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LINEA IMPULSION" sheetId="1" r:id="rId1"/>
    <sheet name="MOV. DE TIERRA" sheetId="3" state="hidden" r:id="rId2"/>
  </sheets>
  <definedNames>
    <definedName name="_xlnm.Print_Area" localSheetId="0">'LINEA IMPULSION'!$A$1:$F$100</definedName>
    <definedName name="_xlnm.Print_Titles" localSheetId="0">'LINEA IMPULSION'!$1:$7</definedName>
  </definedNames>
  <calcPr calcId="152511"/>
</workbook>
</file>

<file path=xl/calcChain.xml><?xml version="1.0" encoding="utf-8"?>
<calcChain xmlns="http://schemas.openxmlformats.org/spreadsheetml/2006/main">
  <c r="F77" i="1" l="1"/>
  <c r="F60" i="1" l="1"/>
  <c r="C26" i="1" l="1"/>
  <c r="F78" i="1" l="1"/>
  <c r="F79" i="1" s="1"/>
  <c r="A73" i="1"/>
  <c r="C68" i="1"/>
  <c r="C69" i="1" s="1"/>
  <c r="F69" i="1" s="1"/>
  <c r="C64" i="1"/>
  <c r="F64" i="1" s="1"/>
  <c r="A64" i="1"/>
  <c r="A65" i="1" s="1"/>
  <c r="A66" i="1" s="1"/>
  <c r="A67" i="1" s="1"/>
  <c r="A68" i="1" s="1"/>
  <c r="A69" i="1" s="1"/>
  <c r="A70" i="1" s="1"/>
  <c r="F61" i="1"/>
  <c r="F59" i="1"/>
  <c r="F58" i="1"/>
  <c r="F56" i="1"/>
  <c r="F55" i="1"/>
  <c r="F54" i="1"/>
  <c r="F53" i="1"/>
  <c r="A53" i="1"/>
  <c r="A54" i="1" s="1"/>
  <c r="A55" i="1" s="1"/>
  <c r="A56" i="1" s="1"/>
  <c r="A57" i="1" s="1"/>
  <c r="A58" i="1" s="1"/>
  <c r="A59" i="1" s="1"/>
  <c r="F50" i="1"/>
  <c r="A50" i="1"/>
  <c r="F47" i="1"/>
  <c r="F46" i="1"/>
  <c r="F45" i="1"/>
  <c r="F44" i="1"/>
  <c r="F39" i="1"/>
  <c r="F38" i="1"/>
  <c r="F37" i="1"/>
  <c r="F36" i="1"/>
  <c r="A36" i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C33" i="1"/>
  <c r="F33" i="1" s="1"/>
  <c r="A33" i="1"/>
  <c r="F30" i="1"/>
  <c r="A30" i="1"/>
  <c r="F27" i="1"/>
  <c r="F26" i="1"/>
  <c r="F25" i="1"/>
  <c r="F24" i="1"/>
  <c r="F23" i="1"/>
  <c r="F22" i="1"/>
  <c r="A22" i="1"/>
  <c r="A23" i="1" s="1"/>
  <c r="A24" i="1" s="1"/>
  <c r="A25" i="1" s="1"/>
  <c r="A26" i="1" s="1"/>
  <c r="A27" i="1" s="1"/>
  <c r="C18" i="1"/>
  <c r="C19" i="1" s="1"/>
  <c r="F19" i="1" s="1"/>
  <c r="C17" i="1"/>
  <c r="F17" i="1" s="1"/>
  <c r="A17" i="1"/>
  <c r="A18" i="1" s="1"/>
  <c r="A19" i="1" s="1"/>
  <c r="C14" i="1"/>
  <c r="A14" i="1"/>
  <c r="C73" i="1" l="1"/>
  <c r="F73" i="1" s="1"/>
  <c r="F14" i="1"/>
  <c r="A61" i="1"/>
  <c r="A60" i="1"/>
  <c r="F18" i="1"/>
  <c r="C65" i="1"/>
  <c r="C66" i="1" s="1"/>
  <c r="C67" i="1" s="1"/>
  <c r="F67" i="1" s="1"/>
  <c r="F68" i="1"/>
  <c r="C70" i="1"/>
  <c r="F70" i="1" s="1"/>
  <c r="F66" i="1" l="1"/>
  <c r="F42" i="1" l="1"/>
  <c r="F60" i="3" l="1"/>
  <c r="C51" i="3"/>
  <c r="F51" i="3" s="1"/>
  <c r="C50" i="3"/>
  <c r="F50" i="3" s="1"/>
  <c r="C49" i="3"/>
  <c r="F49" i="3" s="1"/>
  <c r="F48" i="3"/>
  <c r="C48" i="3"/>
  <c r="C47" i="3"/>
  <c r="F47" i="3" s="1"/>
  <c r="C46" i="3"/>
  <c r="F46" i="3" s="1"/>
  <c r="C45" i="3"/>
  <c r="F45" i="3" s="1"/>
  <c r="F44" i="3"/>
  <c r="C44" i="3"/>
  <c r="C43" i="3"/>
  <c r="F43" i="3" s="1"/>
  <c r="C42" i="3"/>
  <c r="F42" i="3" s="1"/>
  <c r="C41" i="3"/>
  <c r="F41" i="3" s="1"/>
  <c r="C40" i="3"/>
  <c r="F40" i="3" s="1"/>
  <c r="C39" i="3"/>
  <c r="F39" i="3" s="1"/>
  <c r="C38" i="3"/>
  <c r="F38" i="3" s="1"/>
  <c r="C37" i="3"/>
  <c r="F37" i="3" s="1"/>
  <c r="C36" i="3"/>
  <c r="F36" i="3" s="1"/>
  <c r="C35" i="3"/>
  <c r="F35" i="3" s="1"/>
  <c r="C24" i="3"/>
  <c r="O23" i="3"/>
  <c r="L23" i="3"/>
  <c r="I23" i="3"/>
  <c r="F23" i="3"/>
  <c r="O22" i="3"/>
  <c r="L22" i="3"/>
  <c r="I22" i="3"/>
  <c r="F22" i="3"/>
  <c r="O21" i="3"/>
  <c r="L21" i="3"/>
  <c r="I21" i="3"/>
  <c r="F21" i="3"/>
  <c r="O20" i="3"/>
  <c r="L20" i="3"/>
  <c r="I20" i="3"/>
  <c r="F20" i="3"/>
  <c r="O19" i="3"/>
  <c r="L19" i="3"/>
  <c r="I19" i="3"/>
  <c r="F19" i="3"/>
  <c r="O18" i="3"/>
  <c r="L18" i="3"/>
  <c r="I18" i="3"/>
  <c r="F18" i="3"/>
  <c r="O17" i="3"/>
  <c r="L17" i="3"/>
  <c r="I17" i="3"/>
  <c r="F17" i="3"/>
  <c r="O16" i="3"/>
  <c r="L16" i="3"/>
  <c r="I16" i="3"/>
  <c r="F16" i="3"/>
  <c r="O15" i="3"/>
  <c r="L15" i="3"/>
  <c r="I15" i="3"/>
  <c r="F15" i="3"/>
  <c r="O14" i="3"/>
  <c r="L14" i="3"/>
  <c r="I14" i="3"/>
  <c r="F14" i="3"/>
  <c r="O13" i="3"/>
  <c r="L13" i="3"/>
  <c r="I13" i="3"/>
  <c r="F13" i="3"/>
  <c r="O12" i="3"/>
  <c r="L12" i="3"/>
  <c r="I12" i="3"/>
  <c r="F12" i="3"/>
  <c r="O11" i="3"/>
  <c r="L11" i="3"/>
  <c r="I11" i="3"/>
  <c r="E11" i="3"/>
  <c r="F11" i="3" s="1"/>
  <c r="O10" i="3"/>
  <c r="L10" i="3"/>
  <c r="I10" i="3"/>
  <c r="F10" i="3"/>
  <c r="O9" i="3"/>
  <c r="L9" i="3"/>
  <c r="I9" i="3"/>
  <c r="F9" i="3"/>
  <c r="O8" i="3"/>
  <c r="L8" i="3"/>
  <c r="I8" i="3"/>
  <c r="F8" i="3"/>
  <c r="O7" i="3"/>
  <c r="L7" i="3"/>
  <c r="L26" i="3" s="1"/>
  <c r="I7" i="3"/>
  <c r="F7" i="3"/>
  <c r="F26" i="3" l="1"/>
  <c r="I57" i="3" s="1"/>
  <c r="O26" i="3"/>
  <c r="I26" i="3"/>
  <c r="I58" i="3" l="1"/>
  <c r="K61" i="3" s="1"/>
  <c r="I28" i="3"/>
  <c r="I56" i="3"/>
  <c r="I59" i="3"/>
  <c r="I60" i="3" l="1"/>
  <c r="I30" i="3"/>
  <c r="K28" i="3"/>
  <c r="L28" i="3" l="1"/>
  <c r="F41" i="1" l="1"/>
  <c r="F57" i="1"/>
  <c r="F43" i="1" l="1"/>
  <c r="F40" i="1"/>
  <c r="F74" i="1" l="1"/>
  <c r="F82" i="1" l="1"/>
  <c r="F90" i="1" s="1"/>
  <c r="F81" i="1"/>
  <c r="F86" i="1" l="1"/>
  <c r="F93" i="1"/>
  <c r="F87" i="1"/>
  <c r="F92" i="1"/>
  <c r="F88" i="1"/>
  <c r="F94" i="1"/>
  <c r="F85" i="1"/>
  <c r="F95" i="1" s="1"/>
  <c r="F91" i="1"/>
  <c r="F89" i="1"/>
  <c r="F96" i="1"/>
  <c r="F97" i="1" s="1"/>
  <c r="F99" i="1" s="1"/>
</calcChain>
</file>

<file path=xl/comments1.xml><?xml version="1.0" encoding="utf-8"?>
<comments xmlns="http://schemas.openxmlformats.org/spreadsheetml/2006/main">
  <authors>
    <author>Autor</author>
  </authors>
  <commentList>
    <comment ref="I30" authorId="0" shapeId="0">
      <text>
        <r>
          <rPr>
            <b/>
            <sz val="8"/>
            <color indexed="81"/>
            <rFont val="Tahoma"/>
            <family val="2"/>
          </rPr>
          <t xml:space="preserve">COSTOS:
</t>
        </r>
        <r>
          <rPr>
            <sz val="8"/>
            <color indexed="81"/>
            <rFont val="Tahoma"/>
            <family val="2"/>
          </rPr>
          <t>VERIFICAR % DE ESPONJAMIENTO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<sst xmlns="http://schemas.openxmlformats.org/spreadsheetml/2006/main" count="197" uniqueCount="139">
  <si>
    <t>PART.</t>
  </si>
  <si>
    <t>D E S C R I P C I O N</t>
  </si>
  <si>
    <t>CANTIDAD</t>
  </si>
  <si>
    <t>UD</t>
  </si>
  <si>
    <t>P.U. (RD$)</t>
  </si>
  <si>
    <t>VALOR (RD$)</t>
  </si>
  <si>
    <t>A</t>
  </si>
  <si>
    <t>PRELIMINARES</t>
  </si>
  <si>
    <t>U</t>
  </si>
  <si>
    <t>M3</t>
  </si>
  <si>
    <t>M</t>
  </si>
  <si>
    <t>M2</t>
  </si>
  <si>
    <t>ASIENTO DE ARENA</t>
  </si>
  <si>
    <t>SUB-TOTAL A</t>
  </si>
  <si>
    <t>Z</t>
  </si>
  <si>
    <t xml:space="preserve">VARIOS </t>
  </si>
  <si>
    <t>VALLA ANUNCIANDO OBRA 16'X 10' IMPRESION FULL COLOR CONTENIENDO LOGO DE INAPA, NOMBRE DE PROYECTO Y CONTRATISTA. ESTRUCTURA EN TUBOS GALVANIZADOS 1 1/2"X 1 1/2" Y SOPORTES EN TUBO CUAD. 4" X 4"</t>
  </si>
  <si>
    <t>SUB-TOTAL DE FASE Z</t>
  </si>
  <si>
    <t>SUB - TOTAL GENERAL</t>
  </si>
  <si>
    <t>GASTOS INDIRECTOS</t>
  </si>
  <si>
    <t>HONORARIOS PROFESIONALES</t>
  </si>
  <si>
    <t xml:space="preserve"> SUPERVISION DE LA OBRA</t>
  </si>
  <si>
    <t>GASTOS DE TRANSPORTE</t>
  </si>
  <si>
    <t>GASTOS ADMINISTRATIVOS</t>
  </si>
  <si>
    <t>SEGUROS,POLIZAS Y FIANZAS</t>
  </si>
  <si>
    <t>LEY 6-86</t>
  </si>
  <si>
    <t xml:space="preserve">CODIA </t>
  </si>
  <si>
    <t>ESTUDIOS</t>
  </si>
  <si>
    <t>OPERACION  Y MANTENIMIENTO DEL INAPA</t>
  </si>
  <si>
    <t xml:space="preserve">IMPREVISTO </t>
  </si>
  <si>
    <t>ITBIS LEY 07/2007</t>
  </si>
  <si>
    <t>TOTAL GASTOS INDIRECTOS</t>
  </si>
  <si>
    <t>MOVIMIENTO DE TIERRA:</t>
  </si>
  <si>
    <t>RELLENO  COMPACTADO  C/COMPACTADOR MECANICO EN CAPAS 0.20</t>
  </si>
  <si>
    <t>SUMINISTRO DE TUBERIA:</t>
  </si>
  <si>
    <t>COLOCACION DE TUBERIA:</t>
  </si>
  <si>
    <t>Ubicación: PROVINCIA BARAHONA-PEDERNALES</t>
  </si>
  <si>
    <t>CORTE CARPETA ASFALTICA E=5"</t>
  </si>
  <si>
    <t>EXTRACCION DE CARPETA ASFALTICA</t>
  </si>
  <si>
    <t xml:space="preserve">EXCAVACION MATERIAL COMPACTO C/EQUIPO </t>
  </si>
  <si>
    <t>TUBERIA Ø20" ACERO SCH-20 SIN COSTURA CON RECUBRIMIENTO ANTICORROSIVO</t>
  </si>
  <si>
    <t xml:space="preserve">CODO 20"x45º ACERO SCH-80 CON PROTECCION ANTICORROSIVA </t>
  </si>
  <si>
    <t xml:space="preserve">JUNTAS  MECANICAS TIPO DRESSER DE Ø20" </t>
  </si>
  <si>
    <t>REPLANTEO Y CONTROL TOPOGRAFICO</t>
  </si>
  <si>
    <t>BOTE DE MATERIAL  C/CAMION D=5 KM</t>
  </si>
  <si>
    <t>SENALIZACION Y MANEJO DE TRANSITO</t>
  </si>
  <si>
    <t>SENALIZACION, MANEJO DE TRANSITO Y SEGURIDAD EN LA VIA</t>
  </si>
  <si>
    <t>REPLANTEO</t>
  </si>
  <si>
    <t>P.A</t>
  </si>
  <si>
    <t>P.A.</t>
  </si>
  <si>
    <t xml:space="preserve">TOTAL A EJECUTAR </t>
  </si>
  <si>
    <t>TOTAL A CONTRATAR (RD$)</t>
  </si>
  <si>
    <t>EXCACION.</t>
  </si>
  <si>
    <t>ASIENTO ARENA</t>
  </si>
  <si>
    <t>VOL TUBO</t>
  </si>
  <si>
    <t>CEMENTO S</t>
  </si>
  <si>
    <t>LONG. MTL</t>
  </si>
  <si>
    <t>FC.</t>
  </si>
  <si>
    <t>VOL. M3</t>
  </si>
  <si>
    <t>VOL. KG</t>
  </si>
  <si>
    <t>2"</t>
  </si>
  <si>
    <t>3"</t>
  </si>
  <si>
    <t>4"</t>
  </si>
  <si>
    <t>6"</t>
  </si>
  <si>
    <t>8"</t>
  </si>
  <si>
    <t>10"</t>
  </si>
  <si>
    <t>12"</t>
  </si>
  <si>
    <t>14"</t>
  </si>
  <si>
    <t>16"</t>
  </si>
  <si>
    <t>18"</t>
  </si>
  <si>
    <t>20"</t>
  </si>
  <si>
    <t>24"</t>
  </si>
  <si>
    <t>30"</t>
  </si>
  <si>
    <t>36"</t>
  </si>
  <si>
    <t>38"</t>
  </si>
  <si>
    <t>40"</t>
  </si>
  <si>
    <t>42"</t>
  </si>
  <si>
    <t xml:space="preserve">  REPL.</t>
  </si>
  <si>
    <t>TOTALES</t>
  </si>
  <si>
    <t>EXC.</t>
  </si>
  <si>
    <t>AA</t>
  </si>
  <si>
    <t>VOL T</t>
  </si>
  <si>
    <t>CS</t>
  </si>
  <si>
    <t>RELLENO</t>
  </si>
  <si>
    <t>BOTE + ESPONJAMIENTO</t>
  </si>
  <si>
    <t xml:space="preserve">LONGITUD TUBERIA </t>
  </si>
  <si>
    <t>LONG. M</t>
  </si>
  <si>
    <t>% ESPG</t>
  </si>
  <si>
    <t>LONG TOTAL</t>
  </si>
  <si>
    <t>EXCAVACION DE MATERIAL CLASIFICADO</t>
  </si>
  <si>
    <t>TIPO MATERIAL</t>
  </si>
  <si>
    <t>%</t>
  </si>
  <si>
    <t>EXCAV.</t>
  </si>
  <si>
    <t>CLASIF. TOSCA DURA</t>
  </si>
  <si>
    <t>CLASIF. TOSCA BLANDA</t>
  </si>
  <si>
    <t>CLASIF. TIERRA SUELTA</t>
  </si>
  <si>
    <t>CLASIFICACION</t>
  </si>
  <si>
    <t>SUMINISTRO Y COLOCACION DE PIEZAS ESPECIALES (INCLUYENDO VALVULAS)</t>
  </si>
  <si>
    <t>PRUEBA HIDROSTATICA</t>
  </si>
  <si>
    <t xml:space="preserve">DE 20" ACERO SCH-20 SIN COSTURA C/RECUBRIMIENTO ANTICORROSIVO </t>
  </si>
  <si>
    <t xml:space="preserve">CRUCE DE ALCANTARILLA Ø20" ACERO SCH-20 L=5.00 M </t>
  </si>
  <si>
    <t>ANCLAJE DE  F'C=210 KG/CM2 SEGÚN DISENO</t>
  </si>
  <si>
    <t xml:space="preserve">SUMINISTRO TUBERIA DE Ø20" ACERO SCH-20 SIN COSTURA C/RECUBRIMIENTO ANTICORROSIVO </t>
  </si>
  <si>
    <t>JUNTA MECANICA TIPO DRESSER Ø20" (150 PSI)</t>
  </si>
  <si>
    <t xml:space="preserve">REPOSICION CARPETA ASFALTICA </t>
  </si>
  <si>
    <t xml:space="preserve">EXTRACCION DE MATERIAL COMPACTO C/EQUIPO </t>
  </si>
  <si>
    <t>BOTE DE  MATERIAL C/CAMION</t>
  </si>
  <si>
    <t xml:space="preserve">SUMINISTRO DE MATERIAL BASE E=0.20M </t>
  </si>
  <si>
    <t>COMPACTACION MATERIAL DE BASE CON COMPACTADOR MECANICO EN CAPAS DE 0.30</t>
  </si>
  <si>
    <t xml:space="preserve">KM/M3 </t>
  </si>
  <si>
    <t>SUMINISTRO Y COLOCACION DE ASFALTO e=5"</t>
  </si>
  <si>
    <t>TRANSPORTE DE ASFALTO D=30 KM</t>
  </si>
  <si>
    <t>DOBLE RIEGO DE IMPRIMACION</t>
  </si>
  <si>
    <t>ACUEDUCTO MULTIPLE LOS PATOS-ENRIQUILLO-OVIEDO, BARAHONA-PEDERNALES</t>
  </si>
  <si>
    <t xml:space="preserve">   ZONA : VIII</t>
  </si>
  <si>
    <t>EXCAVACION MATERIAL COMPACTO C/EQUIPO EN TOSCA DURA (INCUYE LA EXTRACCION)</t>
  </si>
  <si>
    <t>HR</t>
  </si>
  <si>
    <t>DIA</t>
  </si>
  <si>
    <t xml:space="preserve">L.I. Ø20" ACERO SCH-20, L=1,525.00 M A COLOCAR PARALELA A Ø12" ACERO (EXISTENTE) PARA ABASTECER LOS PATOS </t>
  </si>
  <si>
    <t>REMOCION CARPETA ASFALTICA</t>
  </si>
  <si>
    <t xml:space="preserve">ANCLAJES PARA CODO 20"x45º ACERO SEGUN DETALLE DISEÑO </t>
  </si>
  <si>
    <t xml:space="preserve">ANCLAJES PARA CODO 20"x90º ACERO SEGUN DETALLE DISEÑO </t>
  </si>
  <si>
    <t xml:space="preserve">ANCLAJES PARA CODO 20"x25º ACERO SEGUN DETALLE DISEÑO </t>
  </si>
  <si>
    <t xml:space="preserve">ANCLAJES PARA CODO 20"x15º ACERO SEGUN DETALLE DISEÑO </t>
  </si>
  <si>
    <t>Obra: CONSTRUCCION LINEA DE IMPULSION ACUEDUCTO MULTIPLE LOS PATOS-ENRIQUILLO-OVIEDO</t>
  </si>
  <si>
    <t>BOTE CARPETA  EXTRAIDA CON CAMION D=5 KM</t>
  </si>
  <si>
    <t>BOTE DE MATERIAL CON CAMION D=5 KM</t>
  </si>
  <si>
    <t>SUMINISTRO DE MATERIAL DE MINA D=20 KM</t>
  </si>
  <si>
    <t xml:space="preserve">CODO 20"x45º ACERO SCH-20 CON PROTECCION ANTICORROSIVA </t>
  </si>
  <si>
    <t xml:space="preserve">CODO 20"x25º ACERO SCH-20 CON PROTECCION ANTICORROSIVA </t>
  </si>
  <si>
    <t xml:space="preserve">CODO 20"x15º ACERO SCH-20 CON PROTECCION ANTICORROSIVA </t>
  </si>
  <si>
    <t>VALVULA COMBINADA (VAC) Ø6" EN TUB. Ø20" H.F. 350 PSI (SEGUN DETALLE)</t>
  </si>
  <si>
    <t>VALVULA DESAGUE (VD) FONDO Ø 6" H.F. 350 PSI (INCLUYE TODAS LAS PIEZAS PARA LA INTALACION SEGUN DETALLE).</t>
  </si>
  <si>
    <t>CAJA TELESCOPICA PARA VALVULA 3", 4", 6".</t>
  </si>
  <si>
    <t>REGISTRO PARA VALVULA DE AIRE (SEGUN DISEÑO).</t>
  </si>
  <si>
    <t xml:space="preserve">BOMBA DE ACHIQUE DE 3" </t>
  </si>
  <si>
    <t>USO DE EXCAVADORA 128HP O SIMILAR PARA MOVIMIENTO DE TIERRA Y MANEJO DE AGUA</t>
  </si>
  <si>
    <t>MANO DE OBRA (PLOMERO CON SU AYUDANTE, SOLDADOR CON AYUDANTE, EQUIPO DE SOLDARUDA Y CORTE, PERSONAL DE LA CASA)</t>
  </si>
  <si>
    <t>CAMPAMENTO (IFURGÓN ALMACEN 40 PIES O SOLAR, ALMACEN, BAÑO CON MANTENIMIENTO INCLUIDO)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</si>
</sst>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(* #,##0.00_);_(* \(#,##0.00\);_(* &quot;-&quot;??_);_(@_)"/>
    <numFmt numFmtId="164" formatCode="#,##0.00\ &quot;€&quot;;[Red]\-#,##0.00\ &quot;€&quot;"/>
    <numFmt numFmtId="165" formatCode="_-* #,##0.00\ _€_-;\-* #,##0.00\ _€_-;_-* &quot;-&quot;??\ _€_-;_-@_-"/>
    <numFmt numFmtId="166" formatCode="#,##0.00;[Red]#,##0.00"/>
    <numFmt numFmtId="167" formatCode="0.0%"/>
    <numFmt numFmtId="168" formatCode="0.000"/>
    <numFmt numFmtId="169" formatCode="_-* #,##0.00_-;\-* #,##0.00_-;_-* &quot;-&quot;??_-;_-@_-"/>
    <numFmt numFmtId="170" formatCode="_-* #,##0.00\ _R_D_$_-;\-* #,##0.00\ _R_D_$_-;_-* &quot;-&quot;??\ _R_D_$_-;_-@_-"/>
    <numFmt numFmtId="171" formatCode="#,##0.000;[Red]#,##0.000"/>
    <numFmt numFmtId="172" formatCode="#,##0.0000;[Red]#,##0.0000"/>
    <numFmt numFmtId="173" formatCode="#,##0.00000;[Red]#,##0.000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2"/>
      <name val="Courier"/>
      <family val="3"/>
    </font>
    <font>
      <sz val="12"/>
      <name val="Arial"/>
      <family val="2"/>
    </font>
    <font>
      <sz val="10"/>
      <color rgb="FFFF0000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u/>
      <sz val="14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MS Sans Serif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 tint="-0.14999847407452621"/>
        <bgColor theme="0"/>
      </patternFill>
    </fill>
    <fill>
      <patternFill patternType="solid">
        <fgColor theme="0"/>
        <bgColor rgb="FF000000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1">
    <xf numFmtId="0" fontId="0" fillId="0" borderId="0"/>
    <xf numFmtId="165" fontId="1" fillId="0" borderId="0" applyFont="0" applyFill="0" applyBorder="0" applyAlignment="0" applyProtection="0"/>
    <xf numFmtId="0" fontId="4" fillId="0" borderId="0"/>
    <xf numFmtId="39" fontId="5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167" fontId="6" fillId="0" borderId="0"/>
    <xf numFmtId="168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39" fontId="5" fillId="0" borderId="0"/>
    <xf numFmtId="39" fontId="5" fillId="0" borderId="0"/>
    <xf numFmtId="16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0" fontId="20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204">
    <xf numFmtId="0" fontId="0" fillId="0" borderId="0" xfId="0"/>
    <xf numFmtId="0" fontId="0" fillId="0" borderId="0" xfId="0" applyAlignment="1">
      <alignment vertical="center"/>
    </xf>
    <xf numFmtId="165" fontId="4" fillId="2" borderId="3" xfId="1" applyFont="1" applyFill="1" applyBorder="1" applyAlignment="1">
      <alignment vertical="center"/>
    </xf>
    <xf numFmtId="165" fontId="4" fillId="2" borderId="3" xfId="1" applyFont="1" applyFill="1" applyBorder="1" applyAlignment="1">
      <alignment horizontal="center" vertical="center"/>
    </xf>
    <xf numFmtId="165" fontId="4" fillId="2" borderId="3" xfId="1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8" fillId="4" borderId="0" xfId="23" applyFont="1" applyFill="1" applyBorder="1" applyAlignment="1">
      <alignment horizontal="center"/>
    </xf>
    <xf numFmtId="0" fontId="3" fillId="4" borderId="0" xfId="23" applyFont="1" applyFill="1"/>
    <xf numFmtId="0" fontId="9" fillId="4" borderId="0" xfId="23" applyFont="1" applyFill="1"/>
    <xf numFmtId="0" fontId="10" fillId="4" borderId="0" xfId="23" applyFont="1" applyFill="1"/>
    <xf numFmtId="0" fontId="4" fillId="0" borderId="0" xfId="23"/>
    <xf numFmtId="0" fontId="4" fillId="5" borderId="0" xfId="23" applyFill="1"/>
    <xf numFmtId="0" fontId="11" fillId="5" borderId="0" xfId="23" applyFont="1" applyFill="1"/>
    <xf numFmtId="0" fontId="4" fillId="2" borderId="0" xfId="23" applyFill="1" applyBorder="1"/>
    <xf numFmtId="0" fontId="3" fillId="5" borderId="0" xfId="23" applyFont="1" applyFill="1" applyAlignment="1">
      <alignment horizontal="center"/>
    </xf>
    <xf numFmtId="0" fontId="4" fillId="2" borderId="0" xfId="23" applyFill="1"/>
    <xf numFmtId="0" fontId="3" fillId="5" borderId="10" xfId="23" applyFont="1" applyFill="1" applyBorder="1"/>
    <xf numFmtId="0" fontId="3" fillId="5" borderId="11" xfId="23" applyFont="1" applyFill="1" applyBorder="1" applyAlignment="1">
      <alignment horizontal="center"/>
    </xf>
    <xf numFmtId="0" fontId="3" fillId="5" borderId="12" xfId="23" applyFont="1" applyFill="1" applyBorder="1" applyAlignment="1">
      <alignment horizontal="center"/>
    </xf>
    <xf numFmtId="166" fontId="4" fillId="2" borderId="0" xfId="23" applyNumberFormat="1" applyFill="1" applyBorder="1"/>
    <xf numFmtId="166" fontId="4" fillId="5" borderId="1" xfId="23" applyNumberFormat="1" applyFill="1" applyBorder="1"/>
    <xf numFmtId="166" fontId="4" fillId="5" borderId="4" xfId="23" applyNumberFormat="1" applyFill="1" applyBorder="1"/>
    <xf numFmtId="166" fontId="4" fillId="5" borderId="0" xfId="23" applyNumberFormat="1" applyFill="1"/>
    <xf numFmtId="166" fontId="12" fillId="5" borderId="4" xfId="23" applyNumberFormat="1" applyFont="1" applyFill="1" applyBorder="1" applyAlignment="1">
      <alignment horizontal="center"/>
    </xf>
    <xf numFmtId="43" fontId="4" fillId="5" borderId="4" xfId="23" applyNumberFormat="1" applyFill="1" applyBorder="1"/>
    <xf numFmtId="171" fontId="12" fillId="5" borderId="4" xfId="23" applyNumberFormat="1" applyFont="1" applyFill="1" applyBorder="1" applyAlignment="1">
      <alignment horizontal="center"/>
    </xf>
    <xf numFmtId="172" fontId="12" fillId="5" borderId="4" xfId="23" applyNumberFormat="1" applyFont="1" applyFill="1" applyBorder="1"/>
    <xf numFmtId="173" fontId="12" fillId="5" borderId="4" xfId="23" applyNumberFormat="1" applyFont="1" applyFill="1" applyBorder="1"/>
    <xf numFmtId="166" fontId="4" fillId="2" borderId="0" xfId="23" applyNumberFormat="1" applyFill="1"/>
    <xf numFmtId="4" fontId="13" fillId="2" borderId="3" xfId="24" applyNumberFormat="1" applyFont="1" applyFill="1" applyBorder="1" applyAlignment="1">
      <alignment horizontal="right" vertical="center" wrapText="1"/>
    </xf>
    <xf numFmtId="43" fontId="4" fillId="5" borderId="1" xfId="23" applyNumberFormat="1" applyFill="1" applyBorder="1"/>
    <xf numFmtId="171" fontId="12" fillId="5" borderId="1" xfId="23" applyNumberFormat="1" applyFont="1" applyFill="1" applyBorder="1" applyAlignment="1">
      <alignment horizontal="center"/>
    </xf>
    <xf numFmtId="172" fontId="12" fillId="5" borderId="1" xfId="23" applyNumberFormat="1" applyFont="1" applyFill="1" applyBorder="1"/>
    <xf numFmtId="173" fontId="12" fillId="5" borderId="1" xfId="23" applyNumberFormat="1" applyFont="1" applyFill="1" applyBorder="1"/>
    <xf numFmtId="4" fontId="4" fillId="0" borderId="1" xfId="23" applyNumberFormat="1" applyFill="1" applyBorder="1"/>
    <xf numFmtId="166" fontId="4" fillId="5" borderId="2" xfId="23" applyNumberFormat="1" applyFill="1" applyBorder="1"/>
    <xf numFmtId="0" fontId="14" fillId="3" borderId="13" xfId="23" applyFont="1" applyFill="1" applyBorder="1" applyAlignment="1">
      <alignment horizontal="left"/>
    </xf>
    <xf numFmtId="166" fontId="4" fillId="3" borderId="14" xfId="23" applyNumberFormat="1" applyFill="1" applyBorder="1"/>
    <xf numFmtId="43" fontId="14" fillId="3" borderId="10" xfId="23" applyNumberFormat="1" applyFont="1" applyFill="1" applyBorder="1"/>
    <xf numFmtId="166" fontId="4" fillId="0" borderId="0" xfId="23" applyNumberFormat="1"/>
    <xf numFmtId="166" fontId="3" fillId="5" borderId="0" xfId="23" applyNumberFormat="1" applyFont="1" applyFill="1" applyBorder="1"/>
    <xf numFmtId="166" fontId="14" fillId="3" borderId="10" xfId="23" applyNumberFormat="1" applyFont="1" applyFill="1" applyBorder="1"/>
    <xf numFmtId="166" fontId="14" fillId="5" borderId="0" xfId="23" applyNumberFormat="1" applyFont="1" applyFill="1" applyBorder="1" applyAlignment="1">
      <alignment horizontal="center"/>
    </xf>
    <xf numFmtId="166" fontId="14" fillId="2" borderId="0" xfId="23" applyNumberFormat="1" applyFont="1" applyFill="1" applyBorder="1"/>
    <xf numFmtId="166" fontId="14" fillId="2" borderId="0" xfId="23" applyNumberFormat="1" applyFont="1" applyFill="1" applyBorder="1" applyAlignment="1">
      <alignment horizontal="center"/>
    </xf>
    <xf numFmtId="166" fontId="4" fillId="0" borderId="0" xfId="23" applyNumberFormat="1" applyFill="1"/>
    <xf numFmtId="166" fontId="14" fillId="3" borderId="13" xfId="23" applyNumberFormat="1" applyFont="1" applyFill="1" applyBorder="1"/>
    <xf numFmtId="166" fontId="14" fillId="3" borderId="15" xfId="23" applyNumberFormat="1" applyFont="1" applyFill="1" applyBorder="1"/>
    <xf numFmtId="166" fontId="14" fillId="2" borderId="15" xfId="23" applyNumberFormat="1" applyFont="1" applyFill="1" applyBorder="1"/>
    <xf numFmtId="43" fontId="14" fillId="6" borderId="14" xfId="0" applyNumberFormat="1" applyFont="1" applyFill="1" applyBorder="1"/>
    <xf numFmtId="166" fontId="6" fillId="3" borderId="15" xfId="23" applyNumberFormat="1" applyFont="1" applyFill="1" applyBorder="1"/>
    <xf numFmtId="166" fontId="6" fillId="2" borderId="15" xfId="23" applyNumberFormat="1" applyFont="1" applyFill="1" applyBorder="1"/>
    <xf numFmtId="43" fontId="14" fillId="2" borderId="14" xfId="23" applyNumberFormat="1" applyFont="1" applyFill="1" applyBorder="1"/>
    <xf numFmtId="166" fontId="3" fillId="0" borderId="10" xfId="23" applyNumberFormat="1" applyFont="1" applyFill="1" applyBorder="1" applyAlignment="1">
      <alignment horizontal="center"/>
    </xf>
    <xf numFmtId="166" fontId="3" fillId="3" borderId="10" xfId="23" applyNumberFormat="1" applyFont="1" applyFill="1" applyBorder="1" applyAlignment="1">
      <alignment horizontal="center"/>
    </xf>
    <xf numFmtId="9" fontId="4" fillId="0" borderId="4" xfId="22" applyFont="1" applyFill="1" applyBorder="1" applyAlignment="1">
      <alignment horizontal="center"/>
    </xf>
    <xf numFmtId="43" fontId="4" fillId="3" borderId="4" xfId="23" applyNumberFormat="1" applyFill="1" applyBorder="1"/>
    <xf numFmtId="9" fontId="4" fillId="0" borderId="1" xfId="22" applyFont="1" applyFill="1" applyBorder="1" applyAlignment="1">
      <alignment horizontal="center"/>
    </xf>
    <xf numFmtId="43" fontId="4" fillId="3" borderId="1" xfId="23" applyNumberFormat="1" applyFill="1" applyBorder="1"/>
    <xf numFmtId="166" fontId="15" fillId="3" borderId="16" xfId="23" applyNumberFormat="1" applyFont="1" applyFill="1" applyBorder="1"/>
    <xf numFmtId="166" fontId="4" fillId="3" borderId="17" xfId="23" applyNumberFormat="1" applyFill="1" applyBorder="1"/>
    <xf numFmtId="166" fontId="4" fillId="3" borderId="18" xfId="23" applyNumberFormat="1" applyFill="1" applyBorder="1"/>
    <xf numFmtId="166" fontId="3" fillId="3" borderId="19" xfId="23" applyNumberFormat="1" applyFont="1" applyFill="1" applyBorder="1"/>
    <xf numFmtId="166" fontId="4" fillId="3" borderId="0" xfId="23" applyNumberFormat="1" applyFill="1" applyBorder="1"/>
    <xf numFmtId="166" fontId="4" fillId="3" borderId="20" xfId="23" applyNumberFormat="1" applyFill="1" applyBorder="1"/>
    <xf numFmtId="166" fontId="3" fillId="3" borderId="0" xfId="23" applyNumberFormat="1" applyFont="1" applyFill="1" applyBorder="1" applyAlignment="1">
      <alignment horizontal="right"/>
    </xf>
    <xf numFmtId="166" fontId="3" fillId="3" borderId="20" xfId="23" applyNumberFormat="1" applyFont="1" applyFill="1" applyBorder="1" applyAlignment="1">
      <alignment horizontal="right"/>
    </xf>
    <xf numFmtId="166" fontId="4" fillId="3" borderId="19" xfId="23" applyNumberFormat="1" applyFill="1" applyBorder="1"/>
    <xf numFmtId="9" fontId="4" fillId="3" borderId="0" xfId="22" applyFont="1" applyFill="1" applyBorder="1"/>
    <xf numFmtId="0" fontId="4" fillId="3" borderId="0" xfId="23" applyFill="1" applyBorder="1"/>
    <xf numFmtId="43" fontId="4" fillId="3" borderId="20" xfId="23" applyNumberFormat="1" applyFill="1" applyBorder="1"/>
    <xf numFmtId="9" fontId="4" fillId="3" borderId="6" xfId="22" applyFont="1" applyFill="1" applyBorder="1"/>
    <xf numFmtId="43" fontId="4" fillId="3" borderId="21" xfId="23" applyNumberFormat="1" applyFill="1" applyBorder="1"/>
    <xf numFmtId="166" fontId="4" fillId="3" borderId="11" xfId="23" applyNumberFormat="1" applyFill="1" applyBorder="1"/>
    <xf numFmtId="166" fontId="4" fillId="3" borderId="22" xfId="23" applyNumberFormat="1" applyFill="1" applyBorder="1"/>
    <xf numFmtId="166" fontId="3" fillId="3" borderId="22" xfId="23" applyNumberFormat="1" applyFont="1" applyFill="1" applyBorder="1"/>
    <xf numFmtId="0" fontId="4" fillId="3" borderId="22" xfId="23" applyFill="1" applyBorder="1"/>
    <xf numFmtId="43" fontId="3" fillId="3" borderId="23" xfId="23" applyNumberFormat="1" applyFont="1" applyFill="1" applyBorder="1"/>
    <xf numFmtId="166" fontId="11" fillId="2" borderId="0" xfId="23" applyNumberFormat="1" applyFont="1" applyFill="1" applyBorder="1"/>
    <xf numFmtId="0" fontId="0" fillId="2" borderId="0" xfId="0" applyFill="1"/>
    <xf numFmtId="0" fontId="4" fillId="2" borderId="0" xfId="0" applyFont="1" applyFill="1" applyBorder="1" applyAlignment="1">
      <alignment vertical="center"/>
    </xf>
    <xf numFmtId="165" fontId="4" fillId="2" borderId="0" xfId="1" applyFont="1" applyFill="1" applyBorder="1" applyAlignment="1">
      <alignment horizontal="center" vertical="center"/>
    </xf>
    <xf numFmtId="165" fontId="4" fillId="2" borderId="0" xfId="1" applyFont="1" applyFill="1" applyBorder="1" applyAlignment="1">
      <alignment horizontal="right" vertical="center" wrapText="1"/>
    </xf>
    <xf numFmtId="165" fontId="4" fillId="2" borderId="0" xfId="1" applyFont="1" applyFill="1" applyBorder="1" applyAlignment="1">
      <alignment vertical="center"/>
    </xf>
    <xf numFmtId="165" fontId="4" fillId="2" borderId="0" xfId="1" applyFont="1" applyFill="1" applyBorder="1" applyAlignment="1">
      <alignment horizontal="center" vertical="center" wrapText="1"/>
    </xf>
    <xf numFmtId="165" fontId="3" fillId="2" borderId="0" xfId="1" applyFont="1" applyFill="1" applyBorder="1" applyAlignment="1">
      <alignment vertical="center" wrapText="1"/>
    </xf>
    <xf numFmtId="165" fontId="4" fillId="2" borderId="3" xfId="1" applyFont="1" applyFill="1" applyBorder="1" applyAlignment="1" applyProtection="1">
      <alignment vertical="center"/>
      <protection locked="0"/>
    </xf>
    <xf numFmtId="165" fontId="0" fillId="0" borderId="0" xfId="1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5" fontId="4" fillId="2" borderId="5" xfId="1" applyFont="1" applyFill="1" applyBorder="1" applyAlignment="1">
      <alignment vertical="center" wrapText="1"/>
    </xf>
    <xf numFmtId="40" fontId="4" fillId="8" borderId="5" xfId="27" applyNumberFormat="1" applyFont="1" applyFill="1" applyBorder="1" applyAlignment="1" applyProtection="1">
      <alignment vertical="center"/>
      <protection locked="0"/>
    </xf>
    <xf numFmtId="166" fontId="4" fillId="2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right" vertical="center" wrapText="1"/>
    </xf>
    <xf numFmtId="165" fontId="4" fillId="2" borderId="25" xfId="1" applyFont="1" applyFill="1" applyBorder="1" applyAlignment="1">
      <alignment horizontal="center" vertical="center"/>
    </xf>
    <xf numFmtId="165" fontId="4" fillId="2" borderId="5" xfId="1" applyFont="1" applyFill="1" applyBorder="1" applyAlignment="1">
      <alignment vertical="center"/>
    </xf>
    <xf numFmtId="40" fontId="3" fillId="9" borderId="5" xfId="27" applyNumberFormat="1" applyFont="1" applyFill="1" applyBorder="1" applyAlignment="1" applyProtection="1">
      <alignment vertical="center"/>
      <protection locked="0"/>
    </xf>
    <xf numFmtId="40" fontId="3" fillId="8" borderId="5" xfId="27" applyNumberFormat="1" applyFont="1" applyFill="1" applyBorder="1" applyAlignment="1" applyProtection="1">
      <alignment vertical="center"/>
      <protection locked="0"/>
    </xf>
    <xf numFmtId="165" fontId="4" fillId="2" borderId="4" xfId="1" applyFont="1" applyFill="1" applyBorder="1" applyAlignment="1" applyProtection="1">
      <alignment vertical="center"/>
      <protection locked="0"/>
    </xf>
    <xf numFmtId="40" fontId="4" fillId="8" borderId="24" xfId="27" applyNumberFormat="1" applyFont="1" applyFill="1" applyBorder="1" applyAlignment="1" applyProtection="1">
      <alignment vertical="center"/>
      <protection locked="0"/>
    </xf>
    <xf numFmtId="165" fontId="4" fillId="2" borderId="25" xfId="1" applyFont="1" applyFill="1" applyBorder="1" applyAlignment="1" applyProtection="1">
      <alignment vertical="center"/>
      <protection locked="0"/>
    </xf>
    <xf numFmtId="0" fontId="0" fillId="0" borderId="25" xfId="0" applyBorder="1" applyAlignment="1">
      <alignment vertical="center"/>
    </xf>
    <xf numFmtId="40" fontId="4" fillId="8" borderId="3" xfId="27" applyNumberFormat="1" applyFont="1" applyFill="1" applyBorder="1" applyAlignment="1" applyProtection="1">
      <alignment vertical="center"/>
      <protection locked="0"/>
    </xf>
    <xf numFmtId="165" fontId="3" fillId="2" borderId="25" xfId="1" applyFont="1" applyFill="1" applyBorder="1" applyAlignment="1" applyProtection="1">
      <alignment horizontal="center" vertical="center" wrapText="1"/>
    </xf>
    <xf numFmtId="49" fontId="3" fillId="2" borderId="3" xfId="15" applyNumberFormat="1" applyFont="1" applyFill="1" applyBorder="1" applyAlignment="1" applyProtection="1">
      <alignment horizontal="left" vertical="center" wrapText="1"/>
    </xf>
    <xf numFmtId="165" fontId="4" fillId="2" borderId="0" xfId="1" applyFont="1" applyFill="1" applyBorder="1" applyAlignment="1" applyProtection="1">
      <alignment horizontal="center" vertical="center"/>
    </xf>
    <xf numFmtId="2" fontId="3" fillId="2" borderId="3" xfId="1" applyNumberFormat="1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vertical="center" wrapText="1"/>
    </xf>
    <xf numFmtId="2" fontId="4" fillId="2" borderId="3" xfId="1" applyNumberFormat="1" applyFont="1" applyFill="1" applyBorder="1" applyAlignment="1" applyProtection="1">
      <alignment horizontal="center" vertical="center" wrapText="1"/>
    </xf>
    <xf numFmtId="165" fontId="4" fillId="2" borderId="25" xfId="1" applyFont="1" applyFill="1" applyBorder="1" applyAlignment="1" applyProtection="1">
      <alignment horizontal="center" vertical="center" wrapText="1"/>
    </xf>
    <xf numFmtId="0" fontId="4" fillId="2" borderId="3" xfId="25" applyNumberFormat="1" applyFont="1" applyFill="1" applyBorder="1" applyAlignment="1" applyProtection="1">
      <alignment vertical="center" wrapText="1"/>
    </xf>
    <xf numFmtId="165" fontId="4" fillId="2" borderId="0" xfId="1" applyFont="1" applyFill="1" applyBorder="1" applyAlignment="1" applyProtection="1">
      <alignment horizontal="right" vertical="center"/>
    </xf>
    <xf numFmtId="165" fontId="4" fillId="2" borderId="3" xfId="1" applyFont="1" applyFill="1" applyBorder="1" applyAlignment="1" applyProtection="1">
      <alignment horizontal="center" vertical="center" wrapText="1"/>
    </xf>
    <xf numFmtId="165" fontId="3" fillId="10" borderId="3" xfId="1" applyFont="1" applyFill="1" applyBorder="1" applyAlignment="1" applyProtection="1">
      <alignment horizontal="right" vertical="center"/>
    </xf>
    <xf numFmtId="0" fontId="3" fillId="2" borderId="3" xfId="0" applyNumberFormat="1" applyFont="1" applyFill="1" applyBorder="1" applyAlignment="1" applyProtection="1">
      <alignment vertical="center" wrapText="1"/>
    </xf>
    <xf numFmtId="2" fontId="4" fillId="2" borderId="3" xfId="1" applyNumberFormat="1" applyFont="1" applyFill="1" applyBorder="1" applyAlignment="1" applyProtection="1">
      <alignment horizontal="center" vertical="center"/>
    </xf>
    <xf numFmtId="165" fontId="4" fillId="10" borderId="3" xfId="1" applyFont="1" applyFill="1" applyBorder="1" applyAlignment="1" applyProtection="1">
      <alignment horizontal="right" vertical="center"/>
    </xf>
    <xf numFmtId="0" fontId="4" fillId="2" borderId="3" xfId="0" applyNumberFormat="1" applyFont="1" applyFill="1" applyBorder="1" applyAlignment="1" applyProtection="1">
      <alignment vertical="center" wrapText="1"/>
    </xf>
    <xf numFmtId="165" fontId="4" fillId="2" borderId="25" xfId="1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left" vertical="center"/>
    </xf>
    <xf numFmtId="0" fontId="3" fillId="2" borderId="3" xfId="0" applyFont="1" applyFill="1" applyBorder="1" applyAlignment="1" applyProtection="1">
      <alignment horizontal="left" vertical="center"/>
    </xf>
    <xf numFmtId="0" fontId="3" fillId="2" borderId="3" xfId="0" applyFont="1" applyFill="1" applyBorder="1" applyAlignment="1" applyProtection="1">
      <alignment horizontal="center" vertical="center"/>
    </xf>
    <xf numFmtId="2" fontId="3" fillId="2" borderId="3" xfId="1" applyNumberFormat="1" applyFont="1" applyFill="1" applyBorder="1" applyAlignment="1" applyProtection="1">
      <alignment horizontal="center" vertical="center"/>
    </xf>
    <xf numFmtId="0" fontId="3" fillId="2" borderId="3" xfId="11" applyFont="1" applyFill="1" applyBorder="1" applyAlignment="1" applyProtection="1">
      <alignment vertical="center"/>
    </xf>
    <xf numFmtId="0" fontId="4" fillId="2" borderId="3" xfId="10" applyFont="1" applyFill="1" applyBorder="1" applyAlignment="1" applyProtection="1">
      <alignment vertical="center" wrapText="1"/>
    </xf>
    <xf numFmtId="0" fontId="4" fillId="2" borderId="3" xfId="11" applyFont="1" applyFill="1" applyBorder="1" applyAlignment="1" applyProtection="1">
      <alignment vertical="center" wrapText="1"/>
    </xf>
    <xf numFmtId="165" fontId="7" fillId="2" borderId="0" xfId="1" applyFont="1" applyFill="1" applyBorder="1" applyAlignment="1" applyProtection="1">
      <alignment horizontal="right" vertical="center"/>
    </xf>
    <xf numFmtId="0" fontId="18" fillId="2" borderId="3" xfId="0" applyNumberFormat="1" applyFont="1" applyFill="1" applyBorder="1" applyAlignment="1" applyProtection="1">
      <alignment vertical="center" wrapText="1"/>
    </xf>
    <xf numFmtId="2" fontId="19" fillId="2" borderId="3" xfId="1" applyNumberFormat="1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left" vertical="center" wrapText="1"/>
    </xf>
    <xf numFmtId="165" fontId="4" fillId="10" borderId="4" xfId="1" applyFont="1" applyFill="1" applyBorder="1" applyAlignment="1" applyProtection="1">
      <alignment horizontal="right" vertical="center"/>
    </xf>
    <xf numFmtId="0" fontId="4" fillId="2" borderId="4" xfId="0" applyFont="1" applyFill="1" applyBorder="1" applyAlignment="1" applyProtection="1">
      <alignment horizontal="left" vertical="center" wrapText="1"/>
    </xf>
    <xf numFmtId="165" fontId="4" fillId="2" borderId="6" xfId="1" applyFont="1" applyFill="1" applyBorder="1" applyAlignment="1" applyProtection="1">
      <alignment horizontal="right" vertical="center"/>
    </xf>
    <xf numFmtId="2" fontId="4" fillId="2" borderId="4" xfId="1" applyNumberFormat="1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left" vertical="center" wrapText="1"/>
    </xf>
    <xf numFmtId="0" fontId="3" fillId="2" borderId="0" xfId="0" applyFont="1" applyFill="1" applyBorder="1" applyAlignment="1" applyProtection="1">
      <alignment vertical="center" wrapText="1"/>
    </xf>
    <xf numFmtId="165" fontId="7" fillId="2" borderId="25" xfId="1" applyFont="1" applyFill="1" applyBorder="1" applyAlignment="1" applyProtection="1">
      <alignment horizontal="right" vertical="center"/>
    </xf>
    <xf numFmtId="2" fontId="4" fillId="2" borderId="25" xfId="1" applyNumberFormat="1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vertical="center" wrapText="1"/>
    </xf>
    <xf numFmtId="39" fontId="4" fillId="2" borderId="3" xfId="16" applyFont="1" applyFill="1" applyBorder="1" applyAlignment="1" applyProtection="1">
      <alignment horizontal="left" vertical="center" wrapText="1"/>
    </xf>
    <xf numFmtId="165" fontId="4" fillId="7" borderId="25" xfId="1" applyFont="1" applyFill="1" applyBorder="1" applyAlignment="1" applyProtection="1">
      <alignment horizontal="center" vertical="center"/>
    </xf>
    <xf numFmtId="39" fontId="3" fillId="7" borderId="3" xfId="3" applyFont="1" applyFill="1" applyBorder="1" applyAlignment="1" applyProtection="1">
      <alignment horizontal="center" vertical="center"/>
    </xf>
    <xf numFmtId="165" fontId="4" fillId="7" borderId="0" xfId="1" applyFont="1" applyFill="1" applyBorder="1" applyAlignment="1" applyProtection="1">
      <alignment horizontal="center" vertical="center"/>
    </xf>
    <xf numFmtId="2" fontId="4" fillId="7" borderId="3" xfId="1" applyNumberFormat="1" applyFont="1" applyFill="1" applyBorder="1" applyAlignment="1" applyProtection="1">
      <alignment horizontal="center" vertical="center"/>
    </xf>
    <xf numFmtId="165" fontId="4" fillId="0" borderId="25" xfId="1" applyFont="1" applyFill="1" applyBorder="1" applyAlignment="1" applyProtection="1">
      <alignment horizontal="center" vertical="center"/>
    </xf>
    <xf numFmtId="39" fontId="3" fillId="0" borderId="3" xfId="3" applyFont="1" applyFill="1" applyBorder="1" applyAlignment="1" applyProtection="1">
      <alignment horizontal="center" vertical="center"/>
    </xf>
    <xf numFmtId="165" fontId="4" fillId="0" borderId="0" xfId="1" applyFont="1" applyFill="1" applyBorder="1" applyAlignment="1" applyProtection="1">
      <alignment horizontal="center" vertical="center"/>
    </xf>
    <xf numFmtId="2" fontId="4" fillId="0" borderId="3" xfId="1" applyNumberFormat="1" applyFont="1" applyFill="1" applyBorder="1" applyAlignment="1" applyProtection="1">
      <alignment horizontal="center" vertical="center"/>
    </xf>
    <xf numFmtId="165" fontId="3" fillId="10" borderId="3" xfId="1" applyFont="1" applyFill="1" applyBorder="1" applyAlignment="1" applyProtection="1">
      <alignment horizontal="center" vertical="center"/>
    </xf>
    <xf numFmtId="0" fontId="4" fillId="2" borderId="3" xfId="9" applyFont="1" applyFill="1" applyBorder="1" applyAlignment="1" applyProtection="1">
      <alignment vertical="center" wrapText="1"/>
    </xf>
    <xf numFmtId="39" fontId="3" fillId="2" borderId="3" xfId="3" applyFont="1" applyFill="1" applyBorder="1" applyAlignment="1" applyProtection="1">
      <alignment horizontal="center" vertical="center"/>
    </xf>
    <xf numFmtId="165" fontId="4" fillId="2" borderId="26" xfId="1" applyFont="1" applyFill="1" applyBorder="1" applyAlignment="1" applyProtection="1">
      <alignment horizontal="center" vertical="center"/>
    </xf>
    <xf numFmtId="39" fontId="3" fillId="2" borderId="4" xfId="3" applyFont="1" applyFill="1" applyBorder="1" applyAlignment="1" applyProtection="1">
      <alignment horizontal="center" vertical="center"/>
    </xf>
    <xf numFmtId="165" fontId="4" fillId="2" borderId="6" xfId="1" applyFont="1" applyFill="1" applyBorder="1" applyAlignment="1" applyProtection="1">
      <alignment horizontal="center" vertical="center"/>
    </xf>
    <xf numFmtId="165" fontId="4" fillId="2" borderId="4" xfId="1" applyFont="1" applyFill="1" applyBorder="1" applyAlignment="1" applyProtection="1">
      <alignment horizontal="center" vertical="center"/>
    </xf>
    <xf numFmtId="165" fontId="4" fillId="2" borderId="2" xfId="1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165" fontId="3" fillId="2" borderId="2" xfId="1" applyFont="1" applyFill="1" applyBorder="1" applyAlignment="1" applyProtection="1">
      <alignment horizontal="center" vertical="center"/>
    </xf>
    <xf numFmtId="165" fontId="4" fillId="2" borderId="3" xfId="1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right" vertical="center"/>
    </xf>
    <xf numFmtId="0" fontId="4" fillId="2" borderId="3" xfId="0" applyFont="1" applyFill="1" applyBorder="1" applyAlignment="1" applyProtection="1">
      <alignment horizontal="right" vertical="center"/>
    </xf>
    <xf numFmtId="167" fontId="4" fillId="2" borderId="0" xfId="31" applyNumberFormat="1" applyFont="1" applyFill="1" applyBorder="1" applyAlignment="1" applyProtection="1">
      <alignment horizontal="center" vertical="center"/>
    </xf>
    <xf numFmtId="165" fontId="3" fillId="2" borderId="25" xfId="1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right" vertical="center"/>
    </xf>
    <xf numFmtId="165" fontId="3" fillId="2" borderId="0" xfId="1" applyFont="1" applyFill="1" applyBorder="1" applyAlignment="1" applyProtection="1">
      <alignment horizontal="center" vertical="center"/>
    </xf>
    <xf numFmtId="165" fontId="3" fillId="2" borderId="3" xfId="1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right" vertical="center" wrapText="1"/>
    </xf>
    <xf numFmtId="165" fontId="4" fillId="2" borderId="0" xfId="1" applyFont="1" applyFill="1" applyBorder="1" applyAlignment="1" applyProtection="1">
      <alignment horizontal="center" vertical="center" wrapText="1"/>
    </xf>
    <xf numFmtId="10" fontId="4" fillId="2" borderId="3" xfId="0" applyNumberFormat="1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right" vertical="center" wrapText="1"/>
    </xf>
    <xf numFmtId="165" fontId="4" fillId="2" borderId="26" xfId="1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right" vertical="center" wrapText="1"/>
    </xf>
    <xf numFmtId="165" fontId="4" fillId="2" borderId="6" xfId="1" applyFont="1" applyFill="1" applyBorder="1" applyAlignment="1" applyProtection="1">
      <alignment horizontal="center" vertical="center" wrapText="1"/>
    </xf>
    <xf numFmtId="166" fontId="4" fillId="2" borderId="4" xfId="0" applyNumberFormat="1" applyFont="1" applyFill="1" applyBorder="1" applyAlignment="1" applyProtection="1">
      <alignment horizontal="center" vertical="center" wrapText="1"/>
    </xf>
    <xf numFmtId="165" fontId="4" fillId="2" borderId="0" xfId="1" applyFont="1" applyFill="1" applyBorder="1" applyAlignment="1" applyProtection="1">
      <alignment vertical="center" wrapText="1"/>
    </xf>
    <xf numFmtId="0" fontId="4" fillId="2" borderId="0" xfId="0" applyFont="1" applyFill="1" applyBorder="1" applyAlignment="1" applyProtection="1">
      <alignment vertical="center" wrapText="1"/>
    </xf>
    <xf numFmtId="165" fontId="3" fillId="2" borderId="27" xfId="1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165" fontId="3" fillId="2" borderId="7" xfId="1" applyFont="1" applyFill="1" applyBorder="1" applyAlignment="1" applyProtection="1">
      <alignment horizontal="center" vertical="center"/>
    </xf>
    <xf numFmtId="165" fontId="3" fillId="2" borderId="1" xfId="1" applyFont="1" applyFill="1" applyBorder="1" applyAlignment="1" applyProtection="1">
      <alignment horizontal="center" vertical="center"/>
    </xf>
    <xf numFmtId="165" fontId="3" fillId="2" borderId="28" xfId="1" applyFont="1" applyFill="1" applyBorder="1" applyAlignment="1" applyProtection="1">
      <alignment horizontal="center" vertical="center"/>
    </xf>
    <xf numFmtId="165" fontId="4" fillId="7" borderId="3" xfId="1" applyFont="1" applyFill="1" applyBorder="1" applyAlignment="1" applyProtection="1">
      <alignment horizontal="right" vertical="center" wrapText="1"/>
      <protection locked="0"/>
    </xf>
    <xf numFmtId="165" fontId="4" fillId="0" borderId="3" xfId="1" applyFont="1" applyFill="1" applyBorder="1" applyAlignment="1" applyProtection="1">
      <alignment horizontal="right" vertical="center" wrapText="1"/>
      <protection locked="0"/>
    </xf>
    <xf numFmtId="165" fontId="3" fillId="0" borderId="5" xfId="1" applyFont="1" applyFill="1" applyBorder="1" applyAlignment="1" applyProtection="1">
      <alignment horizontal="right" vertical="center" wrapText="1"/>
      <protection locked="0"/>
    </xf>
    <xf numFmtId="165" fontId="4" fillId="2" borderId="3" xfId="1" applyFont="1" applyFill="1" applyBorder="1" applyAlignment="1" applyProtection="1">
      <alignment horizontal="right" vertical="center" wrapText="1"/>
      <protection locked="0"/>
    </xf>
    <xf numFmtId="165" fontId="4" fillId="2" borderId="5" xfId="1" applyFont="1" applyFill="1" applyBorder="1" applyAlignment="1" applyProtection="1">
      <alignment horizontal="right" vertical="center" wrapText="1"/>
      <protection locked="0"/>
    </xf>
    <xf numFmtId="165" fontId="3" fillId="2" borderId="24" xfId="1" applyFont="1" applyFill="1" applyBorder="1" applyAlignment="1" applyProtection="1">
      <alignment horizontal="right" vertical="center"/>
      <protection locked="0"/>
    </xf>
    <xf numFmtId="165" fontId="3" fillId="2" borderId="2" xfId="1" applyFont="1" applyFill="1" applyBorder="1" applyAlignment="1" applyProtection="1">
      <alignment vertical="center"/>
      <protection locked="0"/>
    </xf>
    <xf numFmtId="165" fontId="3" fillId="2" borderId="3" xfId="1" applyFont="1" applyFill="1" applyBorder="1" applyAlignment="1" applyProtection="1">
      <alignment vertical="center"/>
      <protection locked="0"/>
    </xf>
    <xf numFmtId="165" fontId="4" fillId="2" borderId="3" xfId="1" applyFont="1" applyFill="1" applyBorder="1" applyAlignment="1" applyProtection="1">
      <alignment horizontal="right" vertical="center"/>
      <protection locked="0"/>
    </xf>
    <xf numFmtId="165" fontId="3" fillId="2" borderId="3" xfId="1" applyFont="1" applyFill="1" applyBorder="1" applyAlignment="1" applyProtection="1">
      <alignment vertical="center" wrapText="1"/>
      <protection locked="0"/>
    </xf>
    <xf numFmtId="165" fontId="4" fillId="2" borderId="3" xfId="1" applyFont="1" applyFill="1" applyBorder="1" applyAlignment="1" applyProtection="1">
      <alignment vertical="center" wrapText="1"/>
      <protection locked="0"/>
    </xf>
    <xf numFmtId="165" fontId="4" fillId="2" borderId="4" xfId="1" applyFont="1" applyFill="1" applyBorder="1" applyAlignment="1" applyProtection="1">
      <alignment horizontal="right" vertical="center" wrapText="1"/>
      <protection locked="0"/>
    </xf>
    <xf numFmtId="165" fontId="3" fillId="2" borderId="4" xfId="1" applyFont="1" applyFill="1" applyBorder="1" applyAlignment="1" applyProtection="1">
      <alignment vertical="center" wrapText="1"/>
      <protection locked="0"/>
    </xf>
    <xf numFmtId="0" fontId="3" fillId="2" borderId="0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left" vertical="center" wrapText="1"/>
    </xf>
    <xf numFmtId="0" fontId="4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 wrapText="1"/>
    </xf>
    <xf numFmtId="166" fontId="4" fillId="5" borderId="0" xfId="23" applyNumberFormat="1" applyFill="1" applyAlignment="1">
      <alignment horizontal="center"/>
    </xf>
    <xf numFmtId="0" fontId="3" fillId="5" borderId="8" xfId="23" applyFont="1" applyFill="1" applyBorder="1" applyAlignment="1">
      <alignment horizontal="center"/>
    </xf>
    <xf numFmtId="0" fontId="3" fillId="5" borderId="9" xfId="23" applyFont="1" applyFill="1" applyBorder="1" applyAlignment="1">
      <alignment horizontal="center"/>
    </xf>
    <xf numFmtId="166" fontId="11" fillId="5" borderId="0" xfId="23" applyNumberFormat="1" applyFont="1" applyFill="1" applyAlignment="1">
      <alignment horizontal="left"/>
    </xf>
  </cellXfs>
  <cellStyles count="41">
    <cellStyle name="Comma 3" xfId="38"/>
    <cellStyle name="Comma_ANALISIS EL PUERTO" xfId="36"/>
    <cellStyle name="Millares" xfId="1" builtinId="3"/>
    <cellStyle name="Millares 10" xfId="12"/>
    <cellStyle name="Millares 10 4" xfId="34"/>
    <cellStyle name="Millares 11" xfId="20"/>
    <cellStyle name="Millares 13" xfId="35"/>
    <cellStyle name="Millares 14" xfId="4"/>
    <cellStyle name="Millares 15" xfId="26"/>
    <cellStyle name="Millares 16" xfId="39"/>
    <cellStyle name="Millares 2" xfId="14"/>
    <cellStyle name="Millares 2 11" xfId="27"/>
    <cellStyle name="Millares 2 2" xfId="8"/>
    <cellStyle name="Millares 2 2 2" xfId="5"/>
    <cellStyle name="Millares 2 2 2 4" xfId="29"/>
    <cellStyle name="Millares 3" xfId="37"/>
    <cellStyle name="Millares 3 3" xfId="18"/>
    <cellStyle name="Millares 4" xfId="17"/>
    <cellStyle name="Millares 5" xfId="19"/>
    <cellStyle name="Millares 5 2" xfId="33"/>
    <cellStyle name="Millares 5 2 2" xfId="40"/>
    <cellStyle name="Millares 5 3" xfId="24"/>
    <cellStyle name="Millares 5 3 2" xfId="21"/>
    <cellStyle name="Millares 7 2" xfId="30"/>
    <cellStyle name="Millares 9" xfId="13"/>
    <cellStyle name="Normal" xfId="0" builtinId="0"/>
    <cellStyle name="Normal 10" xfId="6"/>
    <cellStyle name="Normal 10 2" xfId="25"/>
    <cellStyle name="Normal 13 2" xfId="10"/>
    <cellStyle name="Normal 2 2" xfId="2"/>
    <cellStyle name="Normal 2 2 2" xfId="32"/>
    <cellStyle name="Normal 2 3" xfId="11"/>
    <cellStyle name="Normal 3" xfId="3"/>
    <cellStyle name="Normal 44" xfId="28"/>
    <cellStyle name="Normal 5" xfId="7"/>
    <cellStyle name="Normal_50-09 EXTENSION LINEA LA CUARENTA Y CABUYA 2" xfId="16"/>
    <cellStyle name="Normal_Presupuesto Terminaciones Edificio Mantenimiento Nave I " xfId="9"/>
    <cellStyle name="Normal_rec 2 al 98-05 terminacion ac. la cueva de cevicos 2da. etapa ac. mult. guanabano- cruce de maguaca parte b y guanabano como ext. al ac. la cueva de cevico 1" xfId="15"/>
    <cellStyle name="Normal_VOLUMETRIA EXTENSION 3 AC. SALCEDO" xfId="23"/>
    <cellStyle name="Porcentaje" xfId="31" builtinId="5"/>
    <cellStyle name="Porcentaje 2" xfId="2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1304925</xdr:colOff>
      <xdr:row>82</xdr:row>
      <xdr:rowOff>0</xdr:rowOff>
    </xdr:from>
    <xdr:to>
      <xdr:col>2</xdr:col>
      <xdr:colOff>54936</xdr:colOff>
      <xdr:row>83</xdr:row>
      <xdr:rowOff>114301</xdr:rowOff>
    </xdr:to>
    <xdr:sp macro="" textlink="">
      <xdr:nvSpPr>
        <xdr:cNvPr id="144" name="Text Box 9">
          <a:extLst>
            <a:ext uri="{FF2B5EF4-FFF2-40B4-BE49-F238E27FC236}">
              <a16:creationId xmlns=""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1809750" y="27489150"/>
          <a:ext cx="104775" cy="276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82</xdr:row>
      <xdr:rowOff>0</xdr:rowOff>
    </xdr:from>
    <xdr:to>
      <xdr:col>2</xdr:col>
      <xdr:colOff>54936</xdr:colOff>
      <xdr:row>83</xdr:row>
      <xdr:rowOff>104776</xdr:rowOff>
    </xdr:to>
    <xdr:sp macro="" textlink="">
      <xdr:nvSpPr>
        <xdr:cNvPr id="145" name="Text Box 8">
          <a:extLst>
            <a:ext uri="{FF2B5EF4-FFF2-40B4-BE49-F238E27FC236}">
              <a16:creationId xmlns=""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1809750" y="27489150"/>
          <a:ext cx="10477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82</xdr:row>
      <xdr:rowOff>0</xdr:rowOff>
    </xdr:from>
    <xdr:to>
      <xdr:col>2</xdr:col>
      <xdr:colOff>54936</xdr:colOff>
      <xdr:row>83</xdr:row>
      <xdr:rowOff>104776</xdr:rowOff>
    </xdr:to>
    <xdr:sp macro="" textlink="">
      <xdr:nvSpPr>
        <xdr:cNvPr id="146" name="Text Box 9">
          <a:extLst>
            <a:ext uri="{FF2B5EF4-FFF2-40B4-BE49-F238E27FC236}">
              <a16:creationId xmlns=""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1809750" y="27489150"/>
          <a:ext cx="10477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82</xdr:row>
      <xdr:rowOff>0</xdr:rowOff>
    </xdr:from>
    <xdr:to>
      <xdr:col>2</xdr:col>
      <xdr:colOff>54936</xdr:colOff>
      <xdr:row>83</xdr:row>
      <xdr:rowOff>114301</xdr:rowOff>
    </xdr:to>
    <xdr:sp macro="" textlink="">
      <xdr:nvSpPr>
        <xdr:cNvPr id="147" name="Text Box 8">
          <a:extLst>
            <a:ext uri="{FF2B5EF4-FFF2-40B4-BE49-F238E27FC236}">
              <a16:creationId xmlns=""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1809750" y="27489150"/>
          <a:ext cx="104775" cy="276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82</xdr:row>
      <xdr:rowOff>0</xdr:rowOff>
    </xdr:from>
    <xdr:to>
      <xdr:col>2</xdr:col>
      <xdr:colOff>54936</xdr:colOff>
      <xdr:row>83</xdr:row>
      <xdr:rowOff>114301</xdr:rowOff>
    </xdr:to>
    <xdr:sp macro="" textlink="">
      <xdr:nvSpPr>
        <xdr:cNvPr id="148" name="Text Box 9">
          <a:extLst>
            <a:ext uri="{FF2B5EF4-FFF2-40B4-BE49-F238E27FC236}">
              <a16:creationId xmlns=""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1809750" y="27489150"/>
          <a:ext cx="104775" cy="276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82</xdr:row>
      <xdr:rowOff>0</xdr:rowOff>
    </xdr:from>
    <xdr:to>
      <xdr:col>2</xdr:col>
      <xdr:colOff>54936</xdr:colOff>
      <xdr:row>83</xdr:row>
      <xdr:rowOff>104776</xdr:rowOff>
    </xdr:to>
    <xdr:sp macro="" textlink="">
      <xdr:nvSpPr>
        <xdr:cNvPr id="149" name="Text Box 8">
          <a:extLst>
            <a:ext uri="{FF2B5EF4-FFF2-40B4-BE49-F238E27FC236}">
              <a16:creationId xmlns=""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1809750" y="27489150"/>
          <a:ext cx="104775" cy="266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2</xdr:col>
      <xdr:colOff>54936</xdr:colOff>
      <xdr:row>101</xdr:row>
      <xdr:rowOff>114300</xdr:rowOff>
    </xdr:to>
    <xdr:sp macro="" textlink="">
      <xdr:nvSpPr>
        <xdr:cNvPr id="13" name="Text Box 9">
          <a:extLst>
            <a:ext uri="{FF2B5EF4-FFF2-40B4-BE49-F238E27FC236}">
              <a16:creationId xmlns=""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1905000" y="61598175"/>
          <a:ext cx="1980228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2</xdr:col>
      <xdr:colOff>54936</xdr:colOff>
      <xdr:row>101</xdr:row>
      <xdr:rowOff>104775</xdr:rowOff>
    </xdr:to>
    <xdr:sp macro="" textlink="">
      <xdr:nvSpPr>
        <xdr:cNvPr id="14" name="Text Box 8">
          <a:extLst>
            <a:ext uri="{FF2B5EF4-FFF2-40B4-BE49-F238E27FC236}">
              <a16:creationId xmlns=""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1905000" y="61598175"/>
          <a:ext cx="1980228" cy="2952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2</xdr:col>
      <xdr:colOff>54936</xdr:colOff>
      <xdr:row>101</xdr:row>
      <xdr:rowOff>104775</xdr:rowOff>
    </xdr:to>
    <xdr:sp macro="" textlink="">
      <xdr:nvSpPr>
        <xdr:cNvPr id="15" name="Text Box 9">
          <a:extLst>
            <a:ext uri="{FF2B5EF4-FFF2-40B4-BE49-F238E27FC236}">
              <a16:creationId xmlns=""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1905000" y="61598175"/>
          <a:ext cx="1980228" cy="2952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2</xdr:col>
      <xdr:colOff>54936</xdr:colOff>
      <xdr:row>101</xdr:row>
      <xdr:rowOff>114300</xdr:rowOff>
    </xdr:to>
    <xdr:sp macro="" textlink="">
      <xdr:nvSpPr>
        <xdr:cNvPr id="16" name="Text Box 8">
          <a:extLst>
            <a:ext uri="{FF2B5EF4-FFF2-40B4-BE49-F238E27FC236}">
              <a16:creationId xmlns=""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1905000" y="61598175"/>
          <a:ext cx="1980228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2</xdr:col>
      <xdr:colOff>54936</xdr:colOff>
      <xdr:row>101</xdr:row>
      <xdr:rowOff>114300</xdr:rowOff>
    </xdr:to>
    <xdr:sp macro="" textlink="">
      <xdr:nvSpPr>
        <xdr:cNvPr id="17" name="Text Box 9">
          <a:extLst>
            <a:ext uri="{FF2B5EF4-FFF2-40B4-BE49-F238E27FC236}">
              <a16:creationId xmlns=""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1905000" y="61598175"/>
          <a:ext cx="1980228" cy="30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2</xdr:col>
      <xdr:colOff>54936</xdr:colOff>
      <xdr:row>101</xdr:row>
      <xdr:rowOff>104775</xdr:rowOff>
    </xdr:to>
    <xdr:sp macro="" textlink="">
      <xdr:nvSpPr>
        <xdr:cNvPr id="18" name="Text Box 8">
          <a:extLst>
            <a:ext uri="{FF2B5EF4-FFF2-40B4-BE49-F238E27FC236}">
              <a16:creationId xmlns=""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1905000" y="61598175"/>
          <a:ext cx="1980228" cy="2952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100</xdr:row>
      <xdr:rowOff>0</xdr:rowOff>
    </xdr:from>
    <xdr:to>
      <xdr:col>2</xdr:col>
      <xdr:colOff>54936</xdr:colOff>
      <xdr:row>101</xdr:row>
      <xdr:rowOff>104775</xdr:rowOff>
    </xdr:to>
    <xdr:sp macro="" textlink="">
      <xdr:nvSpPr>
        <xdr:cNvPr id="19" name="Text Box 9">
          <a:extLst>
            <a:ext uri="{FF2B5EF4-FFF2-40B4-BE49-F238E27FC236}">
              <a16:creationId xmlns=""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1905000" y="61598175"/>
          <a:ext cx="1980228" cy="2952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1304925</xdr:colOff>
      <xdr:row>0</xdr:row>
      <xdr:rowOff>0</xdr:rowOff>
    </xdr:from>
    <xdr:ext cx="0" cy="790575"/>
    <xdr:sp macro="" textlink="">
      <xdr:nvSpPr>
        <xdr:cNvPr id="24" name="Text Box 8"/>
        <xdr:cNvSpPr txBox="1">
          <a:spLocks noChangeArrowheads="1"/>
        </xdr:cNvSpPr>
      </xdr:nvSpPr>
      <xdr:spPr bwMode="auto">
        <a:xfrm>
          <a:off x="1905000" y="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0</xdr:row>
      <xdr:rowOff>0</xdr:rowOff>
    </xdr:from>
    <xdr:ext cx="0" cy="790575"/>
    <xdr:sp macro="" textlink="">
      <xdr:nvSpPr>
        <xdr:cNvPr id="25" name="Text Box 9"/>
        <xdr:cNvSpPr txBox="1">
          <a:spLocks noChangeArrowheads="1"/>
        </xdr:cNvSpPr>
      </xdr:nvSpPr>
      <xdr:spPr bwMode="auto">
        <a:xfrm>
          <a:off x="1905000" y="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0</xdr:row>
      <xdr:rowOff>0</xdr:rowOff>
    </xdr:from>
    <xdr:ext cx="0" cy="790575"/>
    <xdr:sp macro="" textlink="">
      <xdr:nvSpPr>
        <xdr:cNvPr id="26" name="Text Box 8"/>
        <xdr:cNvSpPr txBox="1">
          <a:spLocks noChangeArrowheads="1"/>
        </xdr:cNvSpPr>
      </xdr:nvSpPr>
      <xdr:spPr bwMode="auto">
        <a:xfrm>
          <a:off x="1905000" y="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0</xdr:row>
      <xdr:rowOff>0</xdr:rowOff>
    </xdr:from>
    <xdr:ext cx="0" cy="790575"/>
    <xdr:sp macro="" textlink="">
      <xdr:nvSpPr>
        <xdr:cNvPr id="27" name="Text Box 9"/>
        <xdr:cNvSpPr txBox="1">
          <a:spLocks noChangeArrowheads="1"/>
        </xdr:cNvSpPr>
      </xdr:nvSpPr>
      <xdr:spPr bwMode="auto">
        <a:xfrm>
          <a:off x="1905000" y="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0</xdr:row>
      <xdr:rowOff>0</xdr:rowOff>
    </xdr:from>
    <xdr:ext cx="0" cy="790575"/>
    <xdr:sp macro="" textlink="">
      <xdr:nvSpPr>
        <xdr:cNvPr id="28" name="Text Box 8"/>
        <xdr:cNvSpPr txBox="1">
          <a:spLocks noChangeArrowheads="1"/>
        </xdr:cNvSpPr>
      </xdr:nvSpPr>
      <xdr:spPr bwMode="auto">
        <a:xfrm>
          <a:off x="1905000" y="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0</xdr:row>
      <xdr:rowOff>0</xdr:rowOff>
    </xdr:from>
    <xdr:ext cx="0" cy="790575"/>
    <xdr:sp macro="" textlink="">
      <xdr:nvSpPr>
        <xdr:cNvPr id="29" name="Text Box 9"/>
        <xdr:cNvSpPr txBox="1">
          <a:spLocks noChangeArrowheads="1"/>
        </xdr:cNvSpPr>
      </xdr:nvSpPr>
      <xdr:spPr bwMode="auto">
        <a:xfrm>
          <a:off x="1905000" y="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0</xdr:row>
      <xdr:rowOff>0</xdr:rowOff>
    </xdr:from>
    <xdr:ext cx="0" cy="790575"/>
    <xdr:sp macro="" textlink="">
      <xdr:nvSpPr>
        <xdr:cNvPr id="30" name="Text Box 8"/>
        <xdr:cNvSpPr txBox="1">
          <a:spLocks noChangeArrowheads="1"/>
        </xdr:cNvSpPr>
      </xdr:nvSpPr>
      <xdr:spPr bwMode="auto">
        <a:xfrm>
          <a:off x="1905000" y="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0</xdr:row>
      <xdr:rowOff>0</xdr:rowOff>
    </xdr:from>
    <xdr:ext cx="0" cy="790575"/>
    <xdr:sp macro="" textlink="">
      <xdr:nvSpPr>
        <xdr:cNvPr id="31" name="Text Box 9"/>
        <xdr:cNvSpPr txBox="1">
          <a:spLocks noChangeArrowheads="1"/>
        </xdr:cNvSpPr>
      </xdr:nvSpPr>
      <xdr:spPr bwMode="auto">
        <a:xfrm>
          <a:off x="1905000" y="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0</xdr:row>
      <xdr:rowOff>0</xdr:rowOff>
    </xdr:from>
    <xdr:ext cx="0" cy="790575"/>
    <xdr:sp macro="" textlink="">
      <xdr:nvSpPr>
        <xdr:cNvPr id="32" name="Text Box 8"/>
        <xdr:cNvSpPr txBox="1">
          <a:spLocks noChangeArrowheads="1"/>
        </xdr:cNvSpPr>
      </xdr:nvSpPr>
      <xdr:spPr bwMode="auto">
        <a:xfrm>
          <a:off x="1905000" y="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0</xdr:row>
      <xdr:rowOff>0</xdr:rowOff>
    </xdr:from>
    <xdr:ext cx="0" cy="790575"/>
    <xdr:sp macro="" textlink="">
      <xdr:nvSpPr>
        <xdr:cNvPr id="33" name="Text Box 9"/>
        <xdr:cNvSpPr txBox="1">
          <a:spLocks noChangeArrowheads="1"/>
        </xdr:cNvSpPr>
      </xdr:nvSpPr>
      <xdr:spPr bwMode="auto">
        <a:xfrm>
          <a:off x="1905000" y="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0</xdr:row>
      <xdr:rowOff>0</xdr:rowOff>
    </xdr:from>
    <xdr:ext cx="0" cy="790575"/>
    <xdr:sp macro="" textlink="">
      <xdr:nvSpPr>
        <xdr:cNvPr id="34" name="Text Box 8"/>
        <xdr:cNvSpPr txBox="1">
          <a:spLocks noChangeArrowheads="1"/>
        </xdr:cNvSpPr>
      </xdr:nvSpPr>
      <xdr:spPr bwMode="auto">
        <a:xfrm>
          <a:off x="1905000" y="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0</xdr:row>
      <xdr:rowOff>0</xdr:rowOff>
    </xdr:from>
    <xdr:ext cx="0" cy="790575"/>
    <xdr:sp macro="" textlink="">
      <xdr:nvSpPr>
        <xdr:cNvPr id="35" name="Text Box 9"/>
        <xdr:cNvSpPr txBox="1">
          <a:spLocks noChangeArrowheads="1"/>
        </xdr:cNvSpPr>
      </xdr:nvSpPr>
      <xdr:spPr bwMode="auto">
        <a:xfrm>
          <a:off x="1905000" y="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0</xdr:row>
      <xdr:rowOff>0</xdr:rowOff>
    </xdr:from>
    <xdr:ext cx="0" cy="790575"/>
    <xdr:sp macro="" textlink="">
      <xdr:nvSpPr>
        <xdr:cNvPr id="36" name="Text Box 8"/>
        <xdr:cNvSpPr txBox="1">
          <a:spLocks noChangeArrowheads="1"/>
        </xdr:cNvSpPr>
      </xdr:nvSpPr>
      <xdr:spPr bwMode="auto">
        <a:xfrm>
          <a:off x="1905000" y="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0</xdr:row>
      <xdr:rowOff>0</xdr:rowOff>
    </xdr:from>
    <xdr:ext cx="0" cy="790575"/>
    <xdr:sp macro="" textlink="">
      <xdr:nvSpPr>
        <xdr:cNvPr id="37" name="Text Box 9"/>
        <xdr:cNvSpPr txBox="1">
          <a:spLocks noChangeArrowheads="1"/>
        </xdr:cNvSpPr>
      </xdr:nvSpPr>
      <xdr:spPr bwMode="auto">
        <a:xfrm>
          <a:off x="1905000" y="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0</xdr:row>
      <xdr:rowOff>0</xdr:rowOff>
    </xdr:from>
    <xdr:ext cx="0" cy="790575"/>
    <xdr:sp macro="" textlink="">
      <xdr:nvSpPr>
        <xdr:cNvPr id="38" name="Text Box 8"/>
        <xdr:cNvSpPr txBox="1">
          <a:spLocks noChangeArrowheads="1"/>
        </xdr:cNvSpPr>
      </xdr:nvSpPr>
      <xdr:spPr bwMode="auto">
        <a:xfrm>
          <a:off x="1905000" y="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0</xdr:row>
      <xdr:rowOff>0</xdr:rowOff>
    </xdr:from>
    <xdr:ext cx="0" cy="790575"/>
    <xdr:sp macro="" textlink="">
      <xdr:nvSpPr>
        <xdr:cNvPr id="39" name="Text Box 9"/>
        <xdr:cNvSpPr txBox="1">
          <a:spLocks noChangeArrowheads="1"/>
        </xdr:cNvSpPr>
      </xdr:nvSpPr>
      <xdr:spPr bwMode="auto">
        <a:xfrm>
          <a:off x="1905000" y="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0</xdr:row>
      <xdr:rowOff>0</xdr:rowOff>
    </xdr:from>
    <xdr:ext cx="0" cy="790575"/>
    <xdr:sp macro="" textlink="">
      <xdr:nvSpPr>
        <xdr:cNvPr id="40" name="Text Box 8"/>
        <xdr:cNvSpPr txBox="1">
          <a:spLocks noChangeArrowheads="1"/>
        </xdr:cNvSpPr>
      </xdr:nvSpPr>
      <xdr:spPr bwMode="auto">
        <a:xfrm>
          <a:off x="1905000" y="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0</xdr:row>
      <xdr:rowOff>0</xdr:rowOff>
    </xdr:from>
    <xdr:ext cx="0" cy="790575"/>
    <xdr:sp macro="" textlink="">
      <xdr:nvSpPr>
        <xdr:cNvPr id="41" name="Text Box 9"/>
        <xdr:cNvSpPr txBox="1">
          <a:spLocks noChangeArrowheads="1"/>
        </xdr:cNvSpPr>
      </xdr:nvSpPr>
      <xdr:spPr bwMode="auto">
        <a:xfrm>
          <a:off x="1905000" y="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0</xdr:row>
      <xdr:rowOff>0</xdr:rowOff>
    </xdr:from>
    <xdr:ext cx="0" cy="790575"/>
    <xdr:sp macro="" textlink="">
      <xdr:nvSpPr>
        <xdr:cNvPr id="42" name="Text Box 8"/>
        <xdr:cNvSpPr txBox="1">
          <a:spLocks noChangeArrowheads="1"/>
        </xdr:cNvSpPr>
      </xdr:nvSpPr>
      <xdr:spPr bwMode="auto">
        <a:xfrm>
          <a:off x="1905000" y="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0</xdr:row>
      <xdr:rowOff>0</xdr:rowOff>
    </xdr:from>
    <xdr:ext cx="0" cy="790575"/>
    <xdr:sp macro="" textlink="">
      <xdr:nvSpPr>
        <xdr:cNvPr id="43" name="Text Box 9"/>
        <xdr:cNvSpPr txBox="1">
          <a:spLocks noChangeArrowheads="1"/>
        </xdr:cNvSpPr>
      </xdr:nvSpPr>
      <xdr:spPr bwMode="auto">
        <a:xfrm>
          <a:off x="1905000" y="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0</xdr:row>
      <xdr:rowOff>0</xdr:rowOff>
    </xdr:from>
    <xdr:ext cx="0" cy="790575"/>
    <xdr:sp macro="" textlink="">
      <xdr:nvSpPr>
        <xdr:cNvPr id="44" name="Text Box 8"/>
        <xdr:cNvSpPr txBox="1">
          <a:spLocks noChangeArrowheads="1"/>
        </xdr:cNvSpPr>
      </xdr:nvSpPr>
      <xdr:spPr bwMode="auto">
        <a:xfrm>
          <a:off x="1905000" y="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0</xdr:row>
      <xdr:rowOff>0</xdr:rowOff>
    </xdr:from>
    <xdr:ext cx="0" cy="790575"/>
    <xdr:sp macro="" textlink="">
      <xdr:nvSpPr>
        <xdr:cNvPr id="45" name="Text Box 9"/>
        <xdr:cNvSpPr txBox="1">
          <a:spLocks noChangeArrowheads="1"/>
        </xdr:cNvSpPr>
      </xdr:nvSpPr>
      <xdr:spPr bwMode="auto">
        <a:xfrm>
          <a:off x="1905000" y="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0</xdr:row>
      <xdr:rowOff>0</xdr:rowOff>
    </xdr:from>
    <xdr:ext cx="0" cy="790575"/>
    <xdr:sp macro="" textlink="">
      <xdr:nvSpPr>
        <xdr:cNvPr id="46" name="Text Box 8"/>
        <xdr:cNvSpPr txBox="1">
          <a:spLocks noChangeArrowheads="1"/>
        </xdr:cNvSpPr>
      </xdr:nvSpPr>
      <xdr:spPr bwMode="auto">
        <a:xfrm>
          <a:off x="1905000" y="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0</xdr:row>
      <xdr:rowOff>0</xdr:rowOff>
    </xdr:from>
    <xdr:ext cx="0" cy="790575"/>
    <xdr:sp macro="" textlink="">
      <xdr:nvSpPr>
        <xdr:cNvPr id="47" name="Text Box 9"/>
        <xdr:cNvSpPr txBox="1">
          <a:spLocks noChangeArrowheads="1"/>
        </xdr:cNvSpPr>
      </xdr:nvSpPr>
      <xdr:spPr bwMode="auto">
        <a:xfrm>
          <a:off x="1905000" y="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0</xdr:row>
      <xdr:rowOff>0</xdr:rowOff>
    </xdr:from>
    <xdr:ext cx="0" cy="790575"/>
    <xdr:sp macro="" textlink="">
      <xdr:nvSpPr>
        <xdr:cNvPr id="48" name="Text Box 8"/>
        <xdr:cNvSpPr txBox="1">
          <a:spLocks noChangeArrowheads="1"/>
        </xdr:cNvSpPr>
      </xdr:nvSpPr>
      <xdr:spPr bwMode="auto">
        <a:xfrm>
          <a:off x="1905000" y="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0</xdr:row>
      <xdr:rowOff>0</xdr:rowOff>
    </xdr:from>
    <xdr:ext cx="0" cy="790575"/>
    <xdr:sp macro="" textlink="">
      <xdr:nvSpPr>
        <xdr:cNvPr id="49" name="Text Box 9"/>
        <xdr:cNvSpPr txBox="1">
          <a:spLocks noChangeArrowheads="1"/>
        </xdr:cNvSpPr>
      </xdr:nvSpPr>
      <xdr:spPr bwMode="auto">
        <a:xfrm>
          <a:off x="1905000" y="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0</xdr:row>
      <xdr:rowOff>0</xdr:rowOff>
    </xdr:from>
    <xdr:ext cx="0" cy="790575"/>
    <xdr:sp macro="" textlink="">
      <xdr:nvSpPr>
        <xdr:cNvPr id="50" name="Text Box 8"/>
        <xdr:cNvSpPr txBox="1">
          <a:spLocks noChangeArrowheads="1"/>
        </xdr:cNvSpPr>
      </xdr:nvSpPr>
      <xdr:spPr bwMode="auto">
        <a:xfrm>
          <a:off x="1905000" y="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0</xdr:row>
      <xdr:rowOff>0</xdr:rowOff>
    </xdr:from>
    <xdr:ext cx="0" cy="790575"/>
    <xdr:sp macro="" textlink="">
      <xdr:nvSpPr>
        <xdr:cNvPr id="51" name="Text Box 9"/>
        <xdr:cNvSpPr txBox="1">
          <a:spLocks noChangeArrowheads="1"/>
        </xdr:cNvSpPr>
      </xdr:nvSpPr>
      <xdr:spPr bwMode="auto">
        <a:xfrm>
          <a:off x="1905000" y="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0</xdr:row>
      <xdr:rowOff>0</xdr:rowOff>
    </xdr:from>
    <xdr:ext cx="0" cy="790575"/>
    <xdr:sp macro="" textlink="">
      <xdr:nvSpPr>
        <xdr:cNvPr id="52" name="Text Box 8"/>
        <xdr:cNvSpPr txBox="1">
          <a:spLocks noChangeArrowheads="1"/>
        </xdr:cNvSpPr>
      </xdr:nvSpPr>
      <xdr:spPr bwMode="auto">
        <a:xfrm>
          <a:off x="1905000" y="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0</xdr:row>
      <xdr:rowOff>0</xdr:rowOff>
    </xdr:from>
    <xdr:ext cx="0" cy="790575"/>
    <xdr:sp macro="" textlink="">
      <xdr:nvSpPr>
        <xdr:cNvPr id="53" name="Text Box 9"/>
        <xdr:cNvSpPr txBox="1">
          <a:spLocks noChangeArrowheads="1"/>
        </xdr:cNvSpPr>
      </xdr:nvSpPr>
      <xdr:spPr bwMode="auto">
        <a:xfrm>
          <a:off x="1905000" y="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0</xdr:row>
      <xdr:rowOff>0</xdr:rowOff>
    </xdr:from>
    <xdr:ext cx="0" cy="790575"/>
    <xdr:sp macro="" textlink="">
      <xdr:nvSpPr>
        <xdr:cNvPr id="54" name="Text Box 8"/>
        <xdr:cNvSpPr txBox="1">
          <a:spLocks noChangeArrowheads="1"/>
        </xdr:cNvSpPr>
      </xdr:nvSpPr>
      <xdr:spPr bwMode="auto">
        <a:xfrm>
          <a:off x="1905000" y="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0</xdr:row>
      <xdr:rowOff>0</xdr:rowOff>
    </xdr:from>
    <xdr:ext cx="0" cy="790575"/>
    <xdr:sp macro="" textlink="">
      <xdr:nvSpPr>
        <xdr:cNvPr id="55" name="Text Box 9"/>
        <xdr:cNvSpPr txBox="1">
          <a:spLocks noChangeArrowheads="1"/>
        </xdr:cNvSpPr>
      </xdr:nvSpPr>
      <xdr:spPr bwMode="auto">
        <a:xfrm>
          <a:off x="1905000" y="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0</xdr:row>
      <xdr:rowOff>0</xdr:rowOff>
    </xdr:from>
    <xdr:ext cx="0" cy="790575"/>
    <xdr:sp macro="" textlink="">
      <xdr:nvSpPr>
        <xdr:cNvPr id="56" name="Text Box 8"/>
        <xdr:cNvSpPr txBox="1">
          <a:spLocks noChangeArrowheads="1"/>
        </xdr:cNvSpPr>
      </xdr:nvSpPr>
      <xdr:spPr bwMode="auto">
        <a:xfrm>
          <a:off x="1905000" y="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0</xdr:row>
      <xdr:rowOff>0</xdr:rowOff>
    </xdr:from>
    <xdr:ext cx="0" cy="790575"/>
    <xdr:sp macro="" textlink="">
      <xdr:nvSpPr>
        <xdr:cNvPr id="57" name="Text Box 9"/>
        <xdr:cNvSpPr txBox="1">
          <a:spLocks noChangeArrowheads="1"/>
        </xdr:cNvSpPr>
      </xdr:nvSpPr>
      <xdr:spPr bwMode="auto">
        <a:xfrm>
          <a:off x="1905000" y="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0</xdr:row>
      <xdr:rowOff>0</xdr:rowOff>
    </xdr:from>
    <xdr:ext cx="0" cy="790575"/>
    <xdr:sp macro="" textlink="">
      <xdr:nvSpPr>
        <xdr:cNvPr id="58" name="Text Box 8"/>
        <xdr:cNvSpPr txBox="1">
          <a:spLocks noChangeArrowheads="1"/>
        </xdr:cNvSpPr>
      </xdr:nvSpPr>
      <xdr:spPr bwMode="auto">
        <a:xfrm>
          <a:off x="1905000" y="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0</xdr:row>
      <xdr:rowOff>0</xdr:rowOff>
    </xdr:from>
    <xdr:ext cx="0" cy="790575"/>
    <xdr:sp macro="" textlink="">
      <xdr:nvSpPr>
        <xdr:cNvPr id="59" name="Text Box 9"/>
        <xdr:cNvSpPr txBox="1">
          <a:spLocks noChangeArrowheads="1"/>
        </xdr:cNvSpPr>
      </xdr:nvSpPr>
      <xdr:spPr bwMode="auto">
        <a:xfrm>
          <a:off x="1905000" y="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0</xdr:row>
      <xdr:rowOff>0</xdr:rowOff>
    </xdr:from>
    <xdr:ext cx="0" cy="790575"/>
    <xdr:sp macro="" textlink="">
      <xdr:nvSpPr>
        <xdr:cNvPr id="60" name="Text Box 8"/>
        <xdr:cNvSpPr txBox="1">
          <a:spLocks noChangeArrowheads="1"/>
        </xdr:cNvSpPr>
      </xdr:nvSpPr>
      <xdr:spPr bwMode="auto">
        <a:xfrm>
          <a:off x="1905000" y="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0</xdr:row>
      <xdr:rowOff>0</xdr:rowOff>
    </xdr:from>
    <xdr:ext cx="0" cy="790575"/>
    <xdr:sp macro="" textlink="">
      <xdr:nvSpPr>
        <xdr:cNvPr id="61" name="Text Box 9"/>
        <xdr:cNvSpPr txBox="1">
          <a:spLocks noChangeArrowheads="1"/>
        </xdr:cNvSpPr>
      </xdr:nvSpPr>
      <xdr:spPr bwMode="auto">
        <a:xfrm>
          <a:off x="1905000" y="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0</xdr:row>
      <xdr:rowOff>0</xdr:rowOff>
    </xdr:from>
    <xdr:ext cx="0" cy="790575"/>
    <xdr:sp macro="" textlink="">
      <xdr:nvSpPr>
        <xdr:cNvPr id="62" name="Text Box 8"/>
        <xdr:cNvSpPr txBox="1">
          <a:spLocks noChangeArrowheads="1"/>
        </xdr:cNvSpPr>
      </xdr:nvSpPr>
      <xdr:spPr bwMode="auto">
        <a:xfrm>
          <a:off x="1905000" y="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0</xdr:row>
      <xdr:rowOff>0</xdr:rowOff>
    </xdr:from>
    <xdr:ext cx="0" cy="790575"/>
    <xdr:sp macro="" textlink="">
      <xdr:nvSpPr>
        <xdr:cNvPr id="63" name="Text Box 9"/>
        <xdr:cNvSpPr txBox="1">
          <a:spLocks noChangeArrowheads="1"/>
        </xdr:cNvSpPr>
      </xdr:nvSpPr>
      <xdr:spPr bwMode="auto">
        <a:xfrm>
          <a:off x="1905000" y="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0</xdr:row>
      <xdr:rowOff>0</xdr:rowOff>
    </xdr:from>
    <xdr:ext cx="0" cy="790575"/>
    <xdr:sp macro="" textlink="">
      <xdr:nvSpPr>
        <xdr:cNvPr id="64" name="Text Box 8"/>
        <xdr:cNvSpPr txBox="1">
          <a:spLocks noChangeArrowheads="1"/>
        </xdr:cNvSpPr>
      </xdr:nvSpPr>
      <xdr:spPr bwMode="auto">
        <a:xfrm>
          <a:off x="1905000" y="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0</xdr:row>
      <xdr:rowOff>0</xdr:rowOff>
    </xdr:from>
    <xdr:ext cx="0" cy="790575"/>
    <xdr:sp macro="" textlink="">
      <xdr:nvSpPr>
        <xdr:cNvPr id="65" name="Text Box 9"/>
        <xdr:cNvSpPr txBox="1">
          <a:spLocks noChangeArrowheads="1"/>
        </xdr:cNvSpPr>
      </xdr:nvSpPr>
      <xdr:spPr bwMode="auto">
        <a:xfrm>
          <a:off x="1905000" y="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0</xdr:row>
      <xdr:rowOff>0</xdr:rowOff>
    </xdr:from>
    <xdr:ext cx="0" cy="790575"/>
    <xdr:sp macro="" textlink="">
      <xdr:nvSpPr>
        <xdr:cNvPr id="66" name="Text Box 8"/>
        <xdr:cNvSpPr txBox="1">
          <a:spLocks noChangeArrowheads="1"/>
        </xdr:cNvSpPr>
      </xdr:nvSpPr>
      <xdr:spPr bwMode="auto">
        <a:xfrm>
          <a:off x="1905000" y="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0</xdr:row>
      <xdr:rowOff>0</xdr:rowOff>
    </xdr:from>
    <xdr:ext cx="0" cy="790575"/>
    <xdr:sp macro="" textlink="">
      <xdr:nvSpPr>
        <xdr:cNvPr id="67" name="Text Box 9"/>
        <xdr:cNvSpPr txBox="1">
          <a:spLocks noChangeArrowheads="1"/>
        </xdr:cNvSpPr>
      </xdr:nvSpPr>
      <xdr:spPr bwMode="auto">
        <a:xfrm>
          <a:off x="1905000" y="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0</xdr:row>
      <xdr:rowOff>0</xdr:rowOff>
    </xdr:from>
    <xdr:ext cx="0" cy="790575"/>
    <xdr:sp macro="" textlink="">
      <xdr:nvSpPr>
        <xdr:cNvPr id="68" name="Text Box 8"/>
        <xdr:cNvSpPr txBox="1">
          <a:spLocks noChangeArrowheads="1"/>
        </xdr:cNvSpPr>
      </xdr:nvSpPr>
      <xdr:spPr bwMode="auto">
        <a:xfrm>
          <a:off x="1905000" y="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0</xdr:row>
      <xdr:rowOff>0</xdr:rowOff>
    </xdr:from>
    <xdr:ext cx="0" cy="790575"/>
    <xdr:sp macro="" textlink="">
      <xdr:nvSpPr>
        <xdr:cNvPr id="69" name="Text Box 9"/>
        <xdr:cNvSpPr txBox="1">
          <a:spLocks noChangeArrowheads="1"/>
        </xdr:cNvSpPr>
      </xdr:nvSpPr>
      <xdr:spPr bwMode="auto">
        <a:xfrm>
          <a:off x="1905000" y="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0</xdr:row>
      <xdr:rowOff>0</xdr:rowOff>
    </xdr:from>
    <xdr:ext cx="0" cy="790575"/>
    <xdr:sp macro="" textlink="">
      <xdr:nvSpPr>
        <xdr:cNvPr id="70" name="Text Box 8"/>
        <xdr:cNvSpPr txBox="1">
          <a:spLocks noChangeArrowheads="1"/>
        </xdr:cNvSpPr>
      </xdr:nvSpPr>
      <xdr:spPr bwMode="auto">
        <a:xfrm>
          <a:off x="1905000" y="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0</xdr:row>
      <xdr:rowOff>0</xdr:rowOff>
    </xdr:from>
    <xdr:ext cx="0" cy="790575"/>
    <xdr:sp macro="" textlink="">
      <xdr:nvSpPr>
        <xdr:cNvPr id="71" name="Text Box 9"/>
        <xdr:cNvSpPr txBox="1">
          <a:spLocks noChangeArrowheads="1"/>
        </xdr:cNvSpPr>
      </xdr:nvSpPr>
      <xdr:spPr bwMode="auto">
        <a:xfrm>
          <a:off x="1905000" y="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0</xdr:row>
      <xdr:rowOff>0</xdr:rowOff>
    </xdr:from>
    <xdr:ext cx="0" cy="790575"/>
    <xdr:sp macro="" textlink="">
      <xdr:nvSpPr>
        <xdr:cNvPr id="72" name="Text Box 8"/>
        <xdr:cNvSpPr txBox="1">
          <a:spLocks noChangeArrowheads="1"/>
        </xdr:cNvSpPr>
      </xdr:nvSpPr>
      <xdr:spPr bwMode="auto">
        <a:xfrm>
          <a:off x="1905000" y="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0</xdr:row>
      <xdr:rowOff>0</xdr:rowOff>
    </xdr:from>
    <xdr:ext cx="0" cy="790575"/>
    <xdr:sp macro="" textlink="">
      <xdr:nvSpPr>
        <xdr:cNvPr id="73" name="Text Box 9"/>
        <xdr:cNvSpPr txBox="1">
          <a:spLocks noChangeArrowheads="1"/>
        </xdr:cNvSpPr>
      </xdr:nvSpPr>
      <xdr:spPr bwMode="auto">
        <a:xfrm>
          <a:off x="1905000" y="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0</xdr:row>
      <xdr:rowOff>0</xdr:rowOff>
    </xdr:from>
    <xdr:ext cx="0" cy="790575"/>
    <xdr:sp macro="" textlink="">
      <xdr:nvSpPr>
        <xdr:cNvPr id="74" name="Text Box 8"/>
        <xdr:cNvSpPr txBox="1">
          <a:spLocks noChangeArrowheads="1"/>
        </xdr:cNvSpPr>
      </xdr:nvSpPr>
      <xdr:spPr bwMode="auto">
        <a:xfrm>
          <a:off x="1905000" y="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0</xdr:row>
      <xdr:rowOff>0</xdr:rowOff>
    </xdr:from>
    <xdr:ext cx="0" cy="790575"/>
    <xdr:sp macro="" textlink="">
      <xdr:nvSpPr>
        <xdr:cNvPr id="75" name="Text Box 9"/>
        <xdr:cNvSpPr txBox="1">
          <a:spLocks noChangeArrowheads="1"/>
        </xdr:cNvSpPr>
      </xdr:nvSpPr>
      <xdr:spPr bwMode="auto">
        <a:xfrm>
          <a:off x="1905000" y="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0</xdr:row>
      <xdr:rowOff>0</xdr:rowOff>
    </xdr:from>
    <xdr:ext cx="0" cy="790575"/>
    <xdr:sp macro="" textlink="">
      <xdr:nvSpPr>
        <xdr:cNvPr id="76" name="Text Box 8"/>
        <xdr:cNvSpPr txBox="1">
          <a:spLocks noChangeArrowheads="1"/>
        </xdr:cNvSpPr>
      </xdr:nvSpPr>
      <xdr:spPr bwMode="auto">
        <a:xfrm>
          <a:off x="1905000" y="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0</xdr:row>
      <xdr:rowOff>0</xdr:rowOff>
    </xdr:from>
    <xdr:ext cx="0" cy="790575"/>
    <xdr:sp macro="" textlink="">
      <xdr:nvSpPr>
        <xdr:cNvPr id="77" name="Text Box 9"/>
        <xdr:cNvSpPr txBox="1">
          <a:spLocks noChangeArrowheads="1"/>
        </xdr:cNvSpPr>
      </xdr:nvSpPr>
      <xdr:spPr bwMode="auto">
        <a:xfrm>
          <a:off x="1905000" y="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0</xdr:row>
      <xdr:rowOff>0</xdr:rowOff>
    </xdr:from>
    <xdr:ext cx="0" cy="790575"/>
    <xdr:sp macro="" textlink="">
      <xdr:nvSpPr>
        <xdr:cNvPr id="78" name="Text Box 8"/>
        <xdr:cNvSpPr txBox="1">
          <a:spLocks noChangeArrowheads="1"/>
        </xdr:cNvSpPr>
      </xdr:nvSpPr>
      <xdr:spPr bwMode="auto">
        <a:xfrm>
          <a:off x="1905000" y="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0</xdr:row>
      <xdr:rowOff>0</xdr:rowOff>
    </xdr:from>
    <xdr:ext cx="0" cy="790575"/>
    <xdr:sp macro="" textlink="">
      <xdr:nvSpPr>
        <xdr:cNvPr id="79" name="Text Box 9"/>
        <xdr:cNvSpPr txBox="1">
          <a:spLocks noChangeArrowheads="1"/>
        </xdr:cNvSpPr>
      </xdr:nvSpPr>
      <xdr:spPr bwMode="auto">
        <a:xfrm>
          <a:off x="1905000" y="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0</xdr:row>
      <xdr:rowOff>0</xdr:rowOff>
    </xdr:from>
    <xdr:ext cx="0" cy="790575"/>
    <xdr:sp macro="" textlink="">
      <xdr:nvSpPr>
        <xdr:cNvPr id="80" name="Text Box 8"/>
        <xdr:cNvSpPr txBox="1">
          <a:spLocks noChangeArrowheads="1"/>
        </xdr:cNvSpPr>
      </xdr:nvSpPr>
      <xdr:spPr bwMode="auto">
        <a:xfrm>
          <a:off x="1905000" y="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0</xdr:row>
      <xdr:rowOff>0</xdr:rowOff>
    </xdr:from>
    <xdr:ext cx="0" cy="790575"/>
    <xdr:sp macro="" textlink="">
      <xdr:nvSpPr>
        <xdr:cNvPr id="81" name="Text Box 9"/>
        <xdr:cNvSpPr txBox="1">
          <a:spLocks noChangeArrowheads="1"/>
        </xdr:cNvSpPr>
      </xdr:nvSpPr>
      <xdr:spPr bwMode="auto">
        <a:xfrm>
          <a:off x="1905000" y="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0</xdr:row>
      <xdr:rowOff>0</xdr:rowOff>
    </xdr:from>
    <xdr:ext cx="0" cy="790575"/>
    <xdr:sp macro="" textlink="">
      <xdr:nvSpPr>
        <xdr:cNvPr id="82" name="Text Box 8"/>
        <xdr:cNvSpPr txBox="1">
          <a:spLocks noChangeArrowheads="1"/>
        </xdr:cNvSpPr>
      </xdr:nvSpPr>
      <xdr:spPr bwMode="auto">
        <a:xfrm>
          <a:off x="1905000" y="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0</xdr:row>
      <xdr:rowOff>0</xdr:rowOff>
    </xdr:from>
    <xdr:ext cx="0" cy="790575"/>
    <xdr:sp macro="" textlink="">
      <xdr:nvSpPr>
        <xdr:cNvPr id="83" name="Text Box 9"/>
        <xdr:cNvSpPr txBox="1">
          <a:spLocks noChangeArrowheads="1"/>
        </xdr:cNvSpPr>
      </xdr:nvSpPr>
      <xdr:spPr bwMode="auto">
        <a:xfrm>
          <a:off x="1905000" y="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0</xdr:row>
      <xdr:rowOff>0</xdr:rowOff>
    </xdr:from>
    <xdr:ext cx="0" cy="790575"/>
    <xdr:sp macro="" textlink="">
      <xdr:nvSpPr>
        <xdr:cNvPr id="84" name="Text Box 8"/>
        <xdr:cNvSpPr txBox="1">
          <a:spLocks noChangeArrowheads="1"/>
        </xdr:cNvSpPr>
      </xdr:nvSpPr>
      <xdr:spPr bwMode="auto">
        <a:xfrm>
          <a:off x="1905000" y="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0</xdr:row>
      <xdr:rowOff>0</xdr:rowOff>
    </xdr:from>
    <xdr:ext cx="0" cy="790575"/>
    <xdr:sp macro="" textlink="">
      <xdr:nvSpPr>
        <xdr:cNvPr id="85" name="Text Box 9"/>
        <xdr:cNvSpPr txBox="1">
          <a:spLocks noChangeArrowheads="1"/>
        </xdr:cNvSpPr>
      </xdr:nvSpPr>
      <xdr:spPr bwMode="auto">
        <a:xfrm>
          <a:off x="1905000" y="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0</xdr:row>
      <xdr:rowOff>0</xdr:rowOff>
    </xdr:from>
    <xdr:ext cx="0" cy="790575"/>
    <xdr:sp macro="" textlink="">
      <xdr:nvSpPr>
        <xdr:cNvPr id="86" name="Text Box 8"/>
        <xdr:cNvSpPr txBox="1">
          <a:spLocks noChangeArrowheads="1"/>
        </xdr:cNvSpPr>
      </xdr:nvSpPr>
      <xdr:spPr bwMode="auto">
        <a:xfrm>
          <a:off x="1905000" y="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0</xdr:row>
      <xdr:rowOff>0</xdr:rowOff>
    </xdr:from>
    <xdr:ext cx="0" cy="790575"/>
    <xdr:sp macro="" textlink="">
      <xdr:nvSpPr>
        <xdr:cNvPr id="87" name="Text Box 9"/>
        <xdr:cNvSpPr txBox="1">
          <a:spLocks noChangeArrowheads="1"/>
        </xdr:cNvSpPr>
      </xdr:nvSpPr>
      <xdr:spPr bwMode="auto">
        <a:xfrm>
          <a:off x="1905000" y="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0</xdr:row>
      <xdr:rowOff>0</xdr:rowOff>
    </xdr:from>
    <xdr:ext cx="0" cy="790575"/>
    <xdr:sp macro="" textlink="">
      <xdr:nvSpPr>
        <xdr:cNvPr id="88" name="Text Box 8"/>
        <xdr:cNvSpPr txBox="1">
          <a:spLocks noChangeArrowheads="1"/>
        </xdr:cNvSpPr>
      </xdr:nvSpPr>
      <xdr:spPr bwMode="auto">
        <a:xfrm>
          <a:off x="1905000" y="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0</xdr:row>
      <xdr:rowOff>0</xdr:rowOff>
    </xdr:from>
    <xdr:ext cx="0" cy="790575"/>
    <xdr:sp macro="" textlink="">
      <xdr:nvSpPr>
        <xdr:cNvPr id="89" name="Text Box 9"/>
        <xdr:cNvSpPr txBox="1">
          <a:spLocks noChangeArrowheads="1"/>
        </xdr:cNvSpPr>
      </xdr:nvSpPr>
      <xdr:spPr bwMode="auto">
        <a:xfrm>
          <a:off x="1905000" y="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0</xdr:row>
      <xdr:rowOff>0</xdr:rowOff>
    </xdr:from>
    <xdr:ext cx="0" cy="790575"/>
    <xdr:sp macro="" textlink="">
      <xdr:nvSpPr>
        <xdr:cNvPr id="90" name="Text Box 8"/>
        <xdr:cNvSpPr txBox="1">
          <a:spLocks noChangeArrowheads="1"/>
        </xdr:cNvSpPr>
      </xdr:nvSpPr>
      <xdr:spPr bwMode="auto">
        <a:xfrm>
          <a:off x="1905000" y="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0</xdr:row>
      <xdr:rowOff>0</xdr:rowOff>
    </xdr:from>
    <xdr:ext cx="0" cy="790575"/>
    <xdr:sp macro="" textlink="">
      <xdr:nvSpPr>
        <xdr:cNvPr id="91" name="Text Box 9"/>
        <xdr:cNvSpPr txBox="1">
          <a:spLocks noChangeArrowheads="1"/>
        </xdr:cNvSpPr>
      </xdr:nvSpPr>
      <xdr:spPr bwMode="auto">
        <a:xfrm>
          <a:off x="1905000" y="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0</xdr:row>
      <xdr:rowOff>0</xdr:rowOff>
    </xdr:from>
    <xdr:ext cx="0" cy="790575"/>
    <xdr:sp macro="" textlink="">
      <xdr:nvSpPr>
        <xdr:cNvPr id="92" name="Text Box 8"/>
        <xdr:cNvSpPr txBox="1">
          <a:spLocks noChangeArrowheads="1"/>
        </xdr:cNvSpPr>
      </xdr:nvSpPr>
      <xdr:spPr bwMode="auto">
        <a:xfrm>
          <a:off x="1905000" y="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0</xdr:row>
      <xdr:rowOff>0</xdr:rowOff>
    </xdr:from>
    <xdr:ext cx="0" cy="790575"/>
    <xdr:sp macro="" textlink="">
      <xdr:nvSpPr>
        <xdr:cNvPr id="93" name="Text Box 9"/>
        <xdr:cNvSpPr txBox="1">
          <a:spLocks noChangeArrowheads="1"/>
        </xdr:cNvSpPr>
      </xdr:nvSpPr>
      <xdr:spPr bwMode="auto">
        <a:xfrm>
          <a:off x="1905000" y="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0</xdr:row>
      <xdr:rowOff>0</xdr:rowOff>
    </xdr:from>
    <xdr:ext cx="0" cy="790575"/>
    <xdr:sp macro="" textlink="">
      <xdr:nvSpPr>
        <xdr:cNvPr id="94" name="Text Box 8"/>
        <xdr:cNvSpPr txBox="1">
          <a:spLocks noChangeArrowheads="1"/>
        </xdr:cNvSpPr>
      </xdr:nvSpPr>
      <xdr:spPr bwMode="auto">
        <a:xfrm>
          <a:off x="1905000" y="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0</xdr:row>
      <xdr:rowOff>0</xdr:rowOff>
    </xdr:from>
    <xdr:ext cx="0" cy="790575"/>
    <xdr:sp macro="" textlink="">
      <xdr:nvSpPr>
        <xdr:cNvPr id="95" name="Text Box 9"/>
        <xdr:cNvSpPr txBox="1">
          <a:spLocks noChangeArrowheads="1"/>
        </xdr:cNvSpPr>
      </xdr:nvSpPr>
      <xdr:spPr bwMode="auto">
        <a:xfrm>
          <a:off x="1905000" y="0"/>
          <a:ext cx="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2438400</xdr:colOff>
      <xdr:row>74</xdr:row>
      <xdr:rowOff>0</xdr:rowOff>
    </xdr:from>
    <xdr:to>
      <xdr:col>1</xdr:col>
      <xdr:colOff>2438400</xdr:colOff>
      <xdr:row>74</xdr:row>
      <xdr:rowOff>152400</xdr:rowOff>
    </xdr:to>
    <xdr:sp macro="" textlink="">
      <xdr:nvSpPr>
        <xdr:cNvPr id="96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74</xdr:row>
      <xdr:rowOff>0</xdr:rowOff>
    </xdr:from>
    <xdr:to>
      <xdr:col>1</xdr:col>
      <xdr:colOff>2438400</xdr:colOff>
      <xdr:row>74</xdr:row>
      <xdr:rowOff>114300</xdr:rowOff>
    </xdr:to>
    <xdr:sp macro="" textlink="">
      <xdr:nvSpPr>
        <xdr:cNvPr id="97" name="Text Box 32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74</xdr:row>
      <xdr:rowOff>0</xdr:rowOff>
    </xdr:from>
    <xdr:to>
      <xdr:col>1</xdr:col>
      <xdr:colOff>2438400</xdr:colOff>
      <xdr:row>74</xdr:row>
      <xdr:rowOff>152400</xdr:rowOff>
    </xdr:to>
    <xdr:sp macro="" textlink="">
      <xdr:nvSpPr>
        <xdr:cNvPr id="98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74</xdr:row>
      <xdr:rowOff>0</xdr:rowOff>
    </xdr:from>
    <xdr:to>
      <xdr:col>1</xdr:col>
      <xdr:colOff>2438400</xdr:colOff>
      <xdr:row>74</xdr:row>
      <xdr:rowOff>114300</xdr:rowOff>
    </xdr:to>
    <xdr:sp macro="" textlink="">
      <xdr:nvSpPr>
        <xdr:cNvPr id="99" name="Text Box 63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74</xdr:row>
      <xdr:rowOff>0</xdr:rowOff>
    </xdr:from>
    <xdr:to>
      <xdr:col>1</xdr:col>
      <xdr:colOff>2438400</xdr:colOff>
      <xdr:row>74</xdr:row>
      <xdr:rowOff>152400</xdr:rowOff>
    </xdr:to>
    <xdr:sp macro="" textlink="">
      <xdr:nvSpPr>
        <xdr:cNvPr id="100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74</xdr:row>
      <xdr:rowOff>0</xdr:rowOff>
    </xdr:from>
    <xdr:to>
      <xdr:col>1</xdr:col>
      <xdr:colOff>2438400</xdr:colOff>
      <xdr:row>74</xdr:row>
      <xdr:rowOff>114300</xdr:rowOff>
    </xdr:to>
    <xdr:sp macro="" textlink="">
      <xdr:nvSpPr>
        <xdr:cNvPr id="101" name="Text Box 32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74</xdr:row>
      <xdr:rowOff>0</xdr:rowOff>
    </xdr:from>
    <xdr:to>
      <xdr:col>1</xdr:col>
      <xdr:colOff>2438400</xdr:colOff>
      <xdr:row>74</xdr:row>
      <xdr:rowOff>152400</xdr:rowOff>
    </xdr:to>
    <xdr:sp macro="" textlink="">
      <xdr:nvSpPr>
        <xdr:cNvPr id="102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74</xdr:row>
      <xdr:rowOff>0</xdr:rowOff>
    </xdr:from>
    <xdr:to>
      <xdr:col>1</xdr:col>
      <xdr:colOff>2438400</xdr:colOff>
      <xdr:row>74</xdr:row>
      <xdr:rowOff>114300</xdr:rowOff>
    </xdr:to>
    <xdr:sp macro="" textlink="">
      <xdr:nvSpPr>
        <xdr:cNvPr id="103" name="Text Box 63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74</xdr:row>
      <xdr:rowOff>0</xdr:rowOff>
    </xdr:from>
    <xdr:to>
      <xdr:col>1</xdr:col>
      <xdr:colOff>2438400</xdr:colOff>
      <xdr:row>74</xdr:row>
      <xdr:rowOff>152400</xdr:rowOff>
    </xdr:to>
    <xdr:sp macro="" textlink="">
      <xdr:nvSpPr>
        <xdr:cNvPr id="104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74</xdr:row>
      <xdr:rowOff>0</xdr:rowOff>
    </xdr:from>
    <xdr:to>
      <xdr:col>1</xdr:col>
      <xdr:colOff>2438400</xdr:colOff>
      <xdr:row>74</xdr:row>
      <xdr:rowOff>114300</xdr:rowOff>
    </xdr:to>
    <xdr:sp macro="" textlink="">
      <xdr:nvSpPr>
        <xdr:cNvPr id="105" name="Text Box 32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74</xdr:row>
      <xdr:rowOff>0</xdr:rowOff>
    </xdr:from>
    <xdr:to>
      <xdr:col>1</xdr:col>
      <xdr:colOff>2438400</xdr:colOff>
      <xdr:row>74</xdr:row>
      <xdr:rowOff>152400</xdr:rowOff>
    </xdr:to>
    <xdr:sp macro="" textlink="">
      <xdr:nvSpPr>
        <xdr:cNvPr id="106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74</xdr:row>
      <xdr:rowOff>0</xdr:rowOff>
    </xdr:from>
    <xdr:to>
      <xdr:col>1</xdr:col>
      <xdr:colOff>2438400</xdr:colOff>
      <xdr:row>74</xdr:row>
      <xdr:rowOff>114300</xdr:rowOff>
    </xdr:to>
    <xdr:sp macro="" textlink="">
      <xdr:nvSpPr>
        <xdr:cNvPr id="107" name="Text Box 63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74</xdr:row>
      <xdr:rowOff>0</xdr:rowOff>
    </xdr:from>
    <xdr:to>
      <xdr:col>1</xdr:col>
      <xdr:colOff>2438400</xdr:colOff>
      <xdr:row>74</xdr:row>
      <xdr:rowOff>152400</xdr:rowOff>
    </xdr:to>
    <xdr:sp macro="" textlink="">
      <xdr:nvSpPr>
        <xdr:cNvPr id="108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74</xdr:row>
      <xdr:rowOff>0</xdr:rowOff>
    </xdr:from>
    <xdr:to>
      <xdr:col>1</xdr:col>
      <xdr:colOff>2438400</xdr:colOff>
      <xdr:row>74</xdr:row>
      <xdr:rowOff>114300</xdr:rowOff>
    </xdr:to>
    <xdr:sp macro="" textlink="">
      <xdr:nvSpPr>
        <xdr:cNvPr id="109" name="Text Box 32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74</xdr:row>
      <xdr:rowOff>0</xdr:rowOff>
    </xdr:from>
    <xdr:to>
      <xdr:col>1</xdr:col>
      <xdr:colOff>2438400</xdr:colOff>
      <xdr:row>74</xdr:row>
      <xdr:rowOff>152400</xdr:rowOff>
    </xdr:to>
    <xdr:sp macro="" textlink="">
      <xdr:nvSpPr>
        <xdr:cNvPr id="110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74</xdr:row>
      <xdr:rowOff>0</xdr:rowOff>
    </xdr:from>
    <xdr:to>
      <xdr:col>1</xdr:col>
      <xdr:colOff>2438400</xdr:colOff>
      <xdr:row>74</xdr:row>
      <xdr:rowOff>114300</xdr:rowOff>
    </xdr:to>
    <xdr:sp macro="" textlink="">
      <xdr:nvSpPr>
        <xdr:cNvPr id="111" name="Text Box 63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74</xdr:row>
      <xdr:rowOff>0</xdr:rowOff>
    </xdr:from>
    <xdr:to>
      <xdr:col>1</xdr:col>
      <xdr:colOff>2438400</xdr:colOff>
      <xdr:row>74</xdr:row>
      <xdr:rowOff>152400</xdr:rowOff>
    </xdr:to>
    <xdr:sp macro="" textlink="">
      <xdr:nvSpPr>
        <xdr:cNvPr id="112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74</xdr:row>
      <xdr:rowOff>0</xdr:rowOff>
    </xdr:from>
    <xdr:to>
      <xdr:col>1</xdr:col>
      <xdr:colOff>2438400</xdr:colOff>
      <xdr:row>74</xdr:row>
      <xdr:rowOff>114300</xdr:rowOff>
    </xdr:to>
    <xdr:sp macro="" textlink="">
      <xdr:nvSpPr>
        <xdr:cNvPr id="113" name="Text Box 32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74</xdr:row>
      <xdr:rowOff>0</xdr:rowOff>
    </xdr:from>
    <xdr:to>
      <xdr:col>1</xdr:col>
      <xdr:colOff>2438400</xdr:colOff>
      <xdr:row>74</xdr:row>
      <xdr:rowOff>152400</xdr:rowOff>
    </xdr:to>
    <xdr:sp macro="" textlink="">
      <xdr:nvSpPr>
        <xdr:cNvPr id="114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74</xdr:row>
      <xdr:rowOff>0</xdr:rowOff>
    </xdr:from>
    <xdr:to>
      <xdr:col>1</xdr:col>
      <xdr:colOff>2438400</xdr:colOff>
      <xdr:row>74</xdr:row>
      <xdr:rowOff>114300</xdr:rowOff>
    </xdr:to>
    <xdr:sp macro="" textlink="">
      <xdr:nvSpPr>
        <xdr:cNvPr id="115" name="Text Box 63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74</xdr:row>
      <xdr:rowOff>0</xdr:rowOff>
    </xdr:from>
    <xdr:to>
      <xdr:col>1</xdr:col>
      <xdr:colOff>2438400</xdr:colOff>
      <xdr:row>74</xdr:row>
      <xdr:rowOff>152400</xdr:rowOff>
    </xdr:to>
    <xdr:sp macro="" textlink="">
      <xdr:nvSpPr>
        <xdr:cNvPr id="116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74</xdr:row>
      <xdr:rowOff>0</xdr:rowOff>
    </xdr:from>
    <xdr:to>
      <xdr:col>1</xdr:col>
      <xdr:colOff>2438400</xdr:colOff>
      <xdr:row>74</xdr:row>
      <xdr:rowOff>114300</xdr:rowOff>
    </xdr:to>
    <xdr:sp macro="" textlink="">
      <xdr:nvSpPr>
        <xdr:cNvPr id="117" name="Text Box 32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74</xdr:row>
      <xdr:rowOff>0</xdr:rowOff>
    </xdr:from>
    <xdr:to>
      <xdr:col>1</xdr:col>
      <xdr:colOff>2438400</xdr:colOff>
      <xdr:row>74</xdr:row>
      <xdr:rowOff>152400</xdr:rowOff>
    </xdr:to>
    <xdr:sp macro="" textlink="">
      <xdr:nvSpPr>
        <xdr:cNvPr id="118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74</xdr:row>
      <xdr:rowOff>0</xdr:rowOff>
    </xdr:from>
    <xdr:to>
      <xdr:col>1</xdr:col>
      <xdr:colOff>2438400</xdr:colOff>
      <xdr:row>74</xdr:row>
      <xdr:rowOff>114300</xdr:rowOff>
    </xdr:to>
    <xdr:sp macro="" textlink="">
      <xdr:nvSpPr>
        <xdr:cNvPr id="119" name="Text Box 63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74</xdr:row>
      <xdr:rowOff>0</xdr:rowOff>
    </xdr:from>
    <xdr:to>
      <xdr:col>1</xdr:col>
      <xdr:colOff>2438400</xdr:colOff>
      <xdr:row>74</xdr:row>
      <xdr:rowOff>152400</xdr:rowOff>
    </xdr:to>
    <xdr:sp macro="" textlink="">
      <xdr:nvSpPr>
        <xdr:cNvPr id="120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74</xdr:row>
      <xdr:rowOff>0</xdr:rowOff>
    </xdr:from>
    <xdr:to>
      <xdr:col>1</xdr:col>
      <xdr:colOff>2438400</xdr:colOff>
      <xdr:row>74</xdr:row>
      <xdr:rowOff>114300</xdr:rowOff>
    </xdr:to>
    <xdr:sp macro="" textlink="">
      <xdr:nvSpPr>
        <xdr:cNvPr id="121" name="Text Box 32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74</xdr:row>
      <xdr:rowOff>0</xdr:rowOff>
    </xdr:from>
    <xdr:to>
      <xdr:col>1</xdr:col>
      <xdr:colOff>2438400</xdr:colOff>
      <xdr:row>74</xdr:row>
      <xdr:rowOff>152400</xdr:rowOff>
    </xdr:to>
    <xdr:sp macro="" textlink="">
      <xdr:nvSpPr>
        <xdr:cNvPr id="122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74</xdr:row>
      <xdr:rowOff>0</xdr:rowOff>
    </xdr:from>
    <xdr:to>
      <xdr:col>1</xdr:col>
      <xdr:colOff>2438400</xdr:colOff>
      <xdr:row>74</xdr:row>
      <xdr:rowOff>114300</xdr:rowOff>
    </xdr:to>
    <xdr:sp macro="" textlink="">
      <xdr:nvSpPr>
        <xdr:cNvPr id="123" name="Text Box 63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74</xdr:row>
      <xdr:rowOff>0</xdr:rowOff>
    </xdr:from>
    <xdr:to>
      <xdr:col>1</xdr:col>
      <xdr:colOff>2438400</xdr:colOff>
      <xdr:row>74</xdr:row>
      <xdr:rowOff>152400</xdr:rowOff>
    </xdr:to>
    <xdr:sp macro="" textlink="">
      <xdr:nvSpPr>
        <xdr:cNvPr id="124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74</xdr:row>
      <xdr:rowOff>0</xdr:rowOff>
    </xdr:from>
    <xdr:to>
      <xdr:col>1</xdr:col>
      <xdr:colOff>2438400</xdr:colOff>
      <xdr:row>74</xdr:row>
      <xdr:rowOff>114300</xdr:rowOff>
    </xdr:to>
    <xdr:sp macro="" textlink="">
      <xdr:nvSpPr>
        <xdr:cNvPr id="125" name="Text Box 32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74</xdr:row>
      <xdr:rowOff>0</xdr:rowOff>
    </xdr:from>
    <xdr:to>
      <xdr:col>1</xdr:col>
      <xdr:colOff>2438400</xdr:colOff>
      <xdr:row>74</xdr:row>
      <xdr:rowOff>152400</xdr:rowOff>
    </xdr:to>
    <xdr:sp macro="" textlink="">
      <xdr:nvSpPr>
        <xdr:cNvPr id="126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74</xdr:row>
      <xdr:rowOff>0</xdr:rowOff>
    </xdr:from>
    <xdr:to>
      <xdr:col>1</xdr:col>
      <xdr:colOff>2438400</xdr:colOff>
      <xdr:row>74</xdr:row>
      <xdr:rowOff>114300</xdr:rowOff>
    </xdr:to>
    <xdr:sp macro="" textlink="">
      <xdr:nvSpPr>
        <xdr:cNvPr id="127" name="Text Box 63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74</xdr:row>
      <xdr:rowOff>0</xdr:rowOff>
    </xdr:from>
    <xdr:to>
      <xdr:col>1</xdr:col>
      <xdr:colOff>2438400</xdr:colOff>
      <xdr:row>74</xdr:row>
      <xdr:rowOff>152400</xdr:rowOff>
    </xdr:to>
    <xdr:sp macro="" textlink="">
      <xdr:nvSpPr>
        <xdr:cNvPr id="128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74</xdr:row>
      <xdr:rowOff>0</xdr:rowOff>
    </xdr:from>
    <xdr:to>
      <xdr:col>1</xdr:col>
      <xdr:colOff>2438400</xdr:colOff>
      <xdr:row>74</xdr:row>
      <xdr:rowOff>114300</xdr:rowOff>
    </xdr:to>
    <xdr:sp macro="" textlink="">
      <xdr:nvSpPr>
        <xdr:cNvPr id="129" name="Text Box 32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74</xdr:row>
      <xdr:rowOff>0</xdr:rowOff>
    </xdr:from>
    <xdr:to>
      <xdr:col>1</xdr:col>
      <xdr:colOff>2438400</xdr:colOff>
      <xdr:row>74</xdr:row>
      <xdr:rowOff>152400</xdr:rowOff>
    </xdr:to>
    <xdr:sp macro="" textlink="">
      <xdr:nvSpPr>
        <xdr:cNvPr id="130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74</xdr:row>
      <xdr:rowOff>0</xdr:rowOff>
    </xdr:from>
    <xdr:to>
      <xdr:col>1</xdr:col>
      <xdr:colOff>2438400</xdr:colOff>
      <xdr:row>74</xdr:row>
      <xdr:rowOff>114300</xdr:rowOff>
    </xdr:to>
    <xdr:sp macro="" textlink="">
      <xdr:nvSpPr>
        <xdr:cNvPr id="131" name="Text Box 63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74</xdr:row>
      <xdr:rowOff>0</xdr:rowOff>
    </xdr:from>
    <xdr:to>
      <xdr:col>1</xdr:col>
      <xdr:colOff>2438400</xdr:colOff>
      <xdr:row>74</xdr:row>
      <xdr:rowOff>152400</xdr:rowOff>
    </xdr:to>
    <xdr:sp macro="" textlink="">
      <xdr:nvSpPr>
        <xdr:cNvPr id="132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74</xdr:row>
      <xdr:rowOff>0</xdr:rowOff>
    </xdr:from>
    <xdr:to>
      <xdr:col>1</xdr:col>
      <xdr:colOff>2438400</xdr:colOff>
      <xdr:row>74</xdr:row>
      <xdr:rowOff>114300</xdr:rowOff>
    </xdr:to>
    <xdr:sp macro="" textlink="">
      <xdr:nvSpPr>
        <xdr:cNvPr id="133" name="Text Box 32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74</xdr:row>
      <xdr:rowOff>0</xdr:rowOff>
    </xdr:from>
    <xdr:to>
      <xdr:col>1</xdr:col>
      <xdr:colOff>2438400</xdr:colOff>
      <xdr:row>74</xdr:row>
      <xdr:rowOff>152400</xdr:rowOff>
    </xdr:to>
    <xdr:sp macro="" textlink="">
      <xdr:nvSpPr>
        <xdr:cNvPr id="134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74</xdr:row>
      <xdr:rowOff>0</xdr:rowOff>
    </xdr:from>
    <xdr:to>
      <xdr:col>1</xdr:col>
      <xdr:colOff>2438400</xdr:colOff>
      <xdr:row>74</xdr:row>
      <xdr:rowOff>114300</xdr:rowOff>
    </xdr:to>
    <xdr:sp macro="" textlink="">
      <xdr:nvSpPr>
        <xdr:cNvPr id="135" name="Text Box 63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74</xdr:row>
      <xdr:rowOff>0</xdr:rowOff>
    </xdr:from>
    <xdr:to>
      <xdr:col>1</xdr:col>
      <xdr:colOff>2438400</xdr:colOff>
      <xdr:row>74</xdr:row>
      <xdr:rowOff>152400</xdr:rowOff>
    </xdr:to>
    <xdr:sp macro="" textlink="">
      <xdr:nvSpPr>
        <xdr:cNvPr id="136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74</xdr:row>
      <xdr:rowOff>0</xdr:rowOff>
    </xdr:from>
    <xdr:to>
      <xdr:col>1</xdr:col>
      <xdr:colOff>2438400</xdr:colOff>
      <xdr:row>74</xdr:row>
      <xdr:rowOff>114300</xdr:rowOff>
    </xdr:to>
    <xdr:sp macro="" textlink="">
      <xdr:nvSpPr>
        <xdr:cNvPr id="137" name="Text Box 32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74</xdr:row>
      <xdr:rowOff>0</xdr:rowOff>
    </xdr:from>
    <xdr:to>
      <xdr:col>1</xdr:col>
      <xdr:colOff>2438400</xdr:colOff>
      <xdr:row>74</xdr:row>
      <xdr:rowOff>152400</xdr:rowOff>
    </xdr:to>
    <xdr:sp macro="" textlink="">
      <xdr:nvSpPr>
        <xdr:cNvPr id="138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74</xdr:row>
      <xdr:rowOff>0</xdr:rowOff>
    </xdr:from>
    <xdr:to>
      <xdr:col>1</xdr:col>
      <xdr:colOff>2438400</xdr:colOff>
      <xdr:row>74</xdr:row>
      <xdr:rowOff>114300</xdr:rowOff>
    </xdr:to>
    <xdr:sp macro="" textlink="">
      <xdr:nvSpPr>
        <xdr:cNvPr id="139" name="Text Box 63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74</xdr:row>
      <xdr:rowOff>0</xdr:rowOff>
    </xdr:from>
    <xdr:to>
      <xdr:col>1</xdr:col>
      <xdr:colOff>2438400</xdr:colOff>
      <xdr:row>74</xdr:row>
      <xdr:rowOff>152400</xdr:rowOff>
    </xdr:to>
    <xdr:sp macro="" textlink="">
      <xdr:nvSpPr>
        <xdr:cNvPr id="140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74</xdr:row>
      <xdr:rowOff>0</xdr:rowOff>
    </xdr:from>
    <xdr:to>
      <xdr:col>1</xdr:col>
      <xdr:colOff>2438400</xdr:colOff>
      <xdr:row>74</xdr:row>
      <xdr:rowOff>114300</xdr:rowOff>
    </xdr:to>
    <xdr:sp macro="" textlink="">
      <xdr:nvSpPr>
        <xdr:cNvPr id="141" name="Text Box 32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74</xdr:row>
      <xdr:rowOff>0</xdr:rowOff>
    </xdr:from>
    <xdr:to>
      <xdr:col>1</xdr:col>
      <xdr:colOff>2438400</xdr:colOff>
      <xdr:row>74</xdr:row>
      <xdr:rowOff>152400</xdr:rowOff>
    </xdr:to>
    <xdr:sp macro="" textlink="">
      <xdr:nvSpPr>
        <xdr:cNvPr id="142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74</xdr:row>
      <xdr:rowOff>0</xdr:rowOff>
    </xdr:from>
    <xdr:to>
      <xdr:col>1</xdr:col>
      <xdr:colOff>2438400</xdr:colOff>
      <xdr:row>74</xdr:row>
      <xdr:rowOff>114300</xdr:rowOff>
    </xdr:to>
    <xdr:sp macro="" textlink="">
      <xdr:nvSpPr>
        <xdr:cNvPr id="143" name="Text Box 63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74</xdr:row>
      <xdr:rowOff>0</xdr:rowOff>
    </xdr:from>
    <xdr:to>
      <xdr:col>1</xdr:col>
      <xdr:colOff>2438400</xdr:colOff>
      <xdr:row>74</xdr:row>
      <xdr:rowOff>152400</xdr:rowOff>
    </xdr:to>
    <xdr:sp macro="" textlink="">
      <xdr:nvSpPr>
        <xdr:cNvPr id="155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74</xdr:row>
      <xdr:rowOff>0</xdr:rowOff>
    </xdr:from>
    <xdr:to>
      <xdr:col>1</xdr:col>
      <xdr:colOff>2438400</xdr:colOff>
      <xdr:row>74</xdr:row>
      <xdr:rowOff>114300</xdr:rowOff>
    </xdr:to>
    <xdr:sp macro="" textlink="">
      <xdr:nvSpPr>
        <xdr:cNvPr id="156" name="Text Box 32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74</xdr:row>
      <xdr:rowOff>0</xdr:rowOff>
    </xdr:from>
    <xdr:to>
      <xdr:col>1</xdr:col>
      <xdr:colOff>2438400</xdr:colOff>
      <xdr:row>74</xdr:row>
      <xdr:rowOff>152400</xdr:rowOff>
    </xdr:to>
    <xdr:sp macro="" textlink="">
      <xdr:nvSpPr>
        <xdr:cNvPr id="157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74</xdr:row>
      <xdr:rowOff>0</xdr:rowOff>
    </xdr:from>
    <xdr:to>
      <xdr:col>1</xdr:col>
      <xdr:colOff>2438400</xdr:colOff>
      <xdr:row>74</xdr:row>
      <xdr:rowOff>114300</xdr:rowOff>
    </xdr:to>
    <xdr:sp macro="" textlink="">
      <xdr:nvSpPr>
        <xdr:cNvPr id="158" name="Text Box 63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74</xdr:row>
      <xdr:rowOff>0</xdr:rowOff>
    </xdr:from>
    <xdr:to>
      <xdr:col>1</xdr:col>
      <xdr:colOff>2438400</xdr:colOff>
      <xdr:row>74</xdr:row>
      <xdr:rowOff>152400</xdr:rowOff>
    </xdr:to>
    <xdr:sp macro="" textlink="">
      <xdr:nvSpPr>
        <xdr:cNvPr id="159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74</xdr:row>
      <xdr:rowOff>0</xdr:rowOff>
    </xdr:from>
    <xdr:to>
      <xdr:col>1</xdr:col>
      <xdr:colOff>2438400</xdr:colOff>
      <xdr:row>74</xdr:row>
      <xdr:rowOff>114300</xdr:rowOff>
    </xdr:to>
    <xdr:sp macro="" textlink="">
      <xdr:nvSpPr>
        <xdr:cNvPr id="160" name="Text Box 32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74</xdr:row>
      <xdr:rowOff>0</xdr:rowOff>
    </xdr:from>
    <xdr:to>
      <xdr:col>1</xdr:col>
      <xdr:colOff>2438400</xdr:colOff>
      <xdr:row>74</xdr:row>
      <xdr:rowOff>152400</xdr:rowOff>
    </xdr:to>
    <xdr:sp macro="" textlink="">
      <xdr:nvSpPr>
        <xdr:cNvPr id="161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74</xdr:row>
      <xdr:rowOff>0</xdr:rowOff>
    </xdr:from>
    <xdr:to>
      <xdr:col>1</xdr:col>
      <xdr:colOff>2438400</xdr:colOff>
      <xdr:row>74</xdr:row>
      <xdr:rowOff>114300</xdr:rowOff>
    </xdr:to>
    <xdr:sp macro="" textlink="">
      <xdr:nvSpPr>
        <xdr:cNvPr id="162" name="Text Box 63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74</xdr:row>
      <xdr:rowOff>0</xdr:rowOff>
    </xdr:from>
    <xdr:to>
      <xdr:col>1</xdr:col>
      <xdr:colOff>2438400</xdr:colOff>
      <xdr:row>74</xdr:row>
      <xdr:rowOff>152400</xdr:rowOff>
    </xdr:to>
    <xdr:sp macro="" textlink="">
      <xdr:nvSpPr>
        <xdr:cNvPr id="163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74</xdr:row>
      <xdr:rowOff>0</xdr:rowOff>
    </xdr:from>
    <xdr:to>
      <xdr:col>1</xdr:col>
      <xdr:colOff>2438400</xdr:colOff>
      <xdr:row>74</xdr:row>
      <xdr:rowOff>114300</xdr:rowOff>
    </xdr:to>
    <xdr:sp macro="" textlink="">
      <xdr:nvSpPr>
        <xdr:cNvPr id="164" name="Text Box 32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74</xdr:row>
      <xdr:rowOff>0</xdr:rowOff>
    </xdr:from>
    <xdr:to>
      <xdr:col>1</xdr:col>
      <xdr:colOff>2438400</xdr:colOff>
      <xdr:row>74</xdr:row>
      <xdr:rowOff>152400</xdr:rowOff>
    </xdr:to>
    <xdr:sp macro="" textlink="">
      <xdr:nvSpPr>
        <xdr:cNvPr id="165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74</xdr:row>
      <xdr:rowOff>0</xdr:rowOff>
    </xdr:from>
    <xdr:to>
      <xdr:col>1</xdr:col>
      <xdr:colOff>2438400</xdr:colOff>
      <xdr:row>74</xdr:row>
      <xdr:rowOff>114300</xdr:rowOff>
    </xdr:to>
    <xdr:sp macro="" textlink="">
      <xdr:nvSpPr>
        <xdr:cNvPr id="166" name="Text Box 63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74</xdr:row>
      <xdr:rowOff>0</xdr:rowOff>
    </xdr:from>
    <xdr:to>
      <xdr:col>1</xdr:col>
      <xdr:colOff>2438400</xdr:colOff>
      <xdr:row>74</xdr:row>
      <xdr:rowOff>152400</xdr:rowOff>
    </xdr:to>
    <xdr:sp macro="" textlink="">
      <xdr:nvSpPr>
        <xdr:cNvPr id="167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74</xdr:row>
      <xdr:rowOff>0</xdr:rowOff>
    </xdr:from>
    <xdr:to>
      <xdr:col>1</xdr:col>
      <xdr:colOff>2438400</xdr:colOff>
      <xdr:row>74</xdr:row>
      <xdr:rowOff>114300</xdr:rowOff>
    </xdr:to>
    <xdr:sp macro="" textlink="">
      <xdr:nvSpPr>
        <xdr:cNvPr id="168" name="Text Box 32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74</xdr:row>
      <xdr:rowOff>0</xdr:rowOff>
    </xdr:from>
    <xdr:to>
      <xdr:col>1</xdr:col>
      <xdr:colOff>2438400</xdr:colOff>
      <xdr:row>74</xdr:row>
      <xdr:rowOff>152400</xdr:rowOff>
    </xdr:to>
    <xdr:sp macro="" textlink="">
      <xdr:nvSpPr>
        <xdr:cNvPr id="169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74</xdr:row>
      <xdr:rowOff>0</xdr:rowOff>
    </xdr:from>
    <xdr:to>
      <xdr:col>1</xdr:col>
      <xdr:colOff>2438400</xdr:colOff>
      <xdr:row>74</xdr:row>
      <xdr:rowOff>114300</xdr:rowOff>
    </xdr:to>
    <xdr:sp macro="" textlink="">
      <xdr:nvSpPr>
        <xdr:cNvPr id="170" name="Text Box 63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74</xdr:row>
      <xdr:rowOff>0</xdr:rowOff>
    </xdr:from>
    <xdr:to>
      <xdr:col>1</xdr:col>
      <xdr:colOff>2438400</xdr:colOff>
      <xdr:row>74</xdr:row>
      <xdr:rowOff>152400</xdr:rowOff>
    </xdr:to>
    <xdr:sp macro="" textlink="">
      <xdr:nvSpPr>
        <xdr:cNvPr id="171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74</xdr:row>
      <xdr:rowOff>0</xdr:rowOff>
    </xdr:from>
    <xdr:to>
      <xdr:col>1</xdr:col>
      <xdr:colOff>2438400</xdr:colOff>
      <xdr:row>74</xdr:row>
      <xdr:rowOff>114300</xdr:rowOff>
    </xdr:to>
    <xdr:sp macro="" textlink="">
      <xdr:nvSpPr>
        <xdr:cNvPr id="172" name="Text Box 32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74</xdr:row>
      <xdr:rowOff>0</xdr:rowOff>
    </xdr:from>
    <xdr:to>
      <xdr:col>1</xdr:col>
      <xdr:colOff>2438400</xdr:colOff>
      <xdr:row>74</xdr:row>
      <xdr:rowOff>152400</xdr:rowOff>
    </xdr:to>
    <xdr:sp macro="" textlink="">
      <xdr:nvSpPr>
        <xdr:cNvPr id="173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74</xdr:row>
      <xdr:rowOff>0</xdr:rowOff>
    </xdr:from>
    <xdr:to>
      <xdr:col>1</xdr:col>
      <xdr:colOff>2438400</xdr:colOff>
      <xdr:row>74</xdr:row>
      <xdr:rowOff>114300</xdr:rowOff>
    </xdr:to>
    <xdr:sp macro="" textlink="">
      <xdr:nvSpPr>
        <xdr:cNvPr id="174" name="Text Box 63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74</xdr:row>
      <xdr:rowOff>0</xdr:rowOff>
    </xdr:from>
    <xdr:to>
      <xdr:col>1</xdr:col>
      <xdr:colOff>2438400</xdr:colOff>
      <xdr:row>74</xdr:row>
      <xdr:rowOff>152400</xdr:rowOff>
    </xdr:to>
    <xdr:sp macro="" textlink="">
      <xdr:nvSpPr>
        <xdr:cNvPr id="175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74</xdr:row>
      <xdr:rowOff>0</xdr:rowOff>
    </xdr:from>
    <xdr:to>
      <xdr:col>1</xdr:col>
      <xdr:colOff>2438400</xdr:colOff>
      <xdr:row>74</xdr:row>
      <xdr:rowOff>114300</xdr:rowOff>
    </xdr:to>
    <xdr:sp macro="" textlink="">
      <xdr:nvSpPr>
        <xdr:cNvPr id="176" name="Text Box 32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74</xdr:row>
      <xdr:rowOff>0</xdr:rowOff>
    </xdr:from>
    <xdr:to>
      <xdr:col>1</xdr:col>
      <xdr:colOff>2438400</xdr:colOff>
      <xdr:row>74</xdr:row>
      <xdr:rowOff>152400</xdr:rowOff>
    </xdr:to>
    <xdr:sp macro="" textlink="">
      <xdr:nvSpPr>
        <xdr:cNvPr id="177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74</xdr:row>
      <xdr:rowOff>0</xdr:rowOff>
    </xdr:from>
    <xdr:to>
      <xdr:col>1</xdr:col>
      <xdr:colOff>2438400</xdr:colOff>
      <xdr:row>74</xdr:row>
      <xdr:rowOff>114300</xdr:rowOff>
    </xdr:to>
    <xdr:sp macro="" textlink="">
      <xdr:nvSpPr>
        <xdr:cNvPr id="178" name="Text Box 63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74</xdr:row>
      <xdr:rowOff>0</xdr:rowOff>
    </xdr:from>
    <xdr:to>
      <xdr:col>1</xdr:col>
      <xdr:colOff>2438400</xdr:colOff>
      <xdr:row>74</xdr:row>
      <xdr:rowOff>152400</xdr:rowOff>
    </xdr:to>
    <xdr:sp macro="" textlink="">
      <xdr:nvSpPr>
        <xdr:cNvPr id="179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74</xdr:row>
      <xdr:rowOff>0</xdr:rowOff>
    </xdr:from>
    <xdr:to>
      <xdr:col>1</xdr:col>
      <xdr:colOff>2438400</xdr:colOff>
      <xdr:row>74</xdr:row>
      <xdr:rowOff>114300</xdr:rowOff>
    </xdr:to>
    <xdr:sp macro="" textlink="">
      <xdr:nvSpPr>
        <xdr:cNvPr id="180" name="Text Box 32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74</xdr:row>
      <xdr:rowOff>0</xdr:rowOff>
    </xdr:from>
    <xdr:to>
      <xdr:col>1</xdr:col>
      <xdr:colOff>2438400</xdr:colOff>
      <xdr:row>74</xdr:row>
      <xdr:rowOff>152400</xdr:rowOff>
    </xdr:to>
    <xdr:sp macro="" textlink="">
      <xdr:nvSpPr>
        <xdr:cNvPr id="181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74</xdr:row>
      <xdr:rowOff>0</xdr:rowOff>
    </xdr:from>
    <xdr:to>
      <xdr:col>1</xdr:col>
      <xdr:colOff>2438400</xdr:colOff>
      <xdr:row>74</xdr:row>
      <xdr:rowOff>114300</xdr:rowOff>
    </xdr:to>
    <xdr:sp macro="" textlink="">
      <xdr:nvSpPr>
        <xdr:cNvPr id="182" name="Text Box 63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74</xdr:row>
      <xdr:rowOff>0</xdr:rowOff>
    </xdr:from>
    <xdr:to>
      <xdr:col>1</xdr:col>
      <xdr:colOff>2438400</xdr:colOff>
      <xdr:row>74</xdr:row>
      <xdr:rowOff>152400</xdr:rowOff>
    </xdr:to>
    <xdr:sp macro="" textlink="">
      <xdr:nvSpPr>
        <xdr:cNvPr id="183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74</xdr:row>
      <xdr:rowOff>0</xdr:rowOff>
    </xdr:from>
    <xdr:to>
      <xdr:col>1</xdr:col>
      <xdr:colOff>2438400</xdr:colOff>
      <xdr:row>74</xdr:row>
      <xdr:rowOff>114300</xdr:rowOff>
    </xdr:to>
    <xdr:sp macro="" textlink="">
      <xdr:nvSpPr>
        <xdr:cNvPr id="184" name="Text Box 32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74</xdr:row>
      <xdr:rowOff>0</xdr:rowOff>
    </xdr:from>
    <xdr:to>
      <xdr:col>1</xdr:col>
      <xdr:colOff>2438400</xdr:colOff>
      <xdr:row>74</xdr:row>
      <xdr:rowOff>152400</xdr:rowOff>
    </xdr:to>
    <xdr:sp macro="" textlink="">
      <xdr:nvSpPr>
        <xdr:cNvPr id="185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74</xdr:row>
      <xdr:rowOff>0</xdr:rowOff>
    </xdr:from>
    <xdr:to>
      <xdr:col>1</xdr:col>
      <xdr:colOff>2438400</xdr:colOff>
      <xdr:row>74</xdr:row>
      <xdr:rowOff>114300</xdr:rowOff>
    </xdr:to>
    <xdr:sp macro="" textlink="">
      <xdr:nvSpPr>
        <xdr:cNvPr id="186" name="Text Box 63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74</xdr:row>
      <xdr:rowOff>0</xdr:rowOff>
    </xdr:from>
    <xdr:to>
      <xdr:col>1</xdr:col>
      <xdr:colOff>2438400</xdr:colOff>
      <xdr:row>74</xdr:row>
      <xdr:rowOff>152400</xdr:rowOff>
    </xdr:to>
    <xdr:sp macro="" textlink="">
      <xdr:nvSpPr>
        <xdr:cNvPr id="187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74</xdr:row>
      <xdr:rowOff>0</xdr:rowOff>
    </xdr:from>
    <xdr:to>
      <xdr:col>1</xdr:col>
      <xdr:colOff>2438400</xdr:colOff>
      <xdr:row>74</xdr:row>
      <xdr:rowOff>114300</xdr:rowOff>
    </xdr:to>
    <xdr:sp macro="" textlink="">
      <xdr:nvSpPr>
        <xdr:cNvPr id="188" name="Text Box 32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74</xdr:row>
      <xdr:rowOff>0</xdr:rowOff>
    </xdr:from>
    <xdr:to>
      <xdr:col>1</xdr:col>
      <xdr:colOff>2438400</xdr:colOff>
      <xdr:row>74</xdr:row>
      <xdr:rowOff>152400</xdr:rowOff>
    </xdr:to>
    <xdr:sp macro="" textlink="">
      <xdr:nvSpPr>
        <xdr:cNvPr id="189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74</xdr:row>
      <xdr:rowOff>0</xdr:rowOff>
    </xdr:from>
    <xdr:to>
      <xdr:col>1</xdr:col>
      <xdr:colOff>2438400</xdr:colOff>
      <xdr:row>74</xdr:row>
      <xdr:rowOff>114300</xdr:rowOff>
    </xdr:to>
    <xdr:sp macro="" textlink="">
      <xdr:nvSpPr>
        <xdr:cNvPr id="190" name="Text Box 63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74</xdr:row>
      <xdr:rowOff>0</xdr:rowOff>
    </xdr:from>
    <xdr:to>
      <xdr:col>1</xdr:col>
      <xdr:colOff>2438400</xdr:colOff>
      <xdr:row>74</xdr:row>
      <xdr:rowOff>152400</xdr:rowOff>
    </xdr:to>
    <xdr:sp macro="" textlink="">
      <xdr:nvSpPr>
        <xdr:cNvPr id="191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74</xdr:row>
      <xdr:rowOff>0</xdr:rowOff>
    </xdr:from>
    <xdr:to>
      <xdr:col>1</xdr:col>
      <xdr:colOff>2438400</xdr:colOff>
      <xdr:row>74</xdr:row>
      <xdr:rowOff>114300</xdr:rowOff>
    </xdr:to>
    <xdr:sp macro="" textlink="">
      <xdr:nvSpPr>
        <xdr:cNvPr id="192" name="Text Box 32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74</xdr:row>
      <xdr:rowOff>0</xdr:rowOff>
    </xdr:from>
    <xdr:to>
      <xdr:col>1</xdr:col>
      <xdr:colOff>2438400</xdr:colOff>
      <xdr:row>74</xdr:row>
      <xdr:rowOff>152400</xdr:rowOff>
    </xdr:to>
    <xdr:sp macro="" textlink="">
      <xdr:nvSpPr>
        <xdr:cNvPr id="193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74</xdr:row>
      <xdr:rowOff>0</xdr:rowOff>
    </xdr:from>
    <xdr:to>
      <xdr:col>1</xdr:col>
      <xdr:colOff>2438400</xdr:colOff>
      <xdr:row>74</xdr:row>
      <xdr:rowOff>114300</xdr:rowOff>
    </xdr:to>
    <xdr:sp macro="" textlink="">
      <xdr:nvSpPr>
        <xdr:cNvPr id="194" name="Text Box 63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74</xdr:row>
      <xdr:rowOff>0</xdr:rowOff>
    </xdr:from>
    <xdr:to>
      <xdr:col>1</xdr:col>
      <xdr:colOff>2438400</xdr:colOff>
      <xdr:row>74</xdr:row>
      <xdr:rowOff>152400</xdr:rowOff>
    </xdr:to>
    <xdr:sp macro="" textlink="">
      <xdr:nvSpPr>
        <xdr:cNvPr id="195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74</xdr:row>
      <xdr:rowOff>0</xdr:rowOff>
    </xdr:from>
    <xdr:to>
      <xdr:col>1</xdr:col>
      <xdr:colOff>2438400</xdr:colOff>
      <xdr:row>74</xdr:row>
      <xdr:rowOff>114300</xdr:rowOff>
    </xdr:to>
    <xdr:sp macro="" textlink="">
      <xdr:nvSpPr>
        <xdr:cNvPr id="196" name="Text Box 32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74</xdr:row>
      <xdr:rowOff>0</xdr:rowOff>
    </xdr:from>
    <xdr:to>
      <xdr:col>1</xdr:col>
      <xdr:colOff>2438400</xdr:colOff>
      <xdr:row>74</xdr:row>
      <xdr:rowOff>152400</xdr:rowOff>
    </xdr:to>
    <xdr:sp macro="" textlink="">
      <xdr:nvSpPr>
        <xdr:cNvPr id="197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74</xdr:row>
      <xdr:rowOff>0</xdr:rowOff>
    </xdr:from>
    <xdr:to>
      <xdr:col>1</xdr:col>
      <xdr:colOff>2438400</xdr:colOff>
      <xdr:row>74</xdr:row>
      <xdr:rowOff>114300</xdr:rowOff>
    </xdr:to>
    <xdr:sp macro="" textlink="">
      <xdr:nvSpPr>
        <xdr:cNvPr id="198" name="Text Box 63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74</xdr:row>
      <xdr:rowOff>0</xdr:rowOff>
    </xdr:from>
    <xdr:to>
      <xdr:col>1</xdr:col>
      <xdr:colOff>2438400</xdr:colOff>
      <xdr:row>74</xdr:row>
      <xdr:rowOff>152400</xdr:rowOff>
    </xdr:to>
    <xdr:sp macro="" textlink="">
      <xdr:nvSpPr>
        <xdr:cNvPr id="199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74</xdr:row>
      <xdr:rowOff>0</xdr:rowOff>
    </xdr:from>
    <xdr:to>
      <xdr:col>1</xdr:col>
      <xdr:colOff>2438400</xdr:colOff>
      <xdr:row>74</xdr:row>
      <xdr:rowOff>114300</xdr:rowOff>
    </xdr:to>
    <xdr:sp macro="" textlink="">
      <xdr:nvSpPr>
        <xdr:cNvPr id="200" name="Text Box 32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74</xdr:row>
      <xdr:rowOff>0</xdr:rowOff>
    </xdr:from>
    <xdr:to>
      <xdr:col>1</xdr:col>
      <xdr:colOff>2438400</xdr:colOff>
      <xdr:row>74</xdr:row>
      <xdr:rowOff>152400</xdr:rowOff>
    </xdr:to>
    <xdr:sp macro="" textlink="">
      <xdr:nvSpPr>
        <xdr:cNvPr id="201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74</xdr:row>
      <xdr:rowOff>0</xdr:rowOff>
    </xdr:from>
    <xdr:to>
      <xdr:col>1</xdr:col>
      <xdr:colOff>2438400</xdr:colOff>
      <xdr:row>74</xdr:row>
      <xdr:rowOff>114300</xdr:rowOff>
    </xdr:to>
    <xdr:sp macro="" textlink="">
      <xdr:nvSpPr>
        <xdr:cNvPr id="202" name="Text Box 63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74</xdr:row>
      <xdr:rowOff>0</xdr:rowOff>
    </xdr:from>
    <xdr:to>
      <xdr:col>1</xdr:col>
      <xdr:colOff>2438400</xdr:colOff>
      <xdr:row>74</xdr:row>
      <xdr:rowOff>152400</xdr:rowOff>
    </xdr:to>
    <xdr:sp macro="" textlink="">
      <xdr:nvSpPr>
        <xdr:cNvPr id="203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74</xdr:row>
      <xdr:rowOff>0</xdr:rowOff>
    </xdr:from>
    <xdr:to>
      <xdr:col>1</xdr:col>
      <xdr:colOff>2438400</xdr:colOff>
      <xdr:row>74</xdr:row>
      <xdr:rowOff>114300</xdr:rowOff>
    </xdr:to>
    <xdr:sp macro="" textlink="">
      <xdr:nvSpPr>
        <xdr:cNvPr id="204" name="Text Box 32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74</xdr:row>
      <xdr:rowOff>0</xdr:rowOff>
    </xdr:from>
    <xdr:to>
      <xdr:col>1</xdr:col>
      <xdr:colOff>2438400</xdr:colOff>
      <xdr:row>74</xdr:row>
      <xdr:rowOff>152400</xdr:rowOff>
    </xdr:to>
    <xdr:sp macro="" textlink="">
      <xdr:nvSpPr>
        <xdr:cNvPr id="205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74</xdr:row>
      <xdr:rowOff>0</xdr:rowOff>
    </xdr:from>
    <xdr:to>
      <xdr:col>1</xdr:col>
      <xdr:colOff>2438400</xdr:colOff>
      <xdr:row>74</xdr:row>
      <xdr:rowOff>114300</xdr:rowOff>
    </xdr:to>
    <xdr:sp macro="" textlink="">
      <xdr:nvSpPr>
        <xdr:cNvPr id="206" name="Text Box 63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74</xdr:row>
      <xdr:rowOff>0</xdr:rowOff>
    </xdr:from>
    <xdr:to>
      <xdr:col>1</xdr:col>
      <xdr:colOff>2438400</xdr:colOff>
      <xdr:row>74</xdr:row>
      <xdr:rowOff>152400</xdr:rowOff>
    </xdr:to>
    <xdr:sp macro="" textlink="">
      <xdr:nvSpPr>
        <xdr:cNvPr id="207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74</xdr:row>
      <xdr:rowOff>0</xdr:rowOff>
    </xdr:from>
    <xdr:to>
      <xdr:col>1</xdr:col>
      <xdr:colOff>2438400</xdr:colOff>
      <xdr:row>74</xdr:row>
      <xdr:rowOff>114300</xdr:rowOff>
    </xdr:to>
    <xdr:sp macro="" textlink="">
      <xdr:nvSpPr>
        <xdr:cNvPr id="208" name="Text Box 32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74</xdr:row>
      <xdr:rowOff>0</xdr:rowOff>
    </xdr:from>
    <xdr:to>
      <xdr:col>1</xdr:col>
      <xdr:colOff>2438400</xdr:colOff>
      <xdr:row>74</xdr:row>
      <xdr:rowOff>152400</xdr:rowOff>
    </xdr:to>
    <xdr:sp macro="" textlink="">
      <xdr:nvSpPr>
        <xdr:cNvPr id="209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74</xdr:row>
      <xdr:rowOff>0</xdr:rowOff>
    </xdr:from>
    <xdr:to>
      <xdr:col>1</xdr:col>
      <xdr:colOff>2438400</xdr:colOff>
      <xdr:row>74</xdr:row>
      <xdr:rowOff>114300</xdr:rowOff>
    </xdr:to>
    <xdr:sp macro="" textlink="">
      <xdr:nvSpPr>
        <xdr:cNvPr id="210" name="Text Box 63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74</xdr:row>
      <xdr:rowOff>0</xdr:rowOff>
    </xdr:from>
    <xdr:to>
      <xdr:col>1</xdr:col>
      <xdr:colOff>2438400</xdr:colOff>
      <xdr:row>74</xdr:row>
      <xdr:rowOff>152400</xdr:rowOff>
    </xdr:to>
    <xdr:sp macro="" textlink="">
      <xdr:nvSpPr>
        <xdr:cNvPr id="211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74</xdr:row>
      <xdr:rowOff>0</xdr:rowOff>
    </xdr:from>
    <xdr:to>
      <xdr:col>1</xdr:col>
      <xdr:colOff>2438400</xdr:colOff>
      <xdr:row>74</xdr:row>
      <xdr:rowOff>114300</xdr:rowOff>
    </xdr:to>
    <xdr:sp macro="" textlink="">
      <xdr:nvSpPr>
        <xdr:cNvPr id="212" name="Text Box 32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74</xdr:row>
      <xdr:rowOff>0</xdr:rowOff>
    </xdr:from>
    <xdr:to>
      <xdr:col>1</xdr:col>
      <xdr:colOff>2438400</xdr:colOff>
      <xdr:row>74</xdr:row>
      <xdr:rowOff>152400</xdr:rowOff>
    </xdr:to>
    <xdr:sp macro="" textlink="">
      <xdr:nvSpPr>
        <xdr:cNvPr id="213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74</xdr:row>
      <xdr:rowOff>0</xdr:rowOff>
    </xdr:from>
    <xdr:to>
      <xdr:col>1</xdr:col>
      <xdr:colOff>2438400</xdr:colOff>
      <xdr:row>74</xdr:row>
      <xdr:rowOff>114300</xdr:rowOff>
    </xdr:to>
    <xdr:sp macro="" textlink="">
      <xdr:nvSpPr>
        <xdr:cNvPr id="214" name="Text Box 63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74</xdr:row>
      <xdr:rowOff>0</xdr:rowOff>
    </xdr:from>
    <xdr:to>
      <xdr:col>1</xdr:col>
      <xdr:colOff>2438400</xdr:colOff>
      <xdr:row>74</xdr:row>
      <xdr:rowOff>152400</xdr:rowOff>
    </xdr:to>
    <xdr:sp macro="" textlink="">
      <xdr:nvSpPr>
        <xdr:cNvPr id="215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74</xdr:row>
      <xdr:rowOff>0</xdr:rowOff>
    </xdr:from>
    <xdr:to>
      <xdr:col>1</xdr:col>
      <xdr:colOff>2438400</xdr:colOff>
      <xdr:row>74</xdr:row>
      <xdr:rowOff>114300</xdr:rowOff>
    </xdr:to>
    <xdr:sp macro="" textlink="">
      <xdr:nvSpPr>
        <xdr:cNvPr id="216" name="Text Box 32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74</xdr:row>
      <xdr:rowOff>0</xdr:rowOff>
    </xdr:from>
    <xdr:to>
      <xdr:col>1</xdr:col>
      <xdr:colOff>2438400</xdr:colOff>
      <xdr:row>74</xdr:row>
      <xdr:rowOff>152400</xdr:rowOff>
    </xdr:to>
    <xdr:sp macro="" textlink="">
      <xdr:nvSpPr>
        <xdr:cNvPr id="217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74</xdr:row>
      <xdr:rowOff>0</xdr:rowOff>
    </xdr:from>
    <xdr:to>
      <xdr:col>1</xdr:col>
      <xdr:colOff>2438400</xdr:colOff>
      <xdr:row>74</xdr:row>
      <xdr:rowOff>114300</xdr:rowOff>
    </xdr:to>
    <xdr:sp macro="" textlink="">
      <xdr:nvSpPr>
        <xdr:cNvPr id="218" name="Text Box 63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74</xdr:row>
      <xdr:rowOff>0</xdr:rowOff>
    </xdr:from>
    <xdr:to>
      <xdr:col>1</xdr:col>
      <xdr:colOff>2438400</xdr:colOff>
      <xdr:row>74</xdr:row>
      <xdr:rowOff>152400</xdr:rowOff>
    </xdr:to>
    <xdr:sp macro="" textlink="">
      <xdr:nvSpPr>
        <xdr:cNvPr id="219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74</xdr:row>
      <xdr:rowOff>0</xdr:rowOff>
    </xdr:from>
    <xdr:to>
      <xdr:col>1</xdr:col>
      <xdr:colOff>2438400</xdr:colOff>
      <xdr:row>74</xdr:row>
      <xdr:rowOff>114300</xdr:rowOff>
    </xdr:to>
    <xdr:sp macro="" textlink="">
      <xdr:nvSpPr>
        <xdr:cNvPr id="220" name="Text Box 32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74</xdr:row>
      <xdr:rowOff>0</xdr:rowOff>
    </xdr:from>
    <xdr:to>
      <xdr:col>1</xdr:col>
      <xdr:colOff>2438400</xdr:colOff>
      <xdr:row>74</xdr:row>
      <xdr:rowOff>152400</xdr:rowOff>
    </xdr:to>
    <xdr:sp macro="" textlink="">
      <xdr:nvSpPr>
        <xdr:cNvPr id="221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74</xdr:row>
      <xdr:rowOff>0</xdr:rowOff>
    </xdr:from>
    <xdr:to>
      <xdr:col>1</xdr:col>
      <xdr:colOff>2438400</xdr:colOff>
      <xdr:row>74</xdr:row>
      <xdr:rowOff>114300</xdr:rowOff>
    </xdr:to>
    <xdr:sp macro="" textlink="">
      <xdr:nvSpPr>
        <xdr:cNvPr id="222" name="Text Box 63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74</xdr:row>
      <xdr:rowOff>0</xdr:rowOff>
    </xdr:from>
    <xdr:to>
      <xdr:col>1</xdr:col>
      <xdr:colOff>2438400</xdr:colOff>
      <xdr:row>74</xdr:row>
      <xdr:rowOff>152400</xdr:rowOff>
    </xdr:to>
    <xdr:sp macro="" textlink="">
      <xdr:nvSpPr>
        <xdr:cNvPr id="223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74</xdr:row>
      <xdr:rowOff>0</xdr:rowOff>
    </xdr:from>
    <xdr:to>
      <xdr:col>1</xdr:col>
      <xdr:colOff>2438400</xdr:colOff>
      <xdr:row>74</xdr:row>
      <xdr:rowOff>114300</xdr:rowOff>
    </xdr:to>
    <xdr:sp macro="" textlink="">
      <xdr:nvSpPr>
        <xdr:cNvPr id="224" name="Text Box 32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74</xdr:row>
      <xdr:rowOff>0</xdr:rowOff>
    </xdr:from>
    <xdr:to>
      <xdr:col>1</xdr:col>
      <xdr:colOff>2438400</xdr:colOff>
      <xdr:row>74</xdr:row>
      <xdr:rowOff>152400</xdr:rowOff>
    </xdr:to>
    <xdr:sp macro="" textlink="">
      <xdr:nvSpPr>
        <xdr:cNvPr id="225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74</xdr:row>
      <xdr:rowOff>0</xdr:rowOff>
    </xdr:from>
    <xdr:to>
      <xdr:col>1</xdr:col>
      <xdr:colOff>2438400</xdr:colOff>
      <xdr:row>74</xdr:row>
      <xdr:rowOff>114300</xdr:rowOff>
    </xdr:to>
    <xdr:sp macro="" textlink="">
      <xdr:nvSpPr>
        <xdr:cNvPr id="226" name="Text Box 63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74</xdr:row>
      <xdr:rowOff>0</xdr:rowOff>
    </xdr:from>
    <xdr:to>
      <xdr:col>1</xdr:col>
      <xdr:colOff>2438400</xdr:colOff>
      <xdr:row>74</xdr:row>
      <xdr:rowOff>152400</xdr:rowOff>
    </xdr:to>
    <xdr:sp macro="" textlink="">
      <xdr:nvSpPr>
        <xdr:cNvPr id="227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74</xdr:row>
      <xdr:rowOff>0</xdr:rowOff>
    </xdr:from>
    <xdr:to>
      <xdr:col>1</xdr:col>
      <xdr:colOff>2438400</xdr:colOff>
      <xdr:row>74</xdr:row>
      <xdr:rowOff>114300</xdr:rowOff>
    </xdr:to>
    <xdr:sp macro="" textlink="">
      <xdr:nvSpPr>
        <xdr:cNvPr id="228" name="Text Box 32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74</xdr:row>
      <xdr:rowOff>0</xdr:rowOff>
    </xdr:from>
    <xdr:to>
      <xdr:col>1</xdr:col>
      <xdr:colOff>2438400</xdr:colOff>
      <xdr:row>74</xdr:row>
      <xdr:rowOff>152400</xdr:rowOff>
    </xdr:to>
    <xdr:sp macro="" textlink="">
      <xdr:nvSpPr>
        <xdr:cNvPr id="229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74</xdr:row>
      <xdr:rowOff>0</xdr:rowOff>
    </xdr:from>
    <xdr:to>
      <xdr:col>1</xdr:col>
      <xdr:colOff>2438400</xdr:colOff>
      <xdr:row>74</xdr:row>
      <xdr:rowOff>114300</xdr:rowOff>
    </xdr:to>
    <xdr:sp macro="" textlink="">
      <xdr:nvSpPr>
        <xdr:cNvPr id="230" name="Text Box 63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74</xdr:row>
      <xdr:rowOff>0</xdr:rowOff>
    </xdr:from>
    <xdr:to>
      <xdr:col>1</xdr:col>
      <xdr:colOff>2438400</xdr:colOff>
      <xdr:row>74</xdr:row>
      <xdr:rowOff>152400</xdr:rowOff>
    </xdr:to>
    <xdr:sp macro="" textlink="">
      <xdr:nvSpPr>
        <xdr:cNvPr id="231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74</xdr:row>
      <xdr:rowOff>0</xdr:rowOff>
    </xdr:from>
    <xdr:to>
      <xdr:col>1</xdr:col>
      <xdr:colOff>2438400</xdr:colOff>
      <xdr:row>74</xdr:row>
      <xdr:rowOff>114300</xdr:rowOff>
    </xdr:to>
    <xdr:sp macro="" textlink="">
      <xdr:nvSpPr>
        <xdr:cNvPr id="232" name="Text Box 32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74</xdr:row>
      <xdr:rowOff>0</xdr:rowOff>
    </xdr:from>
    <xdr:to>
      <xdr:col>1</xdr:col>
      <xdr:colOff>2438400</xdr:colOff>
      <xdr:row>74</xdr:row>
      <xdr:rowOff>152400</xdr:rowOff>
    </xdr:to>
    <xdr:sp macro="" textlink="">
      <xdr:nvSpPr>
        <xdr:cNvPr id="233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74</xdr:row>
      <xdr:rowOff>0</xdr:rowOff>
    </xdr:from>
    <xdr:to>
      <xdr:col>1</xdr:col>
      <xdr:colOff>2438400</xdr:colOff>
      <xdr:row>74</xdr:row>
      <xdr:rowOff>114300</xdr:rowOff>
    </xdr:to>
    <xdr:sp macro="" textlink="">
      <xdr:nvSpPr>
        <xdr:cNvPr id="234" name="Text Box 63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74</xdr:row>
      <xdr:rowOff>0</xdr:rowOff>
    </xdr:from>
    <xdr:to>
      <xdr:col>1</xdr:col>
      <xdr:colOff>2438400</xdr:colOff>
      <xdr:row>74</xdr:row>
      <xdr:rowOff>114300</xdr:rowOff>
    </xdr:to>
    <xdr:sp macro="" textlink="">
      <xdr:nvSpPr>
        <xdr:cNvPr id="235" name="Text Box 32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74</xdr:row>
      <xdr:rowOff>0</xdr:rowOff>
    </xdr:from>
    <xdr:to>
      <xdr:col>1</xdr:col>
      <xdr:colOff>2438400</xdr:colOff>
      <xdr:row>74</xdr:row>
      <xdr:rowOff>152400</xdr:rowOff>
    </xdr:to>
    <xdr:sp macro="" textlink="">
      <xdr:nvSpPr>
        <xdr:cNvPr id="236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74</xdr:row>
      <xdr:rowOff>0</xdr:rowOff>
    </xdr:from>
    <xdr:to>
      <xdr:col>1</xdr:col>
      <xdr:colOff>2438400</xdr:colOff>
      <xdr:row>74</xdr:row>
      <xdr:rowOff>114300</xdr:rowOff>
    </xdr:to>
    <xdr:sp macro="" textlink="">
      <xdr:nvSpPr>
        <xdr:cNvPr id="237" name="Text Box 63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74</xdr:row>
      <xdr:rowOff>0</xdr:rowOff>
    </xdr:from>
    <xdr:to>
      <xdr:col>1</xdr:col>
      <xdr:colOff>2438400</xdr:colOff>
      <xdr:row>74</xdr:row>
      <xdr:rowOff>152400</xdr:rowOff>
    </xdr:to>
    <xdr:sp macro="" textlink="">
      <xdr:nvSpPr>
        <xdr:cNvPr id="238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74</xdr:row>
      <xdr:rowOff>0</xdr:rowOff>
    </xdr:from>
    <xdr:to>
      <xdr:col>1</xdr:col>
      <xdr:colOff>2438400</xdr:colOff>
      <xdr:row>74</xdr:row>
      <xdr:rowOff>114300</xdr:rowOff>
    </xdr:to>
    <xdr:sp macro="" textlink="">
      <xdr:nvSpPr>
        <xdr:cNvPr id="239" name="Text Box 32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74</xdr:row>
      <xdr:rowOff>0</xdr:rowOff>
    </xdr:from>
    <xdr:to>
      <xdr:col>1</xdr:col>
      <xdr:colOff>2438400</xdr:colOff>
      <xdr:row>74</xdr:row>
      <xdr:rowOff>152400</xdr:rowOff>
    </xdr:to>
    <xdr:sp macro="" textlink="">
      <xdr:nvSpPr>
        <xdr:cNvPr id="240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74</xdr:row>
      <xdr:rowOff>0</xdr:rowOff>
    </xdr:from>
    <xdr:to>
      <xdr:col>1</xdr:col>
      <xdr:colOff>2438400</xdr:colOff>
      <xdr:row>74</xdr:row>
      <xdr:rowOff>114300</xdr:rowOff>
    </xdr:to>
    <xdr:sp macro="" textlink="">
      <xdr:nvSpPr>
        <xdr:cNvPr id="241" name="Text Box 63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74</xdr:row>
      <xdr:rowOff>0</xdr:rowOff>
    </xdr:from>
    <xdr:to>
      <xdr:col>1</xdr:col>
      <xdr:colOff>2438400</xdr:colOff>
      <xdr:row>74</xdr:row>
      <xdr:rowOff>152400</xdr:rowOff>
    </xdr:to>
    <xdr:sp macro="" textlink="">
      <xdr:nvSpPr>
        <xdr:cNvPr id="242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74</xdr:row>
      <xdr:rowOff>0</xdr:rowOff>
    </xdr:from>
    <xdr:to>
      <xdr:col>1</xdr:col>
      <xdr:colOff>2438400</xdr:colOff>
      <xdr:row>74</xdr:row>
      <xdr:rowOff>114300</xdr:rowOff>
    </xdr:to>
    <xdr:sp macro="" textlink="">
      <xdr:nvSpPr>
        <xdr:cNvPr id="243" name="Text Box 32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74</xdr:row>
      <xdr:rowOff>0</xdr:rowOff>
    </xdr:from>
    <xdr:to>
      <xdr:col>1</xdr:col>
      <xdr:colOff>2438400</xdr:colOff>
      <xdr:row>74</xdr:row>
      <xdr:rowOff>152400</xdr:rowOff>
    </xdr:to>
    <xdr:sp macro="" textlink="">
      <xdr:nvSpPr>
        <xdr:cNvPr id="244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74</xdr:row>
      <xdr:rowOff>0</xdr:rowOff>
    </xdr:from>
    <xdr:to>
      <xdr:col>1</xdr:col>
      <xdr:colOff>2438400</xdr:colOff>
      <xdr:row>74</xdr:row>
      <xdr:rowOff>114300</xdr:rowOff>
    </xdr:to>
    <xdr:sp macro="" textlink="">
      <xdr:nvSpPr>
        <xdr:cNvPr id="245" name="Text Box 63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74</xdr:row>
      <xdr:rowOff>0</xdr:rowOff>
    </xdr:from>
    <xdr:to>
      <xdr:col>1</xdr:col>
      <xdr:colOff>2438400</xdr:colOff>
      <xdr:row>74</xdr:row>
      <xdr:rowOff>152400</xdr:rowOff>
    </xdr:to>
    <xdr:sp macro="" textlink="">
      <xdr:nvSpPr>
        <xdr:cNvPr id="246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74</xdr:row>
      <xdr:rowOff>0</xdr:rowOff>
    </xdr:from>
    <xdr:to>
      <xdr:col>1</xdr:col>
      <xdr:colOff>2438400</xdr:colOff>
      <xdr:row>74</xdr:row>
      <xdr:rowOff>114300</xdr:rowOff>
    </xdr:to>
    <xdr:sp macro="" textlink="">
      <xdr:nvSpPr>
        <xdr:cNvPr id="247" name="Text Box 32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74</xdr:row>
      <xdr:rowOff>0</xdr:rowOff>
    </xdr:from>
    <xdr:to>
      <xdr:col>1</xdr:col>
      <xdr:colOff>2438400</xdr:colOff>
      <xdr:row>74</xdr:row>
      <xdr:rowOff>152400</xdr:rowOff>
    </xdr:to>
    <xdr:sp macro="" textlink="">
      <xdr:nvSpPr>
        <xdr:cNvPr id="248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74</xdr:row>
      <xdr:rowOff>0</xdr:rowOff>
    </xdr:from>
    <xdr:to>
      <xdr:col>1</xdr:col>
      <xdr:colOff>2438400</xdr:colOff>
      <xdr:row>74</xdr:row>
      <xdr:rowOff>114300</xdr:rowOff>
    </xdr:to>
    <xdr:sp macro="" textlink="">
      <xdr:nvSpPr>
        <xdr:cNvPr id="249" name="Text Box 63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74</xdr:row>
      <xdr:rowOff>0</xdr:rowOff>
    </xdr:from>
    <xdr:to>
      <xdr:col>1</xdr:col>
      <xdr:colOff>2438400</xdr:colOff>
      <xdr:row>74</xdr:row>
      <xdr:rowOff>152400</xdr:rowOff>
    </xdr:to>
    <xdr:sp macro="" textlink="">
      <xdr:nvSpPr>
        <xdr:cNvPr id="250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74</xdr:row>
      <xdr:rowOff>0</xdr:rowOff>
    </xdr:from>
    <xdr:to>
      <xdr:col>1</xdr:col>
      <xdr:colOff>2438400</xdr:colOff>
      <xdr:row>74</xdr:row>
      <xdr:rowOff>114300</xdr:rowOff>
    </xdr:to>
    <xdr:sp macro="" textlink="">
      <xdr:nvSpPr>
        <xdr:cNvPr id="251" name="Text Box 32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74</xdr:row>
      <xdr:rowOff>0</xdr:rowOff>
    </xdr:from>
    <xdr:to>
      <xdr:col>1</xdr:col>
      <xdr:colOff>2438400</xdr:colOff>
      <xdr:row>74</xdr:row>
      <xdr:rowOff>152400</xdr:rowOff>
    </xdr:to>
    <xdr:sp macro="" textlink="">
      <xdr:nvSpPr>
        <xdr:cNvPr id="252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74</xdr:row>
      <xdr:rowOff>0</xdr:rowOff>
    </xdr:from>
    <xdr:to>
      <xdr:col>1</xdr:col>
      <xdr:colOff>2438400</xdr:colOff>
      <xdr:row>74</xdr:row>
      <xdr:rowOff>114300</xdr:rowOff>
    </xdr:to>
    <xdr:sp macro="" textlink="">
      <xdr:nvSpPr>
        <xdr:cNvPr id="253" name="Text Box 63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74</xdr:row>
      <xdr:rowOff>0</xdr:rowOff>
    </xdr:from>
    <xdr:to>
      <xdr:col>1</xdr:col>
      <xdr:colOff>2438400</xdr:colOff>
      <xdr:row>74</xdr:row>
      <xdr:rowOff>152400</xdr:rowOff>
    </xdr:to>
    <xdr:sp macro="" textlink="">
      <xdr:nvSpPr>
        <xdr:cNvPr id="254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74</xdr:row>
      <xdr:rowOff>0</xdr:rowOff>
    </xdr:from>
    <xdr:to>
      <xdr:col>1</xdr:col>
      <xdr:colOff>2438400</xdr:colOff>
      <xdr:row>74</xdr:row>
      <xdr:rowOff>114300</xdr:rowOff>
    </xdr:to>
    <xdr:sp macro="" textlink="">
      <xdr:nvSpPr>
        <xdr:cNvPr id="255" name="Text Box 32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74</xdr:row>
      <xdr:rowOff>0</xdr:rowOff>
    </xdr:from>
    <xdr:to>
      <xdr:col>1</xdr:col>
      <xdr:colOff>2438400</xdr:colOff>
      <xdr:row>74</xdr:row>
      <xdr:rowOff>152400</xdr:rowOff>
    </xdr:to>
    <xdr:sp macro="" textlink="">
      <xdr:nvSpPr>
        <xdr:cNvPr id="256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74</xdr:row>
      <xdr:rowOff>0</xdr:rowOff>
    </xdr:from>
    <xdr:to>
      <xdr:col>1</xdr:col>
      <xdr:colOff>2438400</xdr:colOff>
      <xdr:row>74</xdr:row>
      <xdr:rowOff>114300</xdr:rowOff>
    </xdr:to>
    <xdr:sp macro="" textlink="">
      <xdr:nvSpPr>
        <xdr:cNvPr id="257" name="Text Box 63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74</xdr:row>
      <xdr:rowOff>0</xdr:rowOff>
    </xdr:from>
    <xdr:to>
      <xdr:col>1</xdr:col>
      <xdr:colOff>2438400</xdr:colOff>
      <xdr:row>74</xdr:row>
      <xdr:rowOff>152400</xdr:rowOff>
    </xdr:to>
    <xdr:sp macro="" textlink="">
      <xdr:nvSpPr>
        <xdr:cNvPr id="258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74</xdr:row>
      <xdr:rowOff>0</xdr:rowOff>
    </xdr:from>
    <xdr:to>
      <xdr:col>1</xdr:col>
      <xdr:colOff>2438400</xdr:colOff>
      <xdr:row>74</xdr:row>
      <xdr:rowOff>114300</xdr:rowOff>
    </xdr:to>
    <xdr:sp macro="" textlink="">
      <xdr:nvSpPr>
        <xdr:cNvPr id="259" name="Text Box 32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74</xdr:row>
      <xdr:rowOff>0</xdr:rowOff>
    </xdr:from>
    <xdr:to>
      <xdr:col>1</xdr:col>
      <xdr:colOff>2438400</xdr:colOff>
      <xdr:row>74</xdr:row>
      <xdr:rowOff>152400</xdr:rowOff>
    </xdr:to>
    <xdr:sp macro="" textlink="">
      <xdr:nvSpPr>
        <xdr:cNvPr id="260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74</xdr:row>
      <xdr:rowOff>0</xdr:rowOff>
    </xdr:from>
    <xdr:to>
      <xdr:col>1</xdr:col>
      <xdr:colOff>2438400</xdr:colOff>
      <xdr:row>74</xdr:row>
      <xdr:rowOff>114300</xdr:rowOff>
    </xdr:to>
    <xdr:sp macro="" textlink="">
      <xdr:nvSpPr>
        <xdr:cNvPr id="261" name="Text Box 63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74</xdr:row>
      <xdr:rowOff>0</xdr:rowOff>
    </xdr:from>
    <xdr:to>
      <xdr:col>1</xdr:col>
      <xdr:colOff>2438400</xdr:colOff>
      <xdr:row>74</xdr:row>
      <xdr:rowOff>152400</xdr:rowOff>
    </xdr:to>
    <xdr:sp macro="" textlink="">
      <xdr:nvSpPr>
        <xdr:cNvPr id="262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74</xdr:row>
      <xdr:rowOff>0</xdr:rowOff>
    </xdr:from>
    <xdr:to>
      <xdr:col>1</xdr:col>
      <xdr:colOff>2438400</xdr:colOff>
      <xdr:row>74</xdr:row>
      <xdr:rowOff>114300</xdr:rowOff>
    </xdr:to>
    <xdr:sp macro="" textlink="">
      <xdr:nvSpPr>
        <xdr:cNvPr id="263" name="Text Box 32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74</xdr:row>
      <xdr:rowOff>0</xdr:rowOff>
    </xdr:from>
    <xdr:to>
      <xdr:col>1</xdr:col>
      <xdr:colOff>2438400</xdr:colOff>
      <xdr:row>74</xdr:row>
      <xdr:rowOff>152400</xdr:rowOff>
    </xdr:to>
    <xdr:sp macro="" textlink="">
      <xdr:nvSpPr>
        <xdr:cNvPr id="264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74</xdr:row>
      <xdr:rowOff>0</xdr:rowOff>
    </xdr:from>
    <xdr:to>
      <xdr:col>1</xdr:col>
      <xdr:colOff>2438400</xdr:colOff>
      <xdr:row>74</xdr:row>
      <xdr:rowOff>114300</xdr:rowOff>
    </xdr:to>
    <xdr:sp macro="" textlink="">
      <xdr:nvSpPr>
        <xdr:cNvPr id="265" name="Text Box 63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74</xdr:row>
      <xdr:rowOff>0</xdr:rowOff>
    </xdr:from>
    <xdr:to>
      <xdr:col>1</xdr:col>
      <xdr:colOff>2438400</xdr:colOff>
      <xdr:row>74</xdr:row>
      <xdr:rowOff>152400</xdr:rowOff>
    </xdr:to>
    <xdr:sp macro="" textlink="">
      <xdr:nvSpPr>
        <xdr:cNvPr id="266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74</xdr:row>
      <xdr:rowOff>0</xdr:rowOff>
    </xdr:from>
    <xdr:to>
      <xdr:col>1</xdr:col>
      <xdr:colOff>2438400</xdr:colOff>
      <xdr:row>74</xdr:row>
      <xdr:rowOff>114300</xdr:rowOff>
    </xdr:to>
    <xdr:sp macro="" textlink="">
      <xdr:nvSpPr>
        <xdr:cNvPr id="267" name="Text Box 32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74</xdr:row>
      <xdr:rowOff>0</xdr:rowOff>
    </xdr:from>
    <xdr:to>
      <xdr:col>1</xdr:col>
      <xdr:colOff>2438400</xdr:colOff>
      <xdr:row>74</xdr:row>
      <xdr:rowOff>152400</xdr:rowOff>
    </xdr:to>
    <xdr:sp macro="" textlink="">
      <xdr:nvSpPr>
        <xdr:cNvPr id="268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74</xdr:row>
      <xdr:rowOff>0</xdr:rowOff>
    </xdr:from>
    <xdr:to>
      <xdr:col>1</xdr:col>
      <xdr:colOff>2438400</xdr:colOff>
      <xdr:row>74</xdr:row>
      <xdr:rowOff>114300</xdr:rowOff>
    </xdr:to>
    <xdr:sp macro="" textlink="">
      <xdr:nvSpPr>
        <xdr:cNvPr id="269" name="Text Box 63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74</xdr:row>
      <xdr:rowOff>0</xdr:rowOff>
    </xdr:from>
    <xdr:to>
      <xdr:col>1</xdr:col>
      <xdr:colOff>2438400</xdr:colOff>
      <xdr:row>74</xdr:row>
      <xdr:rowOff>152400</xdr:rowOff>
    </xdr:to>
    <xdr:sp macro="" textlink="">
      <xdr:nvSpPr>
        <xdr:cNvPr id="270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74</xdr:row>
      <xdr:rowOff>0</xdr:rowOff>
    </xdr:from>
    <xdr:to>
      <xdr:col>1</xdr:col>
      <xdr:colOff>2438400</xdr:colOff>
      <xdr:row>74</xdr:row>
      <xdr:rowOff>114300</xdr:rowOff>
    </xdr:to>
    <xdr:sp macro="" textlink="">
      <xdr:nvSpPr>
        <xdr:cNvPr id="271" name="Text Box 32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74</xdr:row>
      <xdr:rowOff>0</xdr:rowOff>
    </xdr:from>
    <xdr:to>
      <xdr:col>1</xdr:col>
      <xdr:colOff>2438400</xdr:colOff>
      <xdr:row>74</xdr:row>
      <xdr:rowOff>152400</xdr:rowOff>
    </xdr:to>
    <xdr:sp macro="" textlink="">
      <xdr:nvSpPr>
        <xdr:cNvPr id="272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74</xdr:row>
      <xdr:rowOff>0</xdr:rowOff>
    </xdr:from>
    <xdr:to>
      <xdr:col>1</xdr:col>
      <xdr:colOff>2438400</xdr:colOff>
      <xdr:row>74</xdr:row>
      <xdr:rowOff>114300</xdr:rowOff>
    </xdr:to>
    <xdr:sp macro="" textlink="">
      <xdr:nvSpPr>
        <xdr:cNvPr id="273" name="Text Box 63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74</xdr:row>
      <xdr:rowOff>0</xdr:rowOff>
    </xdr:from>
    <xdr:to>
      <xdr:col>1</xdr:col>
      <xdr:colOff>2438400</xdr:colOff>
      <xdr:row>74</xdr:row>
      <xdr:rowOff>152400</xdr:rowOff>
    </xdr:to>
    <xdr:sp macro="" textlink="">
      <xdr:nvSpPr>
        <xdr:cNvPr id="274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74</xdr:row>
      <xdr:rowOff>0</xdr:rowOff>
    </xdr:from>
    <xdr:to>
      <xdr:col>1</xdr:col>
      <xdr:colOff>2438400</xdr:colOff>
      <xdr:row>74</xdr:row>
      <xdr:rowOff>114300</xdr:rowOff>
    </xdr:to>
    <xdr:sp macro="" textlink="">
      <xdr:nvSpPr>
        <xdr:cNvPr id="275" name="Text Box 32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74</xdr:row>
      <xdr:rowOff>0</xdr:rowOff>
    </xdr:from>
    <xdr:to>
      <xdr:col>1</xdr:col>
      <xdr:colOff>2438400</xdr:colOff>
      <xdr:row>74</xdr:row>
      <xdr:rowOff>152400</xdr:rowOff>
    </xdr:to>
    <xdr:sp macro="" textlink="">
      <xdr:nvSpPr>
        <xdr:cNvPr id="276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74</xdr:row>
      <xdr:rowOff>0</xdr:rowOff>
    </xdr:from>
    <xdr:to>
      <xdr:col>1</xdr:col>
      <xdr:colOff>2438400</xdr:colOff>
      <xdr:row>74</xdr:row>
      <xdr:rowOff>114300</xdr:rowOff>
    </xdr:to>
    <xdr:sp macro="" textlink="">
      <xdr:nvSpPr>
        <xdr:cNvPr id="277" name="Text Box 63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74</xdr:row>
      <xdr:rowOff>0</xdr:rowOff>
    </xdr:from>
    <xdr:to>
      <xdr:col>1</xdr:col>
      <xdr:colOff>2438400</xdr:colOff>
      <xdr:row>74</xdr:row>
      <xdr:rowOff>152400</xdr:rowOff>
    </xdr:to>
    <xdr:sp macro="" textlink="">
      <xdr:nvSpPr>
        <xdr:cNvPr id="278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74</xdr:row>
      <xdr:rowOff>0</xdr:rowOff>
    </xdr:from>
    <xdr:to>
      <xdr:col>1</xdr:col>
      <xdr:colOff>2438400</xdr:colOff>
      <xdr:row>74</xdr:row>
      <xdr:rowOff>114300</xdr:rowOff>
    </xdr:to>
    <xdr:sp macro="" textlink="">
      <xdr:nvSpPr>
        <xdr:cNvPr id="279" name="Text Box 32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74</xdr:row>
      <xdr:rowOff>0</xdr:rowOff>
    </xdr:from>
    <xdr:to>
      <xdr:col>1</xdr:col>
      <xdr:colOff>2438400</xdr:colOff>
      <xdr:row>74</xdr:row>
      <xdr:rowOff>152400</xdr:rowOff>
    </xdr:to>
    <xdr:sp macro="" textlink="">
      <xdr:nvSpPr>
        <xdr:cNvPr id="280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74</xdr:row>
      <xdr:rowOff>0</xdr:rowOff>
    </xdr:from>
    <xdr:to>
      <xdr:col>1</xdr:col>
      <xdr:colOff>2438400</xdr:colOff>
      <xdr:row>74</xdr:row>
      <xdr:rowOff>114300</xdr:rowOff>
    </xdr:to>
    <xdr:sp macro="" textlink="">
      <xdr:nvSpPr>
        <xdr:cNvPr id="281" name="Text Box 63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74</xdr:row>
      <xdr:rowOff>0</xdr:rowOff>
    </xdr:from>
    <xdr:to>
      <xdr:col>1</xdr:col>
      <xdr:colOff>2438400</xdr:colOff>
      <xdr:row>74</xdr:row>
      <xdr:rowOff>152400</xdr:rowOff>
    </xdr:to>
    <xdr:sp macro="" textlink="">
      <xdr:nvSpPr>
        <xdr:cNvPr id="282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74</xdr:row>
      <xdr:rowOff>0</xdr:rowOff>
    </xdr:from>
    <xdr:to>
      <xdr:col>1</xdr:col>
      <xdr:colOff>2438400</xdr:colOff>
      <xdr:row>74</xdr:row>
      <xdr:rowOff>114300</xdr:rowOff>
    </xdr:to>
    <xdr:sp macro="" textlink="">
      <xdr:nvSpPr>
        <xdr:cNvPr id="283" name="Text Box 32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74</xdr:row>
      <xdr:rowOff>0</xdr:rowOff>
    </xdr:from>
    <xdr:to>
      <xdr:col>1</xdr:col>
      <xdr:colOff>2438400</xdr:colOff>
      <xdr:row>74</xdr:row>
      <xdr:rowOff>152400</xdr:rowOff>
    </xdr:to>
    <xdr:sp macro="" textlink="">
      <xdr:nvSpPr>
        <xdr:cNvPr id="284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74</xdr:row>
      <xdr:rowOff>0</xdr:rowOff>
    </xdr:from>
    <xdr:to>
      <xdr:col>1</xdr:col>
      <xdr:colOff>2438400</xdr:colOff>
      <xdr:row>74</xdr:row>
      <xdr:rowOff>114300</xdr:rowOff>
    </xdr:to>
    <xdr:sp macro="" textlink="">
      <xdr:nvSpPr>
        <xdr:cNvPr id="285" name="Text Box 63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74</xdr:row>
      <xdr:rowOff>0</xdr:rowOff>
    </xdr:from>
    <xdr:to>
      <xdr:col>1</xdr:col>
      <xdr:colOff>2438400</xdr:colOff>
      <xdr:row>74</xdr:row>
      <xdr:rowOff>152400</xdr:rowOff>
    </xdr:to>
    <xdr:sp macro="" textlink="">
      <xdr:nvSpPr>
        <xdr:cNvPr id="286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74</xdr:row>
      <xdr:rowOff>0</xdr:rowOff>
    </xdr:from>
    <xdr:to>
      <xdr:col>1</xdr:col>
      <xdr:colOff>2438400</xdr:colOff>
      <xdr:row>74</xdr:row>
      <xdr:rowOff>114300</xdr:rowOff>
    </xdr:to>
    <xdr:sp macro="" textlink="">
      <xdr:nvSpPr>
        <xdr:cNvPr id="287" name="Text Box 32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74</xdr:row>
      <xdr:rowOff>0</xdr:rowOff>
    </xdr:from>
    <xdr:to>
      <xdr:col>1</xdr:col>
      <xdr:colOff>2438400</xdr:colOff>
      <xdr:row>74</xdr:row>
      <xdr:rowOff>152400</xdr:rowOff>
    </xdr:to>
    <xdr:sp macro="" textlink="">
      <xdr:nvSpPr>
        <xdr:cNvPr id="288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74</xdr:row>
      <xdr:rowOff>0</xdr:rowOff>
    </xdr:from>
    <xdr:to>
      <xdr:col>1</xdr:col>
      <xdr:colOff>2438400</xdr:colOff>
      <xdr:row>74</xdr:row>
      <xdr:rowOff>114300</xdr:rowOff>
    </xdr:to>
    <xdr:sp macro="" textlink="">
      <xdr:nvSpPr>
        <xdr:cNvPr id="289" name="Text Box 63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74</xdr:row>
      <xdr:rowOff>0</xdr:rowOff>
    </xdr:from>
    <xdr:to>
      <xdr:col>1</xdr:col>
      <xdr:colOff>2438400</xdr:colOff>
      <xdr:row>74</xdr:row>
      <xdr:rowOff>152400</xdr:rowOff>
    </xdr:to>
    <xdr:sp macro="" textlink="">
      <xdr:nvSpPr>
        <xdr:cNvPr id="290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74</xdr:row>
      <xdr:rowOff>0</xdr:rowOff>
    </xdr:from>
    <xdr:to>
      <xdr:col>1</xdr:col>
      <xdr:colOff>2438400</xdr:colOff>
      <xdr:row>74</xdr:row>
      <xdr:rowOff>114300</xdr:rowOff>
    </xdr:to>
    <xdr:sp macro="" textlink="">
      <xdr:nvSpPr>
        <xdr:cNvPr id="291" name="Text Box 32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74</xdr:row>
      <xdr:rowOff>0</xdr:rowOff>
    </xdr:from>
    <xdr:to>
      <xdr:col>1</xdr:col>
      <xdr:colOff>2438400</xdr:colOff>
      <xdr:row>74</xdr:row>
      <xdr:rowOff>152400</xdr:rowOff>
    </xdr:to>
    <xdr:sp macro="" textlink="">
      <xdr:nvSpPr>
        <xdr:cNvPr id="292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74</xdr:row>
      <xdr:rowOff>0</xdr:rowOff>
    </xdr:from>
    <xdr:to>
      <xdr:col>1</xdr:col>
      <xdr:colOff>2438400</xdr:colOff>
      <xdr:row>74</xdr:row>
      <xdr:rowOff>114300</xdr:rowOff>
    </xdr:to>
    <xdr:sp macro="" textlink="">
      <xdr:nvSpPr>
        <xdr:cNvPr id="293" name="Text Box 63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74</xdr:row>
      <xdr:rowOff>0</xdr:rowOff>
    </xdr:from>
    <xdr:to>
      <xdr:col>1</xdr:col>
      <xdr:colOff>2438400</xdr:colOff>
      <xdr:row>74</xdr:row>
      <xdr:rowOff>152400</xdr:rowOff>
    </xdr:to>
    <xdr:sp macro="" textlink="">
      <xdr:nvSpPr>
        <xdr:cNvPr id="294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74</xdr:row>
      <xdr:rowOff>0</xdr:rowOff>
    </xdr:from>
    <xdr:to>
      <xdr:col>1</xdr:col>
      <xdr:colOff>2438400</xdr:colOff>
      <xdr:row>74</xdr:row>
      <xdr:rowOff>114300</xdr:rowOff>
    </xdr:to>
    <xdr:sp macro="" textlink="">
      <xdr:nvSpPr>
        <xdr:cNvPr id="295" name="Text Box 32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74</xdr:row>
      <xdr:rowOff>0</xdr:rowOff>
    </xdr:from>
    <xdr:to>
      <xdr:col>1</xdr:col>
      <xdr:colOff>2438400</xdr:colOff>
      <xdr:row>74</xdr:row>
      <xdr:rowOff>152400</xdr:rowOff>
    </xdr:to>
    <xdr:sp macro="" textlink="">
      <xdr:nvSpPr>
        <xdr:cNvPr id="296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74</xdr:row>
      <xdr:rowOff>0</xdr:rowOff>
    </xdr:from>
    <xdr:to>
      <xdr:col>1</xdr:col>
      <xdr:colOff>2438400</xdr:colOff>
      <xdr:row>74</xdr:row>
      <xdr:rowOff>114300</xdr:rowOff>
    </xdr:to>
    <xdr:sp macro="" textlink="">
      <xdr:nvSpPr>
        <xdr:cNvPr id="297" name="Text Box 63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74</xdr:row>
      <xdr:rowOff>0</xdr:rowOff>
    </xdr:from>
    <xdr:to>
      <xdr:col>1</xdr:col>
      <xdr:colOff>2438400</xdr:colOff>
      <xdr:row>74</xdr:row>
      <xdr:rowOff>152400</xdr:rowOff>
    </xdr:to>
    <xdr:sp macro="" textlink="">
      <xdr:nvSpPr>
        <xdr:cNvPr id="298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74</xdr:row>
      <xdr:rowOff>0</xdr:rowOff>
    </xdr:from>
    <xdr:to>
      <xdr:col>1</xdr:col>
      <xdr:colOff>2438400</xdr:colOff>
      <xdr:row>74</xdr:row>
      <xdr:rowOff>114300</xdr:rowOff>
    </xdr:to>
    <xdr:sp macro="" textlink="">
      <xdr:nvSpPr>
        <xdr:cNvPr id="299" name="Text Box 32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74</xdr:row>
      <xdr:rowOff>0</xdr:rowOff>
    </xdr:from>
    <xdr:to>
      <xdr:col>1</xdr:col>
      <xdr:colOff>2438400</xdr:colOff>
      <xdr:row>74</xdr:row>
      <xdr:rowOff>152400</xdr:rowOff>
    </xdr:to>
    <xdr:sp macro="" textlink="">
      <xdr:nvSpPr>
        <xdr:cNvPr id="300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74</xdr:row>
      <xdr:rowOff>0</xdr:rowOff>
    </xdr:from>
    <xdr:to>
      <xdr:col>1</xdr:col>
      <xdr:colOff>2438400</xdr:colOff>
      <xdr:row>74</xdr:row>
      <xdr:rowOff>114300</xdr:rowOff>
    </xdr:to>
    <xdr:sp macro="" textlink="">
      <xdr:nvSpPr>
        <xdr:cNvPr id="301" name="Text Box 63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74</xdr:row>
      <xdr:rowOff>0</xdr:rowOff>
    </xdr:from>
    <xdr:to>
      <xdr:col>1</xdr:col>
      <xdr:colOff>2438400</xdr:colOff>
      <xdr:row>74</xdr:row>
      <xdr:rowOff>152400</xdr:rowOff>
    </xdr:to>
    <xdr:sp macro="" textlink="">
      <xdr:nvSpPr>
        <xdr:cNvPr id="302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74</xdr:row>
      <xdr:rowOff>0</xdr:rowOff>
    </xdr:from>
    <xdr:to>
      <xdr:col>1</xdr:col>
      <xdr:colOff>2438400</xdr:colOff>
      <xdr:row>74</xdr:row>
      <xdr:rowOff>114300</xdr:rowOff>
    </xdr:to>
    <xdr:sp macro="" textlink="">
      <xdr:nvSpPr>
        <xdr:cNvPr id="303" name="Text Box 32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74</xdr:row>
      <xdr:rowOff>0</xdr:rowOff>
    </xdr:from>
    <xdr:to>
      <xdr:col>1</xdr:col>
      <xdr:colOff>2438400</xdr:colOff>
      <xdr:row>74</xdr:row>
      <xdr:rowOff>152400</xdr:rowOff>
    </xdr:to>
    <xdr:sp macro="" textlink="">
      <xdr:nvSpPr>
        <xdr:cNvPr id="304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74</xdr:row>
      <xdr:rowOff>0</xdr:rowOff>
    </xdr:from>
    <xdr:to>
      <xdr:col>1</xdr:col>
      <xdr:colOff>2438400</xdr:colOff>
      <xdr:row>74</xdr:row>
      <xdr:rowOff>114300</xdr:rowOff>
    </xdr:to>
    <xdr:sp macro="" textlink="">
      <xdr:nvSpPr>
        <xdr:cNvPr id="305" name="Text Box 63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74</xdr:row>
      <xdr:rowOff>0</xdr:rowOff>
    </xdr:from>
    <xdr:to>
      <xdr:col>1</xdr:col>
      <xdr:colOff>2438400</xdr:colOff>
      <xdr:row>74</xdr:row>
      <xdr:rowOff>152400</xdr:rowOff>
    </xdr:to>
    <xdr:sp macro="" textlink="">
      <xdr:nvSpPr>
        <xdr:cNvPr id="306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74</xdr:row>
      <xdr:rowOff>0</xdr:rowOff>
    </xdr:from>
    <xdr:to>
      <xdr:col>1</xdr:col>
      <xdr:colOff>2438400</xdr:colOff>
      <xdr:row>74</xdr:row>
      <xdr:rowOff>114300</xdr:rowOff>
    </xdr:to>
    <xdr:sp macro="" textlink="">
      <xdr:nvSpPr>
        <xdr:cNvPr id="307" name="Text Box 32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74</xdr:row>
      <xdr:rowOff>0</xdr:rowOff>
    </xdr:from>
    <xdr:to>
      <xdr:col>1</xdr:col>
      <xdr:colOff>2438400</xdr:colOff>
      <xdr:row>74</xdr:row>
      <xdr:rowOff>152400</xdr:rowOff>
    </xdr:to>
    <xdr:sp macro="" textlink="">
      <xdr:nvSpPr>
        <xdr:cNvPr id="308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74</xdr:row>
      <xdr:rowOff>0</xdr:rowOff>
    </xdr:from>
    <xdr:to>
      <xdr:col>1</xdr:col>
      <xdr:colOff>2438400</xdr:colOff>
      <xdr:row>74</xdr:row>
      <xdr:rowOff>114300</xdr:rowOff>
    </xdr:to>
    <xdr:sp macro="" textlink="">
      <xdr:nvSpPr>
        <xdr:cNvPr id="309" name="Text Box 63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74</xdr:row>
      <xdr:rowOff>0</xdr:rowOff>
    </xdr:from>
    <xdr:to>
      <xdr:col>1</xdr:col>
      <xdr:colOff>2438400</xdr:colOff>
      <xdr:row>74</xdr:row>
      <xdr:rowOff>152400</xdr:rowOff>
    </xdr:to>
    <xdr:sp macro="" textlink="">
      <xdr:nvSpPr>
        <xdr:cNvPr id="310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74</xdr:row>
      <xdr:rowOff>0</xdr:rowOff>
    </xdr:from>
    <xdr:to>
      <xdr:col>1</xdr:col>
      <xdr:colOff>2438400</xdr:colOff>
      <xdr:row>74</xdr:row>
      <xdr:rowOff>114300</xdr:rowOff>
    </xdr:to>
    <xdr:sp macro="" textlink="">
      <xdr:nvSpPr>
        <xdr:cNvPr id="311" name="Text Box 32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74</xdr:row>
      <xdr:rowOff>0</xdr:rowOff>
    </xdr:from>
    <xdr:to>
      <xdr:col>1</xdr:col>
      <xdr:colOff>2438400</xdr:colOff>
      <xdr:row>74</xdr:row>
      <xdr:rowOff>152400</xdr:rowOff>
    </xdr:to>
    <xdr:sp macro="" textlink="">
      <xdr:nvSpPr>
        <xdr:cNvPr id="312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74</xdr:row>
      <xdr:rowOff>0</xdr:rowOff>
    </xdr:from>
    <xdr:to>
      <xdr:col>1</xdr:col>
      <xdr:colOff>2438400</xdr:colOff>
      <xdr:row>74</xdr:row>
      <xdr:rowOff>114300</xdr:rowOff>
    </xdr:to>
    <xdr:sp macro="" textlink="">
      <xdr:nvSpPr>
        <xdr:cNvPr id="313" name="Text Box 63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74</xdr:row>
      <xdr:rowOff>0</xdr:rowOff>
    </xdr:from>
    <xdr:to>
      <xdr:col>1</xdr:col>
      <xdr:colOff>2438400</xdr:colOff>
      <xdr:row>74</xdr:row>
      <xdr:rowOff>152400</xdr:rowOff>
    </xdr:to>
    <xdr:sp macro="" textlink="">
      <xdr:nvSpPr>
        <xdr:cNvPr id="314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74</xdr:row>
      <xdr:rowOff>0</xdr:rowOff>
    </xdr:from>
    <xdr:to>
      <xdr:col>1</xdr:col>
      <xdr:colOff>2438400</xdr:colOff>
      <xdr:row>74</xdr:row>
      <xdr:rowOff>114300</xdr:rowOff>
    </xdr:to>
    <xdr:sp macro="" textlink="">
      <xdr:nvSpPr>
        <xdr:cNvPr id="315" name="Text Box 32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74</xdr:row>
      <xdr:rowOff>0</xdr:rowOff>
    </xdr:from>
    <xdr:to>
      <xdr:col>1</xdr:col>
      <xdr:colOff>2438400</xdr:colOff>
      <xdr:row>74</xdr:row>
      <xdr:rowOff>152400</xdr:rowOff>
    </xdr:to>
    <xdr:sp macro="" textlink="">
      <xdr:nvSpPr>
        <xdr:cNvPr id="316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74</xdr:row>
      <xdr:rowOff>0</xdr:rowOff>
    </xdr:from>
    <xdr:to>
      <xdr:col>1</xdr:col>
      <xdr:colOff>2438400</xdr:colOff>
      <xdr:row>74</xdr:row>
      <xdr:rowOff>114300</xdr:rowOff>
    </xdr:to>
    <xdr:sp macro="" textlink="">
      <xdr:nvSpPr>
        <xdr:cNvPr id="317" name="Text Box 63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74</xdr:row>
      <xdr:rowOff>0</xdr:rowOff>
    </xdr:from>
    <xdr:to>
      <xdr:col>1</xdr:col>
      <xdr:colOff>2438400</xdr:colOff>
      <xdr:row>74</xdr:row>
      <xdr:rowOff>152400</xdr:rowOff>
    </xdr:to>
    <xdr:sp macro="" textlink="">
      <xdr:nvSpPr>
        <xdr:cNvPr id="318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74</xdr:row>
      <xdr:rowOff>0</xdr:rowOff>
    </xdr:from>
    <xdr:to>
      <xdr:col>1</xdr:col>
      <xdr:colOff>2438400</xdr:colOff>
      <xdr:row>74</xdr:row>
      <xdr:rowOff>114300</xdr:rowOff>
    </xdr:to>
    <xdr:sp macro="" textlink="">
      <xdr:nvSpPr>
        <xdr:cNvPr id="319" name="Text Box 32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74</xdr:row>
      <xdr:rowOff>0</xdr:rowOff>
    </xdr:from>
    <xdr:to>
      <xdr:col>1</xdr:col>
      <xdr:colOff>2438400</xdr:colOff>
      <xdr:row>74</xdr:row>
      <xdr:rowOff>152400</xdr:rowOff>
    </xdr:to>
    <xdr:sp macro="" textlink="">
      <xdr:nvSpPr>
        <xdr:cNvPr id="320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74</xdr:row>
      <xdr:rowOff>0</xdr:rowOff>
    </xdr:from>
    <xdr:to>
      <xdr:col>1</xdr:col>
      <xdr:colOff>2438400</xdr:colOff>
      <xdr:row>74</xdr:row>
      <xdr:rowOff>114300</xdr:rowOff>
    </xdr:to>
    <xdr:sp macro="" textlink="">
      <xdr:nvSpPr>
        <xdr:cNvPr id="321" name="Text Box 63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74</xdr:row>
      <xdr:rowOff>0</xdr:rowOff>
    </xdr:from>
    <xdr:to>
      <xdr:col>1</xdr:col>
      <xdr:colOff>2438400</xdr:colOff>
      <xdr:row>74</xdr:row>
      <xdr:rowOff>152400</xdr:rowOff>
    </xdr:to>
    <xdr:sp macro="" textlink="">
      <xdr:nvSpPr>
        <xdr:cNvPr id="322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74</xdr:row>
      <xdr:rowOff>0</xdr:rowOff>
    </xdr:from>
    <xdr:to>
      <xdr:col>1</xdr:col>
      <xdr:colOff>2438400</xdr:colOff>
      <xdr:row>74</xdr:row>
      <xdr:rowOff>114300</xdr:rowOff>
    </xdr:to>
    <xdr:sp macro="" textlink="">
      <xdr:nvSpPr>
        <xdr:cNvPr id="323" name="Text Box 32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74</xdr:row>
      <xdr:rowOff>0</xdr:rowOff>
    </xdr:from>
    <xdr:to>
      <xdr:col>1</xdr:col>
      <xdr:colOff>2438400</xdr:colOff>
      <xdr:row>74</xdr:row>
      <xdr:rowOff>152400</xdr:rowOff>
    </xdr:to>
    <xdr:sp macro="" textlink="">
      <xdr:nvSpPr>
        <xdr:cNvPr id="324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74</xdr:row>
      <xdr:rowOff>0</xdr:rowOff>
    </xdr:from>
    <xdr:to>
      <xdr:col>1</xdr:col>
      <xdr:colOff>2438400</xdr:colOff>
      <xdr:row>74</xdr:row>
      <xdr:rowOff>114300</xdr:rowOff>
    </xdr:to>
    <xdr:sp macro="" textlink="">
      <xdr:nvSpPr>
        <xdr:cNvPr id="325" name="Text Box 63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74</xdr:row>
      <xdr:rowOff>0</xdr:rowOff>
    </xdr:from>
    <xdr:to>
      <xdr:col>1</xdr:col>
      <xdr:colOff>2438400</xdr:colOff>
      <xdr:row>74</xdr:row>
      <xdr:rowOff>152400</xdr:rowOff>
    </xdr:to>
    <xdr:sp macro="" textlink="">
      <xdr:nvSpPr>
        <xdr:cNvPr id="326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74</xdr:row>
      <xdr:rowOff>0</xdr:rowOff>
    </xdr:from>
    <xdr:to>
      <xdr:col>1</xdr:col>
      <xdr:colOff>2438400</xdr:colOff>
      <xdr:row>74</xdr:row>
      <xdr:rowOff>114300</xdr:rowOff>
    </xdr:to>
    <xdr:sp macro="" textlink="">
      <xdr:nvSpPr>
        <xdr:cNvPr id="327" name="Text Box 32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74</xdr:row>
      <xdr:rowOff>0</xdr:rowOff>
    </xdr:from>
    <xdr:to>
      <xdr:col>1</xdr:col>
      <xdr:colOff>2438400</xdr:colOff>
      <xdr:row>74</xdr:row>
      <xdr:rowOff>152400</xdr:rowOff>
    </xdr:to>
    <xdr:sp macro="" textlink="">
      <xdr:nvSpPr>
        <xdr:cNvPr id="328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74</xdr:row>
      <xdr:rowOff>0</xdr:rowOff>
    </xdr:from>
    <xdr:to>
      <xdr:col>1</xdr:col>
      <xdr:colOff>2438400</xdr:colOff>
      <xdr:row>74</xdr:row>
      <xdr:rowOff>114300</xdr:rowOff>
    </xdr:to>
    <xdr:sp macro="" textlink="">
      <xdr:nvSpPr>
        <xdr:cNvPr id="329" name="Text Box 63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74</xdr:row>
      <xdr:rowOff>0</xdr:rowOff>
    </xdr:from>
    <xdr:to>
      <xdr:col>1</xdr:col>
      <xdr:colOff>2438400</xdr:colOff>
      <xdr:row>74</xdr:row>
      <xdr:rowOff>152400</xdr:rowOff>
    </xdr:to>
    <xdr:sp macro="" textlink="">
      <xdr:nvSpPr>
        <xdr:cNvPr id="330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74</xdr:row>
      <xdr:rowOff>0</xdr:rowOff>
    </xdr:from>
    <xdr:to>
      <xdr:col>1</xdr:col>
      <xdr:colOff>2438400</xdr:colOff>
      <xdr:row>74</xdr:row>
      <xdr:rowOff>114300</xdr:rowOff>
    </xdr:to>
    <xdr:sp macro="" textlink="">
      <xdr:nvSpPr>
        <xdr:cNvPr id="331" name="Text Box 32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74</xdr:row>
      <xdr:rowOff>0</xdr:rowOff>
    </xdr:from>
    <xdr:to>
      <xdr:col>1</xdr:col>
      <xdr:colOff>2438400</xdr:colOff>
      <xdr:row>74</xdr:row>
      <xdr:rowOff>152400</xdr:rowOff>
    </xdr:to>
    <xdr:sp macro="" textlink="">
      <xdr:nvSpPr>
        <xdr:cNvPr id="332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74</xdr:row>
      <xdr:rowOff>0</xdr:rowOff>
    </xdr:from>
    <xdr:to>
      <xdr:col>1</xdr:col>
      <xdr:colOff>2438400</xdr:colOff>
      <xdr:row>74</xdr:row>
      <xdr:rowOff>114300</xdr:rowOff>
    </xdr:to>
    <xdr:sp macro="" textlink="">
      <xdr:nvSpPr>
        <xdr:cNvPr id="333" name="Text Box 63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74</xdr:row>
      <xdr:rowOff>0</xdr:rowOff>
    </xdr:from>
    <xdr:to>
      <xdr:col>1</xdr:col>
      <xdr:colOff>2438400</xdr:colOff>
      <xdr:row>74</xdr:row>
      <xdr:rowOff>152400</xdr:rowOff>
    </xdr:to>
    <xdr:sp macro="" textlink="">
      <xdr:nvSpPr>
        <xdr:cNvPr id="334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74</xdr:row>
      <xdr:rowOff>0</xdr:rowOff>
    </xdr:from>
    <xdr:to>
      <xdr:col>1</xdr:col>
      <xdr:colOff>2438400</xdr:colOff>
      <xdr:row>74</xdr:row>
      <xdr:rowOff>114300</xdr:rowOff>
    </xdr:to>
    <xdr:sp macro="" textlink="">
      <xdr:nvSpPr>
        <xdr:cNvPr id="335" name="Text Box 32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74</xdr:row>
      <xdr:rowOff>0</xdr:rowOff>
    </xdr:from>
    <xdr:to>
      <xdr:col>1</xdr:col>
      <xdr:colOff>2438400</xdr:colOff>
      <xdr:row>74</xdr:row>
      <xdr:rowOff>152400</xdr:rowOff>
    </xdr:to>
    <xdr:sp macro="" textlink="">
      <xdr:nvSpPr>
        <xdr:cNvPr id="336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74</xdr:row>
      <xdr:rowOff>0</xdr:rowOff>
    </xdr:from>
    <xdr:to>
      <xdr:col>1</xdr:col>
      <xdr:colOff>2438400</xdr:colOff>
      <xdr:row>74</xdr:row>
      <xdr:rowOff>114300</xdr:rowOff>
    </xdr:to>
    <xdr:sp macro="" textlink="">
      <xdr:nvSpPr>
        <xdr:cNvPr id="337" name="Text Box 63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74</xdr:row>
      <xdr:rowOff>0</xdr:rowOff>
    </xdr:from>
    <xdr:to>
      <xdr:col>1</xdr:col>
      <xdr:colOff>2438400</xdr:colOff>
      <xdr:row>74</xdr:row>
      <xdr:rowOff>152400</xdr:rowOff>
    </xdr:to>
    <xdr:sp macro="" textlink="">
      <xdr:nvSpPr>
        <xdr:cNvPr id="338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74</xdr:row>
      <xdr:rowOff>0</xdr:rowOff>
    </xdr:from>
    <xdr:to>
      <xdr:col>1</xdr:col>
      <xdr:colOff>2438400</xdr:colOff>
      <xdr:row>74</xdr:row>
      <xdr:rowOff>114300</xdr:rowOff>
    </xdr:to>
    <xdr:sp macro="" textlink="">
      <xdr:nvSpPr>
        <xdr:cNvPr id="339" name="Text Box 32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74</xdr:row>
      <xdr:rowOff>0</xdr:rowOff>
    </xdr:from>
    <xdr:to>
      <xdr:col>1</xdr:col>
      <xdr:colOff>2438400</xdr:colOff>
      <xdr:row>74</xdr:row>
      <xdr:rowOff>152400</xdr:rowOff>
    </xdr:to>
    <xdr:sp macro="" textlink="">
      <xdr:nvSpPr>
        <xdr:cNvPr id="340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74</xdr:row>
      <xdr:rowOff>0</xdr:rowOff>
    </xdr:from>
    <xdr:to>
      <xdr:col>1</xdr:col>
      <xdr:colOff>2438400</xdr:colOff>
      <xdr:row>74</xdr:row>
      <xdr:rowOff>114300</xdr:rowOff>
    </xdr:to>
    <xdr:sp macro="" textlink="">
      <xdr:nvSpPr>
        <xdr:cNvPr id="341" name="Text Box 63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74</xdr:row>
      <xdr:rowOff>0</xdr:rowOff>
    </xdr:from>
    <xdr:to>
      <xdr:col>1</xdr:col>
      <xdr:colOff>2438400</xdr:colOff>
      <xdr:row>74</xdr:row>
      <xdr:rowOff>152400</xdr:rowOff>
    </xdr:to>
    <xdr:sp macro="" textlink="">
      <xdr:nvSpPr>
        <xdr:cNvPr id="342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74</xdr:row>
      <xdr:rowOff>0</xdr:rowOff>
    </xdr:from>
    <xdr:to>
      <xdr:col>1</xdr:col>
      <xdr:colOff>2438400</xdr:colOff>
      <xdr:row>74</xdr:row>
      <xdr:rowOff>114300</xdr:rowOff>
    </xdr:to>
    <xdr:sp macro="" textlink="">
      <xdr:nvSpPr>
        <xdr:cNvPr id="343" name="Text Box 32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74</xdr:row>
      <xdr:rowOff>0</xdr:rowOff>
    </xdr:from>
    <xdr:to>
      <xdr:col>1</xdr:col>
      <xdr:colOff>2438400</xdr:colOff>
      <xdr:row>74</xdr:row>
      <xdr:rowOff>152400</xdr:rowOff>
    </xdr:to>
    <xdr:sp macro="" textlink="">
      <xdr:nvSpPr>
        <xdr:cNvPr id="344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74</xdr:row>
      <xdr:rowOff>0</xdr:rowOff>
    </xdr:from>
    <xdr:to>
      <xdr:col>1</xdr:col>
      <xdr:colOff>2438400</xdr:colOff>
      <xdr:row>74</xdr:row>
      <xdr:rowOff>114300</xdr:rowOff>
    </xdr:to>
    <xdr:sp macro="" textlink="">
      <xdr:nvSpPr>
        <xdr:cNvPr id="345" name="Text Box 63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74</xdr:row>
      <xdr:rowOff>0</xdr:rowOff>
    </xdr:from>
    <xdr:to>
      <xdr:col>1</xdr:col>
      <xdr:colOff>2438400</xdr:colOff>
      <xdr:row>74</xdr:row>
      <xdr:rowOff>152400</xdr:rowOff>
    </xdr:to>
    <xdr:sp macro="" textlink="">
      <xdr:nvSpPr>
        <xdr:cNvPr id="346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74</xdr:row>
      <xdr:rowOff>0</xdr:rowOff>
    </xdr:from>
    <xdr:to>
      <xdr:col>1</xdr:col>
      <xdr:colOff>2438400</xdr:colOff>
      <xdr:row>74</xdr:row>
      <xdr:rowOff>114300</xdr:rowOff>
    </xdr:to>
    <xdr:sp macro="" textlink="">
      <xdr:nvSpPr>
        <xdr:cNvPr id="347" name="Text Box 32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74</xdr:row>
      <xdr:rowOff>0</xdr:rowOff>
    </xdr:from>
    <xdr:to>
      <xdr:col>1</xdr:col>
      <xdr:colOff>2438400</xdr:colOff>
      <xdr:row>74</xdr:row>
      <xdr:rowOff>152400</xdr:rowOff>
    </xdr:to>
    <xdr:sp macro="" textlink="">
      <xdr:nvSpPr>
        <xdr:cNvPr id="348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74</xdr:row>
      <xdr:rowOff>0</xdr:rowOff>
    </xdr:from>
    <xdr:to>
      <xdr:col>1</xdr:col>
      <xdr:colOff>2438400</xdr:colOff>
      <xdr:row>74</xdr:row>
      <xdr:rowOff>114300</xdr:rowOff>
    </xdr:to>
    <xdr:sp macro="" textlink="">
      <xdr:nvSpPr>
        <xdr:cNvPr id="349" name="Text Box 63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74</xdr:row>
      <xdr:rowOff>0</xdr:rowOff>
    </xdr:from>
    <xdr:to>
      <xdr:col>1</xdr:col>
      <xdr:colOff>2438400</xdr:colOff>
      <xdr:row>74</xdr:row>
      <xdr:rowOff>152400</xdr:rowOff>
    </xdr:to>
    <xdr:sp macro="" textlink="">
      <xdr:nvSpPr>
        <xdr:cNvPr id="350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74</xdr:row>
      <xdr:rowOff>0</xdr:rowOff>
    </xdr:from>
    <xdr:to>
      <xdr:col>1</xdr:col>
      <xdr:colOff>2438400</xdr:colOff>
      <xdr:row>74</xdr:row>
      <xdr:rowOff>114300</xdr:rowOff>
    </xdr:to>
    <xdr:sp macro="" textlink="">
      <xdr:nvSpPr>
        <xdr:cNvPr id="351" name="Text Box 32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74</xdr:row>
      <xdr:rowOff>0</xdr:rowOff>
    </xdr:from>
    <xdr:to>
      <xdr:col>1</xdr:col>
      <xdr:colOff>2438400</xdr:colOff>
      <xdr:row>74</xdr:row>
      <xdr:rowOff>152400</xdr:rowOff>
    </xdr:to>
    <xdr:sp macro="" textlink="">
      <xdr:nvSpPr>
        <xdr:cNvPr id="352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74</xdr:row>
      <xdr:rowOff>0</xdr:rowOff>
    </xdr:from>
    <xdr:to>
      <xdr:col>1</xdr:col>
      <xdr:colOff>2438400</xdr:colOff>
      <xdr:row>74</xdr:row>
      <xdr:rowOff>114300</xdr:rowOff>
    </xdr:to>
    <xdr:sp macro="" textlink="">
      <xdr:nvSpPr>
        <xdr:cNvPr id="353" name="Text Box 63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74</xdr:row>
      <xdr:rowOff>0</xdr:rowOff>
    </xdr:from>
    <xdr:to>
      <xdr:col>1</xdr:col>
      <xdr:colOff>2438400</xdr:colOff>
      <xdr:row>74</xdr:row>
      <xdr:rowOff>152400</xdr:rowOff>
    </xdr:to>
    <xdr:sp macro="" textlink="">
      <xdr:nvSpPr>
        <xdr:cNvPr id="354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74</xdr:row>
      <xdr:rowOff>0</xdr:rowOff>
    </xdr:from>
    <xdr:to>
      <xdr:col>1</xdr:col>
      <xdr:colOff>2438400</xdr:colOff>
      <xdr:row>74</xdr:row>
      <xdr:rowOff>114300</xdr:rowOff>
    </xdr:to>
    <xdr:sp macro="" textlink="">
      <xdr:nvSpPr>
        <xdr:cNvPr id="355" name="Text Box 32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74</xdr:row>
      <xdr:rowOff>0</xdr:rowOff>
    </xdr:from>
    <xdr:to>
      <xdr:col>1</xdr:col>
      <xdr:colOff>2438400</xdr:colOff>
      <xdr:row>74</xdr:row>
      <xdr:rowOff>152400</xdr:rowOff>
    </xdr:to>
    <xdr:sp macro="" textlink="">
      <xdr:nvSpPr>
        <xdr:cNvPr id="356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74</xdr:row>
      <xdr:rowOff>0</xdr:rowOff>
    </xdr:from>
    <xdr:to>
      <xdr:col>1</xdr:col>
      <xdr:colOff>2438400</xdr:colOff>
      <xdr:row>74</xdr:row>
      <xdr:rowOff>114300</xdr:rowOff>
    </xdr:to>
    <xdr:sp macro="" textlink="">
      <xdr:nvSpPr>
        <xdr:cNvPr id="357" name="Text Box 63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74</xdr:row>
      <xdr:rowOff>0</xdr:rowOff>
    </xdr:from>
    <xdr:to>
      <xdr:col>1</xdr:col>
      <xdr:colOff>2438400</xdr:colOff>
      <xdr:row>74</xdr:row>
      <xdr:rowOff>152400</xdr:rowOff>
    </xdr:to>
    <xdr:sp macro="" textlink="">
      <xdr:nvSpPr>
        <xdr:cNvPr id="358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74</xdr:row>
      <xdr:rowOff>0</xdr:rowOff>
    </xdr:from>
    <xdr:to>
      <xdr:col>1</xdr:col>
      <xdr:colOff>2438400</xdr:colOff>
      <xdr:row>74</xdr:row>
      <xdr:rowOff>114300</xdr:rowOff>
    </xdr:to>
    <xdr:sp macro="" textlink="">
      <xdr:nvSpPr>
        <xdr:cNvPr id="359" name="Text Box 32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74</xdr:row>
      <xdr:rowOff>0</xdr:rowOff>
    </xdr:from>
    <xdr:to>
      <xdr:col>1</xdr:col>
      <xdr:colOff>2438400</xdr:colOff>
      <xdr:row>74</xdr:row>
      <xdr:rowOff>152400</xdr:rowOff>
    </xdr:to>
    <xdr:sp macro="" textlink="">
      <xdr:nvSpPr>
        <xdr:cNvPr id="360" name="Text Box 3"/>
        <xdr:cNvSpPr txBox="1">
          <a:spLocks noChangeArrowheads="1"/>
        </xdr:cNvSpPr>
      </xdr:nvSpPr>
      <xdr:spPr bwMode="auto">
        <a:xfrm>
          <a:off x="3038475" y="244316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74</xdr:row>
      <xdr:rowOff>0</xdr:rowOff>
    </xdr:from>
    <xdr:to>
      <xdr:col>1</xdr:col>
      <xdr:colOff>2438400</xdr:colOff>
      <xdr:row>74</xdr:row>
      <xdr:rowOff>114300</xdr:rowOff>
    </xdr:to>
    <xdr:sp macro="" textlink="">
      <xdr:nvSpPr>
        <xdr:cNvPr id="361" name="Text Box 63"/>
        <xdr:cNvSpPr txBox="1">
          <a:spLocks noChangeArrowheads="1"/>
        </xdr:cNvSpPr>
      </xdr:nvSpPr>
      <xdr:spPr bwMode="auto">
        <a:xfrm>
          <a:off x="3038475" y="244316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"/>
  <sheetViews>
    <sheetView tabSelected="1" view="pageBreakPreview" zoomScale="130" zoomScaleNormal="100" zoomScaleSheetLayoutView="130" workbookViewId="0">
      <selection activeCell="F5" sqref="F5"/>
    </sheetView>
  </sheetViews>
  <sheetFormatPr baseColWidth="10" defaultColWidth="9.140625" defaultRowHeight="15" x14ac:dyDescent="0.25"/>
  <cols>
    <col min="1" max="1" width="9" style="82" bestFit="1" customWidth="1"/>
    <col min="2" max="2" width="48.42578125" style="81" customWidth="1"/>
    <col min="3" max="3" width="12.7109375" style="82" customWidth="1"/>
    <col min="4" max="4" width="7.140625" style="82" customWidth="1"/>
    <col min="5" max="5" width="15.28515625" style="84" bestFit="1" customWidth="1"/>
    <col min="6" max="6" width="16.85546875" style="84" bestFit="1" customWidth="1"/>
    <col min="7" max="7" width="16.7109375" style="1" bestFit="1" customWidth="1"/>
    <col min="8" max="8" width="14.5703125" style="1" bestFit="1" customWidth="1"/>
    <col min="9" max="9" width="13" style="1" bestFit="1" customWidth="1"/>
    <col min="10" max="16384" width="9.140625" style="1"/>
  </cols>
  <sheetData>
    <row r="1" spans="1:6" x14ac:dyDescent="0.25">
      <c r="A1" s="198"/>
      <c r="B1" s="198"/>
      <c r="C1" s="198"/>
      <c r="D1" s="198"/>
      <c r="E1" s="198"/>
      <c r="F1" s="198"/>
    </row>
    <row r="2" spans="1:6" x14ac:dyDescent="0.25">
      <c r="A2" s="198"/>
      <c r="B2" s="198"/>
      <c r="C2" s="198"/>
      <c r="D2" s="198"/>
      <c r="E2" s="198"/>
      <c r="F2" s="198"/>
    </row>
    <row r="3" spans="1:6" ht="15" customHeight="1" x14ac:dyDescent="0.25">
      <c r="A3" s="199"/>
      <c r="B3" s="199"/>
      <c r="C3" s="199"/>
      <c r="D3" s="199"/>
      <c r="E3" s="199"/>
      <c r="F3" s="199"/>
    </row>
    <row r="4" spans="1:6" ht="15" customHeight="1" x14ac:dyDescent="0.25">
      <c r="A4" s="196" t="s">
        <v>124</v>
      </c>
      <c r="B4" s="196"/>
      <c r="C4" s="196"/>
      <c r="D4" s="196"/>
      <c r="E4" s="196"/>
      <c r="F4" s="196"/>
    </row>
    <row r="5" spans="1:6" ht="15" customHeight="1" x14ac:dyDescent="0.25">
      <c r="A5" s="196" t="s">
        <v>36</v>
      </c>
      <c r="B5" s="196"/>
      <c r="C5" s="175"/>
      <c r="D5" s="197" t="s">
        <v>114</v>
      </c>
      <c r="E5" s="197"/>
      <c r="F5" s="176"/>
    </row>
    <row r="6" spans="1:6" x14ac:dyDescent="0.25">
      <c r="A6" s="195"/>
      <c r="B6" s="195"/>
      <c r="C6" s="195"/>
      <c r="D6" s="195"/>
      <c r="E6" s="195"/>
      <c r="F6" s="195"/>
    </row>
    <row r="7" spans="1:6" x14ac:dyDescent="0.25">
      <c r="A7" s="177" t="s">
        <v>0</v>
      </c>
      <c r="B7" s="178" t="s">
        <v>1</v>
      </c>
      <c r="C7" s="179" t="s">
        <v>2</v>
      </c>
      <c r="D7" s="180" t="s">
        <v>3</v>
      </c>
      <c r="E7" s="180" t="s">
        <v>4</v>
      </c>
      <c r="F7" s="181" t="s">
        <v>5</v>
      </c>
    </row>
    <row r="8" spans="1:6" x14ac:dyDescent="0.25">
      <c r="A8" s="95"/>
      <c r="B8" s="5"/>
      <c r="D8" s="3"/>
      <c r="E8" s="2"/>
      <c r="F8" s="96"/>
    </row>
    <row r="9" spans="1:6" ht="25.5" x14ac:dyDescent="0.25">
      <c r="A9" s="104"/>
      <c r="B9" s="105" t="s">
        <v>113</v>
      </c>
      <c r="C9" s="106"/>
      <c r="D9" s="107"/>
      <c r="E9" s="4"/>
      <c r="F9" s="91"/>
    </row>
    <row r="10" spans="1:6" x14ac:dyDescent="0.25">
      <c r="A10" s="104"/>
      <c r="B10" s="105"/>
      <c r="C10" s="106"/>
      <c r="D10" s="107"/>
      <c r="E10" s="4"/>
      <c r="F10" s="91"/>
    </row>
    <row r="11" spans="1:6" ht="38.25" x14ac:dyDescent="0.25">
      <c r="A11" s="104" t="s">
        <v>6</v>
      </c>
      <c r="B11" s="108" t="s">
        <v>118</v>
      </c>
      <c r="C11" s="106"/>
      <c r="D11" s="109"/>
      <c r="E11" s="87"/>
      <c r="F11" s="92"/>
    </row>
    <row r="12" spans="1:6" x14ac:dyDescent="0.25">
      <c r="A12" s="110"/>
      <c r="B12" s="111"/>
      <c r="C12" s="112"/>
      <c r="D12" s="113"/>
      <c r="E12" s="87"/>
      <c r="F12" s="92"/>
    </row>
    <row r="13" spans="1:6" x14ac:dyDescent="0.25">
      <c r="A13" s="114">
        <v>1</v>
      </c>
      <c r="B13" s="115" t="s">
        <v>7</v>
      </c>
      <c r="C13" s="106"/>
      <c r="D13" s="116"/>
      <c r="E13" s="87"/>
      <c r="F13" s="92"/>
    </row>
    <row r="14" spans="1:6" x14ac:dyDescent="0.25">
      <c r="A14" s="117">
        <f>+A13+0.01</f>
        <v>1.01</v>
      </c>
      <c r="B14" s="118" t="s">
        <v>43</v>
      </c>
      <c r="C14" s="112">
        <f>1525</f>
        <v>1525</v>
      </c>
      <c r="D14" s="109" t="s">
        <v>10</v>
      </c>
      <c r="E14" s="87"/>
      <c r="F14" s="92">
        <f>ROUND(C14*E14,2)</f>
        <v>0</v>
      </c>
    </row>
    <row r="15" spans="1:6" x14ac:dyDescent="0.25">
      <c r="A15" s="119"/>
      <c r="B15" s="120"/>
      <c r="C15" s="112"/>
      <c r="D15" s="116"/>
      <c r="E15" s="87"/>
      <c r="F15" s="92"/>
    </row>
    <row r="16" spans="1:6" x14ac:dyDescent="0.25">
      <c r="A16" s="114">
        <v>2</v>
      </c>
      <c r="B16" s="121" t="s">
        <v>119</v>
      </c>
      <c r="C16" s="112"/>
      <c r="D16" s="116"/>
      <c r="E16" s="87"/>
      <c r="F16" s="92"/>
    </row>
    <row r="17" spans="1:7" x14ac:dyDescent="0.25">
      <c r="A17" s="117">
        <f>+A16+0.01</f>
        <v>2.0099999999999998</v>
      </c>
      <c r="B17" s="120" t="s">
        <v>37</v>
      </c>
      <c r="C17" s="112">
        <f>(884.932)*2</f>
        <v>1769.864</v>
      </c>
      <c r="D17" s="116" t="s">
        <v>10</v>
      </c>
      <c r="E17" s="87"/>
      <c r="F17" s="92">
        <f t="shared" ref="F17:F27" si="0">ROUND(C17*E17,2)</f>
        <v>0</v>
      </c>
    </row>
    <row r="18" spans="1:7" x14ac:dyDescent="0.25">
      <c r="A18" s="117">
        <f t="shared" ref="A18:A19" si="1">+A17+0.01</f>
        <v>2.0199999999999996</v>
      </c>
      <c r="B18" s="120" t="s">
        <v>38</v>
      </c>
      <c r="C18" s="112">
        <f>884.932*1.5</f>
        <v>1327.3980000000001</v>
      </c>
      <c r="D18" s="116" t="s">
        <v>11</v>
      </c>
      <c r="E18" s="87"/>
      <c r="F18" s="92">
        <f t="shared" si="0"/>
        <v>0</v>
      </c>
    </row>
    <row r="19" spans="1:7" x14ac:dyDescent="0.25">
      <c r="A19" s="117">
        <f t="shared" si="1"/>
        <v>2.0299999999999994</v>
      </c>
      <c r="B19" s="120" t="s">
        <v>125</v>
      </c>
      <c r="C19" s="112">
        <f>+C18*0.076*1.3</f>
        <v>131.14692240000002</v>
      </c>
      <c r="D19" s="116" t="s">
        <v>9</v>
      </c>
      <c r="E19" s="87"/>
      <c r="F19" s="92">
        <f t="shared" si="0"/>
        <v>0</v>
      </c>
    </row>
    <row r="20" spans="1:7" x14ac:dyDescent="0.25">
      <c r="A20" s="119"/>
      <c r="B20" s="122"/>
      <c r="C20" s="112"/>
      <c r="D20" s="123"/>
      <c r="E20" s="87"/>
      <c r="F20" s="92"/>
    </row>
    <row r="21" spans="1:7" x14ac:dyDescent="0.25">
      <c r="A21" s="114">
        <v>3</v>
      </c>
      <c r="B21" s="124" t="s">
        <v>32</v>
      </c>
      <c r="C21" s="112"/>
      <c r="D21" s="116"/>
      <c r="E21" s="87"/>
      <c r="F21" s="92"/>
    </row>
    <row r="22" spans="1:7" ht="25.5" x14ac:dyDescent="0.25">
      <c r="A22" s="117">
        <f>+A21+0.01</f>
        <v>3.01</v>
      </c>
      <c r="B22" s="125" t="s">
        <v>115</v>
      </c>
      <c r="C22" s="112">
        <v>1647</v>
      </c>
      <c r="D22" s="116" t="s">
        <v>9</v>
      </c>
      <c r="E22" s="87"/>
      <c r="F22" s="92">
        <f t="shared" si="0"/>
        <v>0</v>
      </c>
    </row>
    <row r="23" spans="1:7" x14ac:dyDescent="0.25">
      <c r="A23" s="117">
        <f t="shared" ref="A23:A27" si="2">+A22+0.01</f>
        <v>3.0199999999999996</v>
      </c>
      <c r="B23" s="125" t="s">
        <v>39</v>
      </c>
      <c r="C23" s="112">
        <v>1098</v>
      </c>
      <c r="D23" s="116" t="s">
        <v>9</v>
      </c>
      <c r="E23" s="87"/>
      <c r="F23" s="92">
        <f t="shared" si="0"/>
        <v>0</v>
      </c>
    </row>
    <row r="24" spans="1:7" x14ac:dyDescent="0.25">
      <c r="A24" s="117">
        <f t="shared" si="2"/>
        <v>3.0299999999999994</v>
      </c>
      <c r="B24" s="125" t="s">
        <v>12</v>
      </c>
      <c r="C24" s="112">
        <v>183</v>
      </c>
      <c r="D24" s="116" t="s">
        <v>9</v>
      </c>
      <c r="E24" s="87"/>
      <c r="F24" s="92">
        <f t="shared" si="0"/>
        <v>0</v>
      </c>
    </row>
    <row r="25" spans="1:7" x14ac:dyDescent="0.25">
      <c r="A25" s="117">
        <f t="shared" si="2"/>
        <v>3.0399999999999991</v>
      </c>
      <c r="B25" s="125" t="s">
        <v>127</v>
      </c>
      <c r="C25" s="112">
        <v>428.04767500000003</v>
      </c>
      <c r="D25" s="116" t="s">
        <v>9</v>
      </c>
      <c r="E25" s="87"/>
      <c r="F25" s="92">
        <f t="shared" si="0"/>
        <v>0</v>
      </c>
    </row>
    <row r="26" spans="1:7" ht="25.5" x14ac:dyDescent="0.25">
      <c r="A26" s="117">
        <f t="shared" si="2"/>
        <v>3.0499999999999989</v>
      </c>
      <c r="B26" s="125" t="s">
        <v>33</v>
      </c>
      <c r="C26" s="112">
        <f>1712.1907+C25</f>
        <v>2140.2383749999999</v>
      </c>
      <c r="D26" s="116" t="s">
        <v>9</v>
      </c>
      <c r="E26" s="87"/>
      <c r="F26" s="92">
        <f t="shared" si="0"/>
        <v>0</v>
      </c>
    </row>
    <row r="27" spans="1:7" s="6" customFormat="1" x14ac:dyDescent="0.25">
      <c r="A27" s="117">
        <f t="shared" si="2"/>
        <v>3.0599999999999987</v>
      </c>
      <c r="B27" s="125" t="s">
        <v>126</v>
      </c>
      <c r="C27" s="112">
        <v>725.71395000000007</v>
      </c>
      <c r="D27" s="116" t="s">
        <v>9</v>
      </c>
      <c r="E27" s="87"/>
      <c r="F27" s="92">
        <f t="shared" si="0"/>
        <v>0</v>
      </c>
      <c r="G27" s="1"/>
    </row>
    <row r="28" spans="1:7" x14ac:dyDescent="0.25">
      <c r="A28" s="110"/>
      <c r="B28" s="126"/>
      <c r="C28" s="127"/>
      <c r="D28" s="116"/>
      <c r="E28" s="87"/>
      <c r="F28" s="92"/>
    </row>
    <row r="29" spans="1:7" x14ac:dyDescent="0.25">
      <c r="A29" s="114">
        <v>4</v>
      </c>
      <c r="B29" s="115" t="s">
        <v>34</v>
      </c>
      <c r="C29" s="112"/>
      <c r="D29" s="116"/>
      <c r="E29" s="87"/>
      <c r="F29" s="92"/>
    </row>
    <row r="30" spans="1:7" ht="25.5" x14ac:dyDescent="0.25">
      <c r="A30" s="117">
        <f>+A29+0.01</f>
        <v>4.01</v>
      </c>
      <c r="B30" s="118" t="s">
        <v>40</v>
      </c>
      <c r="C30" s="112">
        <v>1525</v>
      </c>
      <c r="D30" s="116" t="s">
        <v>10</v>
      </c>
      <c r="E30" s="87"/>
      <c r="F30" s="92">
        <f>ROUND(C30*E30,2)</f>
        <v>0</v>
      </c>
    </row>
    <row r="31" spans="1:7" x14ac:dyDescent="0.25">
      <c r="A31" s="104"/>
      <c r="B31" s="118"/>
      <c r="C31" s="112"/>
      <c r="D31" s="116"/>
      <c r="E31" s="87"/>
      <c r="F31" s="92"/>
    </row>
    <row r="32" spans="1:7" x14ac:dyDescent="0.25">
      <c r="A32" s="114">
        <v>5</v>
      </c>
      <c r="B32" s="115" t="s">
        <v>35</v>
      </c>
      <c r="C32" s="112"/>
      <c r="D32" s="116"/>
      <c r="E32" s="87"/>
      <c r="F32" s="92"/>
    </row>
    <row r="33" spans="1:6" ht="25.5" x14ac:dyDescent="0.25">
      <c r="A33" s="117">
        <f>+A32+0.01</f>
        <v>5.01</v>
      </c>
      <c r="B33" s="118" t="s">
        <v>40</v>
      </c>
      <c r="C33" s="112">
        <f>+C30</f>
        <v>1525</v>
      </c>
      <c r="D33" s="116" t="s">
        <v>10</v>
      </c>
      <c r="E33" s="87"/>
      <c r="F33" s="92">
        <f>ROUND(C33*E33,2)</f>
        <v>0</v>
      </c>
    </row>
    <row r="34" spans="1:6" x14ac:dyDescent="0.25">
      <c r="A34" s="110"/>
      <c r="B34" s="118"/>
      <c r="C34" s="112"/>
      <c r="D34" s="116"/>
      <c r="E34" s="87"/>
      <c r="F34" s="92"/>
    </row>
    <row r="35" spans="1:6" ht="25.5" x14ac:dyDescent="0.25">
      <c r="A35" s="114">
        <v>6</v>
      </c>
      <c r="B35" s="128" t="s">
        <v>97</v>
      </c>
      <c r="C35" s="112"/>
      <c r="D35" s="129"/>
      <c r="E35" s="87"/>
      <c r="F35" s="92"/>
    </row>
    <row r="36" spans="1:6" ht="25.5" x14ac:dyDescent="0.25">
      <c r="A36" s="117">
        <f>+A35+0.01</f>
        <v>6.01</v>
      </c>
      <c r="B36" s="118" t="s">
        <v>128</v>
      </c>
      <c r="C36" s="112">
        <v>11</v>
      </c>
      <c r="D36" s="129" t="s">
        <v>8</v>
      </c>
      <c r="E36" s="87"/>
      <c r="F36" s="92">
        <f t="shared" ref="F36:F43" si="3">ROUND(C36*E36,2)</f>
        <v>0</v>
      </c>
    </row>
    <row r="37" spans="1:6" ht="25.5" x14ac:dyDescent="0.25">
      <c r="A37" s="117">
        <f t="shared" ref="A37:A47" si="4">+A36+0.01</f>
        <v>6.02</v>
      </c>
      <c r="B37" s="118" t="s">
        <v>129</v>
      </c>
      <c r="C37" s="112">
        <v>7</v>
      </c>
      <c r="D37" s="129" t="s">
        <v>8</v>
      </c>
      <c r="E37" s="87"/>
      <c r="F37" s="92">
        <f>ROUND(C37*E37,2)</f>
        <v>0</v>
      </c>
    </row>
    <row r="38" spans="1:6" ht="25.5" x14ac:dyDescent="0.25">
      <c r="A38" s="117">
        <f t="shared" si="4"/>
        <v>6.0299999999999994</v>
      </c>
      <c r="B38" s="118" t="s">
        <v>130</v>
      </c>
      <c r="C38" s="112">
        <v>36</v>
      </c>
      <c r="D38" s="129" t="s">
        <v>8</v>
      </c>
      <c r="E38" s="87"/>
      <c r="F38" s="92">
        <f t="shared" si="3"/>
        <v>0</v>
      </c>
    </row>
    <row r="39" spans="1:6" x14ac:dyDescent="0.25">
      <c r="A39" s="117">
        <f t="shared" si="4"/>
        <v>6.0399999999999991</v>
      </c>
      <c r="B39" s="118" t="s">
        <v>42</v>
      </c>
      <c r="C39" s="112">
        <v>98</v>
      </c>
      <c r="D39" s="129" t="s">
        <v>8</v>
      </c>
      <c r="E39" s="87"/>
      <c r="F39" s="92">
        <f t="shared" si="3"/>
        <v>0</v>
      </c>
    </row>
    <row r="40" spans="1:6" ht="25.5" x14ac:dyDescent="0.25">
      <c r="A40" s="117">
        <f t="shared" si="4"/>
        <v>6.0499999999999989</v>
      </c>
      <c r="B40" s="118" t="s">
        <v>121</v>
      </c>
      <c r="C40" s="112">
        <v>1</v>
      </c>
      <c r="D40" s="116" t="s">
        <v>8</v>
      </c>
      <c r="E40" s="87"/>
      <c r="F40" s="92">
        <f t="shared" si="3"/>
        <v>0</v>
      </c>
    </row>
    <row r="41" spans="1:6" ht="25.5" x14ac:dyDescent="0.25">
      <c r="A41" s="117">
        <f t="shared" si="4"/>
        <v>6.0599999999999987</v>
      </c>
      <c r="B41" s="118" t="s">
        <v>120</v>
      </c>
      <c r="C41" s="112">
        <v>5</v>
      </c>
      <c r="D41" s="116" t="s">
        <v>8</v>
      </c>
      <c r="E41" s="87"/>
      <c r="F41" s="92">
        <f t="shared" si="3"/>
        <v>0</v>
      </c>
    </row>
    <row r="42" spans="1:6" ht="25.5" x14ac:dyDescent="0.25">
      <c r="A42" s="117">
        <f t="shared" si="4"/>
        <v>6.0699999999999985</v>
      </c>
      <c r="B42" s="118" t="s">
        <v>122</v>
      </c>
      <c r="C42" s="112">
        <v>7</v>
      </c>
      <c r="D42" s="116" t="s">
        <v>8</v>
      </c>
      <c r="E42" s="87"/>
      <c r="F42" s="92">
        <f t="shared" si="3"/>
        <v>0</v>
      </c>
    </row>
    <row r="43" spans="1:6" ht="25.5" x14ac:dyDescent="0.25">
      <c r="A43" s="117">
        <f t="shared" si="4"/>
        <v>6.0799999999999983</v>
      </c>
      <c r="B43" s="118" t="s">
        <v>123</v>
      </c>
      <c r="C43" s="112">
        <v>36</v>
      </c>
      <c r="D43" s="116" t="s">
        <v>8</v>
      </c>
      <c r="E43" s="87"/>
      <c r="F43" s="92">
        <f t="shared" si="3"/>
        <v>0</v>
      </c>
    </row>
    <row r="44" spans="1:6" ht="25.5" x14ac:dyDescent="0.25">
      <c r="A44" s="117">
        <f t="shared" si="4"/>
        <v>6.0899999999999981</v>
      </c>
      <c r="B44" s="130" t="s">
        <v>131</v>
      </c>
      <c r="C44" s="112">
        <v>2</v>
      </c>
      <c r="D44" s="116" t="s">
        <v>8</v>
      </c>
      <c r="E44" s="87"/>
      <c r="F44" s="92">
        <f>ROUND(C44*E44,2)</f>
        <v>0</v>
      </c>
    </row>
    <row r="45" spans="1:6" ht="38.25" x14ac:dyDescent="0.25">
      <c r="A45" s="117">
        <f t="shared" si="4"/>
        <v>6.0999999999999979</v>
      </c>
      <c r="B45" s="130" t="s">
        <v>132</v>
      </c>
      <c r="C45" s="112">
        <v>1</v>
      </c>
      <c r="D45" s="116" t="s">
        <v>8</v>
      </c>
      <c r="E45" s="87"/>
      <c r="F45" s="92">
        <f>ROUND(C45*E45,2)</f>
        <v>0</v>
      </c>
    </row>
    <row r="46" spans="1:6" x14ac:dyDescent="0.25">
      <c r="A46" s="117">
        <f t="shared" si="4"/>
        <v>6.1099999999999977</v>
      </c>
      <c r="B46" s="130" t="s">
        <v>133</v>
      </c>
      <c r="C46" s="112">
        <v>2</v>
      </c>
      <c r="D46" s="116" t="s">
        <v>8</v>
      </c>
      <c r="E46" s="87"/>
      <c r="F46" s="92">
        <f>ROUND(C46*E46,2)</f>
        <v>0</v>
      </c>
    </row>
    <row r="47" spans="1:6" ht="25.5" x14ac:dyDescent="0.25">
      <c r="A47" s="131">
        <f t="shared" si="4"/>
        <v>6.1199999999999974</v>
      </c>
      <c r="B47" s="132" t="s">
        <v>134</v>
      </c>
      <c r="C47" s="133">
        <v>1</v>
      </c>
      <c r="D47" s="134" t="s">
        <v>8</v>
      </c>
      <c r="E47" s="99"/>
      <c r="F47" s="100">
        <f>ROUND(C47*E47,2)</f>
        <v>0</v>
      </c>
    </row>
    <row r="48" spans="1:6" x14ac:dyDescent="0.25">
      <c r="A48" s="119"/>
      <c r="B48" s="130"/>
      <c r="C48" s="112"/>
      <c r="D48" s="116"/>
      <c r="E48" s="87"/>
      <c r="F48" s="92"/>
    </row>
    <row r="49" spans="1:10" x14ac:dyDescent="0.25">
      <c r="A49" s="114">
        <v>7</v>
      </c>
      <c r="B49" s="135" t="s">
        <v>98</v>
      </c>
      <c r="C49" s="127"/>
      <c r="D49" s="109"/>
      <c r="E49" s="87"/>
      <c r="F49" s="92"/>
    </row>
    <row r="50" spans="1:10" ht="25.5" x14ac:dyDescent="0.25">
      <c r="A50" s="117">
        <f>+A49+0.01</f>
        <v>7.01</v>
      </c>
      <c r="B50" s="130" t="s">
        <v>99</v>
      </c>
      <c r="C50" s="112">
        <v>1525</v>
      </c>
      <c r="D50" s="109" t="s">
        <v>10</v>
      </c>
      <c r="E50" s="87"/>
      <c r="F50" s="92">
        <f t="shared" ref="F50" si="5">ROUND((C50*E50),2)</f>
        <v>0</v>
      </c>
    </row>
    <row r="51" spans="1:10" x14ac:dyDescent="0.25">
      <c r="A51" s="110"/>
      <c r="B51" s="130"/>
      <c r="C51" s="127"/>
      <c r="D51" s="109"/>
      <c r="E51" s="87"/>
      <c r="F51" s="92"/>
    </row>
    <row r="52" spans="1:10" ht="27.75" customHeight="1" x14ac:dyDescent="0.25">
      <c r="A52" s="114">
        <v>8</v>
      </c>
      <c r="B52" s="136" t="s">
        <v>100</v>
      </c>
      <c r="C52" s="137"/>
      <c r="D52" s="138"/>
      <c r="E52" s="101"/>
      <c r="F52" s="103"/>
      <c r="G52" s="102"/>
    </row>
    <row r="53" spans="1:10" x14ac:dyDescent="0.25">
      <c r="A53" s="117">
        <f>+A52+0.01</f>
        <v>8.01</v>
      </c>
      <c r="B53" s="130" t="s">
        <v>47</v>
      </c>
      <c r="C53" s="112">
        <v>1</v>
      </c>
      <c r="D53" s="109" t="s">
        <v>48</v>
      </c>
      <c r="E53" s="87"/>
      <c r="F53" s="92">
        <f t="shared" ref="F53:F61" si="6">ROUND(E53*C53,2)</f>
        <v>0</v>
      </c>
    </row>
    <row r="54" spans="1:10" ht="25.5" x14ac:dyDescent="0.25">
      <c r="A54" s="117">
        <f t="shared" ref="A54:A60" si="7">+A53+0.01</f>
        <v>8.02</v>
      </c>
      <c r="B54" s="130" t="s">
        <v>102</v>
      </c>
      <c r="C54" s="112">
        <v>5</v>
      </c>
      <c r="D54" s="109" t="s">
        <v>10</v>
      </c>
      <c r="E54" s="87"/>
      <c r="F54" s="92">
        <f t="shared" si="6"/>
        <v>0</v>
      </c>
    </row>
    <row r="55" spans="1:10" ht="25.5" x14ac:dyDescent="0.25">
      <c r="A55" s="117">
        <f t="shared" si="7"/>
        <v>8.0299999999999994</v>
      </c>
      <c r="B55" s="130" t="s">
        <v>41</v>
      </c>
      <c r="C55" s="112">
        <v>4</v>
      </c>
      <c r="D55" s="109" t="s">
        <v>8</v>
      </c>
      <c r="E55" s="87"/>
      <c r="F55" s="92">
        <f t="shared" si="6"/>
        <v>0</v>
      </c>
    </row>
    <row r="56" spans="1:10" x14ac:dyDescent="0.25">
      <c r="A56" s="117">
        <f t="shared" si="7"/>
        <v>8.0399999999999991</v>
      </c>
      <c r="B56" s="130" t="s">
        <v>103</v>
      </c>
      <c r="C56" s="112">
        <v>2</v>
      </c>
      <c r="D56" s="109" t="s">
        <v>8</v>
      </c>
      <c r="E56" s="87"/>
      <c r="F56" s="92">
        <f t="shared" si="6"/>
        <v>0</v>
      </c>
    </row>
    <row r="57" spans="1:10" x14ac:dyDescent="0.25">
      <c r="A57" s="117">
        <f t="shared" si="7"/>
        <v>8.0499999999999989</v>
      </c>
      <c r="B57" s="130" t="s">
        <v>101</v>
      </c>
      <c r="C57" s="112">
        <v>2</v>
      </c>
      <c r="D57" s="109" t="s">
        <v>8</v>
      </c>
      <c r="E57" s="87"/>
      <c r="F57" s="92">
        <f t="shared" si="6"/>
        <v>0</v>
      </c>
    </row>
    <row r="58" spans="1:10" ht="25.5" x14ac:dyDescent="0.25">
      <c r="A58" s="117">
        <f t="shared" si="7"/>
        <v>8.0599999999999987</v>
      </c>
      <c r="B58" s="139" t="s">
        <v>136</v>
      </c>
      <c r="C58" s="112">
        <v>8</v>
      </c>
      <c r="D58" s="109" t="s">
        <v>116</v>
      </c>
      <c r="E58" s="87"/>
      <c r="F58" s="92">
        <f t="shared" si="6"/>
        <v>0</v>
      </c>
    </row>
    <row r="59" spans="1:10" x14ac:dyDescent="0.25">
      <c r="A59" s="117">
        <f t="shared" si="7"/>
        <v>8.0699999999999985</v>
      </c>
      <c r="B59" s="140" t="s">
        <v>44</v>
      </c>
      <c r="C59" s="112">
        <v>1</v>
      </c>
      <c r="D59" s="109" t="s">
        <v>49</v>
      </c>
      <c r="E59" s="87"/>
      <c r="F59" s="92">
        <f t="shared" si="6"/>
        <v>0</v>
      </c>
    </row>
    <row r="60" spans="1:10" x14ac:dyDescent="0.25">
      <c r="A60" s="117">
        <f t="shared" si="7"/>
        <v>8.0799999999999983</v>
      </c>
      <c r="B60" s="140" t="s">
        <v>135</v>
      </c>
      <c r="C60" s="112">
        <v>1</v>
      </c>
      <c r="D60" s="109" t="s">
        <v>117</v>
      </c>
      <c r="E60" s="87"/>
      <c r="F60" s="92">
        <f t="shared" si="6"/>
        <v>0</v>
      </c>
    </row>
    <row r="61" spans="1:10" ht="38.25" x14ac:dyDescent="0.25">
      <c r="A61" s="117">
        <f>+A59+0.01</f>
        <v>8.0799999999999983</v>
      </c>
      <c r="B61" s="130" t="s">
        <v>137</v>
      </c>
      <c r="C61" s="112">
        <v>2</v>
      </c>
      <c r="D61" s="109" t="s">
        <v>117</v>
      </c>
      <c r="E61" s="87"/>
      <c r="F61" s="92">
        <f t="shared" si="6"/>
        <v>0</v>
      </c>
      <c r="I61" s="88"/>
    </row>
    <row r="62" spans="1:10" x14ac:dyDescent="0.25">
      <c r="A62" s="110"/>
      <c r="B62" s="118"/>
      <c r="C62" s="112"/>
      <c r="D62" s="116"/>
      <c r="E62" s="87"/>
      <c r="F62" s="92"/>
    </row>
    <row r="63" spans="1:10" x14ac:dyDescent="0.25">
      <c r="A63" s="114">
        <v>9</v>
      </c>
      <c r="B63" s="108" t="s">
        <v>104</v>
      </c>
      <c r="C63" s="127"/>
      <c r="D63" s="123"/>
      <c r="E63" s="87"/>
      <c r="F63" s="92"/>
    </row>
    <row r="64" spans="1:10" x14ac:dyDescent="0.25">
      <c r="A64" s="117">
        <f>+A63+0.01</f>
        <v>9.01</v>
      </c>
      <c r="B64" s="139" t="s">
        <v>105</v>
      </c>
      <c r="C64" s="112">
        <f>(884.932*1.5)*0.2</f>
        <v>265.47960000000006</v>
      </c>
      <c r="D64" s="116" t="s">
        <v>9</v>
      </c>
      <c r="E64" s="87"/>
      <c r="F64" s="92">
        <f>ROUND((C64*E64),2)</f>
        <v>0</v>
      </c>
      <c r="H64" s="89"/>
      <c r="I64" s="89"/>
      <c r="J64" s="90"/>
    </row>
    <row r="65" spans="1:9" x14ac:dyDescent="0.25">
      <c r="A65" s="117">
        <f t="shared" ref="A65:A70" si="8">+A64+0.01</f>
        <v>9.02</v>
      </c>
      <c r="B65" s="139" t="s">
        <v>106</v>
      </c>
      <c r="C65" s="112">
        <f>+C64*1.2</f>
        <v>318.57552000000004</v>
      </c>
      <c r="D65" s="116" t="s">
        <v>9</v>
      </c>
      <c r="E65" s="87"/>
      <c r="F65" s="92"/>
      <c r="H65" s="89"/>
      <c r="I65" s="89"/>
    </row>
    <row r="66" spans="1:9" x14ac:dyDescent="0.25">
      <c r="A66" s="117">
        <f t="shared" si="8"/>
        <v>9.0299999999999994</v>
      </c>
      <c r="B66" s="139" t="s">
        <v>107</v>
      </c>
      <c r="C66" s="112">
        <f>+C65</f>
        <v>318.57552000000004</v>
      </c>
      <c r="D66" s="116" t="s">
        <v>9</v>
      </c>
      <c r="E66" s="87"/>
      <c r="F66" s="92">
        <f>ROUND((C66*E66),2)</f>
        <v>0</v>
      </c>
    </row>
    <row r="67" spans="1:9" ht="25.5" x14ac:dyDescent="0.25">
      <c r="A67" s="117">
        <f t="shared" si="8"/>
        <v>9.0399999999999991</v>
      </c>
      <c r="B67" s="139" t="s">
        <v>108</v>
      </c>
      <c r="C67" s="112">
        <f>+C66</f>
        <v>318.57552000000004</v>
      </c>
      <c r="D67" s="116" t="s">
        <v>9</v>
      </c>
      <c r="E67" s="87"/>
      <c r="F67" s="92">
        <f>ROUND((C67*E67),2)</f>
        <v>0</v>
      </c>
    </row>
    <row r="68" spans="1:9" x14ac:dyDescent="0.25">
      <c r="A68" s="117">
        <f t="shared" si="8"/>
        <v>9.0499999999999989</v>
      </c>
      <c r="B68" s="139" t="s">
        <v>110</v>
      </c>
      <c r="C68" s="112">
        <f>(884.932*1.5)</f>
        <v>1327.3980000000001</v>
      </c>
      <c r="D68" s="116" t="s">
        <v>11</v>
      </c>
      <c r="E68" s="87"/>
      <c r="F68" s="92">
        <f>ROUND((C68*E68),2)</f>
        <v>0</v>
      </c>
    </row>
    <row r="69" spans="1:9" x14ac:dyDescent="0.25">
      <c r="A69" s="117">
        <f t="shared" si="8"/>
        <v>9.0599999999999987</v>
      </c>
      <c r="B69" s="139" t="s">
        <v>112</v>
      </c>
      <c r="C69" s="112">
        <f>+C68</f>
        <v>1327.3980000000001</v>
      </c>
      <c r="D69" s="116" t="s">
        <v>11</v>
      </c>
      <c r="E69" s="87"/>
      <c r="F69" s="92">
        <f>ROUND((C69*E69),2)</f>
        <v>0</v>
      </c>
    </row>
    <row r="70" spans="1:9" x14ac:dyDescent="0.25">
      <c r="A70" s="117">
        <f t="shared" si="8"/>
        <v>9.0699999999999985</v>
      </c>
      <c r="B70" s="139" t="s">
        <v>111</v>
      </c>
      <c r="C70" s="112">
        <f>C68*(5/39.37)*1.3*30</f>
        <v>6574.6154432308876</v>
      </c>
      <c r="D70" s="116" t="s">
        <v>109</v>
      </c>
      <c r="E70" s="87"/>
      <c r="F70" s="92">
        <f>ROUND((C70*E70),2)</f>
        <v>0</v>
      </c>
    </row>
    <row r="71" spans="1:9" x14ac:dyDescent="0.25">
      <c r="A71" s="119"/>
      <c r="B71" s="139"/>
      <c r="C71" s="112"/>
      <c r="D71" s="116"/>
      <c r="E71" s="87"/>
      <c r="F71" s="92"/>
    </row>
    <row r="72" spans="1:9" x14ac:dyDescent="0.25">
      <c r="A72" s="114">
        <v>10</v>
      </c>
      <c r="B72" s="135" t="s">
        <v>45</v>
      </c>
      <c r="C72" s="112"/>
      <c r="D72" s="109"/>
      <c r="E72" s="87"/>
      <c r="F72" s="92"/>
    </row>
    <row r="73" spans="1:9" ht="25.5" x14ac:dyDescent="0.25">
      <c r="A73" s="117">
        <f>+A72+0.01</f>
        <v>10.01</v>
      </c>
      <c r="B73" s="130" t="s">
        <v>46</v>
      </c>
      <c r="C73" s="112">
        <f>+C14</f>
        <v>1525</v>
      </c>
      <c r="D73" s="109" t="s">
        <v>10</v>
      </c>
      <c r="E73" s="87"/>
      <c r="F73" s="92">
        <f>ROUND((C73*E73),2)</f>
        <v>0</v>
      </c>
    </row>
    <row r="74" spans="1:9" x14ac:dyDescent="0.25">
      <c r="A74" s="141"/>
      <c r="B74" s="142" t="s">
        <v>13</v>
      </c>
      <c r="C74" s="143"/>
      <c r="D74" s="144"/>
      <c r="E74" s="182"/>
      <c r="F74" s="97">
        <f>SUM(F14:F73)</f>
        <v>0</v>
      </c>
    </row>
    <row r="75" spans="1:9" x14ac:dyDescent="0.25">
      <c r="A75" s="145"/>
      <c r="B75" s="146"/>
      <c r="C75" s="147"/>
      <c r="D75" s="148"/>
      <c r="E75" s="183"/>
      <c r="F75" s="184"/>
    </row>
    <row r="76" spans="1:9" x14ac:dyDescent="0.25">
      <c r="A76" s="149" t="s">
        <v>14</v>
      </c>
      <c r="B76" s="115" t="s">
        <v>15</v>
      </c>
      <c r="C76" s="112"/>
      <c r="D76" s="109"/>
      <c r="E76" s="185"/>
      <c r="F76" s="186"/>
    </row>
    <row r="77" spans="1:9" ht="63.75" x14ac:dyDescent="0.25">
      <c r="A77" s="117">
        <v>1</v>
      </c>
      <c r="B77" s="118" t="s">
        <v>16</v>
      </c>
      <c r="C77" s="112">
        <v>2</v>
      </c>
      <c r="D77" s="109" t="s">
        <v>3</v>
      </c>
      <c r="E77" s="185"/>
      <c r="F77" s="92">
        <f>ROUND(C77*E77,2)</f>
        <v>0</v>
      </c>
    </row>
    <row r="78" spans="1:9" ht="38.25" x14ac:dyDescent="0.25">
      <c r="A78" s="117">
        <v>2</v>
      </c>
      <c r="B78" s="150" t="s">
        <v>138</v>
      </c>
      <c r="C78" s="112">
        <v>5</v>
      </c>
      <c r="D78" s="109"/>
      <c r="E78" s="185"/>
      <c r="F78" s="92">
        <f>ROUND((C78*E78),2)</f>
        <v>0</v>
      </c>
    </row>
    <row r="79" spans="1:9" x14ac:dyDescent="0.25">
      <c r="A79" s="141"/>
      <c r="B79" s="142" t="s">
        <v>17</v>
      </c>
      <c r="C79" s="143"/>
      <c r="D79" s="144"/>
      <c r="E79" s="182"/>
      <c r="F79" s="97">
        <f>SUM(F77:F78)</f>
        <v>0</v>
      </c>
    </row>
    <row r="80" spans="1:9" x14ac:dyDescent="0.25">
      <c r="A80" s="119"/>
      <c r="B80" s="151"/>
      <c r="C80" s="106"/>
      <c r="D80" s="116"/>
      <c r="E80" s="185"/>
      <c r="F80" s="98"/>
    </row>
    <row r="81" spans="1:6" x14ac:dyDescent="0.25">
      <c r="A81" s="152"/>
      <c r="B81" s="153" t="s">
        <v>18</v>
      </c>
      <c r="C81" s="154"/>
      <c r="D81" s="155"/>
      <c r="E81" s="99"/>
      <c r="F81" s="187">
        <f>+F79+F74</f>
        <v>0</v>
      </c>
    </row>
    <row r="82" spans="1:6" x14ac:dyDescent="0.25">
      <c r="A82" s="156"/>
      <c r="B82" s="157" t="s">
        <v>18</v>
      </c>
      <c r="C82" s="158"/>
      <c r="D82" s="158"/>
      <c r="E82" s="188"/>
      <c r="F82" s="188">
        <f>+F81</f>
        <v>0</v>
      </c>
    </row>
    <row r="83" spans="1:6" x14ac:dyDescent="0.25">
      <c r="A83" s="159"/>
      <c r="B83" s="122"/>
      <c r="C83" s="159"/>
      <c r="D83" s="159"/>
      <c r="E83" s="87"/>
      <c r="F83" s="189"/>
    </row>
    <row r="84" spans="1:6" x14ac:dyDescent="0.25">
      <c r="A84" s="159"/>
      <c r="B84" s="160" t="s">
        <v>19</v>
      </c>
      <c r="C84" s="106"/>
      <c r="D84" s="159"/>
      <c r="E84" s="87"/>
      <c r="F84" s="87"/>
    </row>
    <row r="85" spans="1:6" x14ac:dyDescent="0.25">
      <c r="A85" s="119"/>
      <c r="B85" s="161" t="s">
        <v>20</v>
      </c>
      <c r="C85" s="162">
        <v>0.1</v>
      </c>
      <c r="D85" s="159"/>
      <c r="E85" s="87"/>
      <c r="F85" s="87">
        <f t="shared" ref="F85:F94" si="9">ROUND(C85*$F$82,2)</f>
        <v>0</v>
      </c>
    </row>
    <row r="86" spans="1:6" x14ac:dyDescent="0.25">
      <c r="A86" s="119"/>
      <c r="B86" s="161" t="s">
        <v>21</v>
      </c>
      <c r="C86" s="162">
        <v>0.05</v>
      </c>
      <c r="D86" s="159"/>
      <c r="E86" s="87"/>
      <c r="F86" s="87">
        <f t="shared" si="9"/>
        <v>0</v>
      </c>
    </row>
    <row r="87" spans="1:6" x14ac:dyDescent="0.25">
      <c r="A87" s="119"/>
      <c r="B87" s="161" t="s">
        <v>22</v>
      </c>
      <c r="C87" s="162">
        <v>4.4999999999999998E-2</v>
      </c>
      <c r="D87" s="159"/>
      <c r="E87" s="87"/>
      <c r="F87" s="87">
        <f t="shared" si="9"/>
        <v>0</v>
      </c>
    </row>
    <row r="88" spans="1:6" x14ac:dyDescent="0.25">
      <c r="A88" s="119"/>
      <c r="B88" s="161" t="s">
        <v>23</v>
      </c>
      <c r="C88" s="162">
        <v>0.04</v>
      </c>
      <c r="D88" s="159"/>
      <c r="E88" s="87"/>
      <c r="F88" s="87">
        <f t="shared" si="9"/>
        <v>0</v>
      </c>
    </row>
    <row r="89" spans="1:6" x14ac:dyDescent="0.25">
      <c r="A89" s="119"/>
      <c r="B89" s="161" t="s">
        <v>24</v>
      </c>
      <c r="C89" s="162">
        <v>0.04</v>
      </c>
      <c r="D89" s="159"/>
      <c r="E89" s="87"/>
      <c r="F89" s="87">
        <f t="shared" si="9"/>
        <v>0</v>
      </c>
    </row>
    <row r="90" spans="1:6" x14ac:dyDescent="0.25">
      <c r="A90" s="119"/>
      <c r="B90" s="161" t="s">
        <v>25</v>
      </c>
      <c r="C90" s="162">
        <v>0.01</v>
      </c>
      <c r="D90" s="159"/>
      <c r="E90" s="87"/>
      <c r="F90" s="87">
        <f t="shared" si="9"/>
        <v>0</v>
      </c>
    </row>
    <row r="91" spans="1:6" x14ac:dyDescent="0.25">
      <c r="A91" s="119"/>
      <c r="B91" s="161" t="s">
        <v>26</v>
      </c>
      <c r="C91" s="162">
        <v>1E-3</v>
      </c>
      <c r="D91" s="159"/>
      <c r="E91" s="87"/>
      <c r="F91" s="87">
        <f t="shared" si="9"/>
        <v>0</v>
      </c>
    </row>
    <row r="92" spans="1:6" x14ac:dyDescent="0.25">
      <c r="A92" s="119"/>
      <c r="B92" s="161" t="s">
        <v>27</v>
      </c>
      <c r="C92" s="162">
        <v>0.05</v>
      </c>
      <c r="D92" s="159"/>
      <c r="E92" s="87"/>
      <c r="F92" s="87">
        <f t="shared" si="9"/>
        <v>0</v>
      </c>
    </row>
    <row r="93" spans="1:6" x14ac:dyDescent="0.25">
      <c r="A93" s="119"/>
      <c r="B93" s="161" t="s">
        <v>28</v>
      </c>
      <c r="C93" s="162">
        <v>0.1</v>
      </c>
      <c r="D93" s="159"/>
      <c r="E93" s="87"/>
      <c r="F93" s="87">
        <f t="shared" si="9"/>
        <v>0</v>
      </c>
    </row>
    <row r="94" spans="1:6" x14ac:dyDescent="0.25">
      <c r="A94" s="163"/>
      <c r="B94" s="161" t="s">
        <v>29</v>
      </c>
      <c r="C94" s="162">
        <v>0.05</v>
      </c>
      <c r="D94" s="159"/>
      <c r="E94" s="87"/>
      <c r="F94" s="87">
        <f t="shared" si="9"/>
        <v>0</v>
      </c>
    </row>
    <row r="95" spans="1:6" x14ac:dyDescent="0.25">
      <c r="A95" s="119"/>
      <c r="B95" s="161" t="s">
        <v>30</v>
      </c>
      <c r="C95" s="162">
        <v>0.18</v>
      </c>
      <c r="D95" s="159"/>
      <c r="E95" s="190"/>
      <c r="F95" s="87">
        <f>ROUND(C95*$F$85,2)</f>
        <v>0</v>
      </c>
    </row>
    <row r="96" spans="1:6" x14ac:dyDescent="0.25">
      <c r="A96" s="110"/>
      <c r="B96" s="164" t="s">
        <v>31</v>
      </c>
      <c r="C96" s="165"/>
      <c r="D96" s="166"/>
      <c r="E96" s="189"/>
      <c r="F96" s="189">
        <f>SUM(F85:F95)</f>
        <v>0</v>
      </c>
    </row>
    <row r="97" spans="1:8" x14ac:dyDescent="0.25">
      <c r="A97" s="110"/>
      <c r="B97" s="167" t="s">
        <v>50</v>
      </c>
      <c r="C97" s="168"/>
      <c r="D97" s="169"/>
      <c r="E97" s="185"/>
      <c r="F97" s="191">
        <f>+F82+F96</f>
        <v>0</v>
      </c>
    </row>
    <row r="98" spans="1:8" x14ac:dyDescent="0.25">
      <c r="A98" s="110"/>
      <c r="B98" s="170"/>
      <c r="C98" s="168"/>
      <c r="D98" s="169"/>
      <c r="E98" s="185"/>
      <c r="F98" s="192"/>
      <c r="H98" s="88"/>
    </row>
    <row r="99" spans="1:8" x14ac:dyDescent="0.25">
      <c r="A99" s="171"/>
      <c r="B99" s="172" t="s">
        <v>51</v>
      </c>
      <c r="C99" s="173"/>
      <c r="D99" s="174"/>
      <c r="E99" s="193"/>
      <c r="F99" s="194">
        <f>F97</f>
        <v>0</v>
      </c>
    </row>
    <row r="100" spans="1:8" x14ac:dyDescent="0.25">
      <c r="A100" s="85"/>
      <c r="B100" s="94"/>
      <c r="C100" s="85"/>
      <c r="D100" s="93"/>
      <c r="E100" s="83"/>
      <c r="F100" s="86"/>
    </row>
  </sheetData>
  <sheetProtection password="F585" sheet="1" objects="1" scenarios="1"/>
  <mergeCells count="7">
    <mergeCell ref="A6:F6"/>
    <mergeCell ref="A5:B5"/>
    <mergeCell ref="D5:E5"/>
    <mergeCell ref="A4:F4"/>
    <mergeCell ref="A1:F1"/>
    <mergeCell ref="A2:F2"/>
    <mergeCell ref="A3:F3"/>
  </mergeCells>
  <pageMargins left="0.19685039370078741" right="0.19685039370078741" top="0.19685039370078741" bottom="0.19685039370078741" header="0.19685039370078741" footer="0.19685039370078741"/>
  <pageSetup paperSize="9" scale="90" fitToHeight="0" orientation="portrait" r:id="rId1"/>
  <rowBreaks count="2" manualBreakCount="2">
    <brk id="47" max="5" man="1"/>
    <brk id="81" max="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Q77"/>
  <sheetViews>
    <sheetView topLeftCell="A19" workbookViewId="0">
      <selection activeCell="I30" sqref="I30"/>
    </sheetView>
  </sheetViews>
  <sheetFormatPr baseColWidth="10" defaultRowHeight="15" x14ac:dyDescent="0.25"/>
  <cols>
    <col min="3" max="3" width="16.140625" customWidth="1"/>
    <col min="6" max="6" width="13" bestFit="1" customWidth="1"/>
    <col min="9" max="9" width="12.85546875" bestFit="1" customWidth="1"/>
    <col min="259" max="259" width="16.140625" customWidth="1"/>
    <col min="262" max="262" width="13" bestFit="1" customWidth="1"/>
    <col min="265" max="265" width="12.85546875" bestFit="1" customWidth="1"/>
    <col min="515" max="515" width="16.140625" customWidth="1"/>
    <col min="518" max="518" width="13" bestFit="1" customWidth="1"/>
    <col min="521" max="521" width="12.85546875" bestFit="1" customWidth="1"/>
    <col min="771" max="771" width="16.140625" customWidth="1"/>
    <col min="774" max="774" width="13" bestFit="1" customWidth="1"/>
    <col min="777" max="777" width="12.85546875" bestFit="1" customWidth="1"/>
    <col min="1027" max="1027" width="16.140625" customWidth="1"/>
    <col min="1030" max="1030" width="13" bestFit="1" customWidth="1"/>
    <col min="1033" max="1033" width="12.85546875" bestFit="1" customWidth="1"/>
    <col min="1283" max="1283" width="16.140625" customWidth="1"/>
    <col min="1286" max="1286" width="13" bestFit="1" customWidth="1"/>
    <col min="1289" max="1289" width="12.85546875" bestFit="1" customWidth="1"/>
    <col min="1539" max="1539" width="16.140625" customWidth="1"/>
    <col min="1542" max="1542" width="13" bestFit="1" customWidth="1"/>
    <col min="1545" max="1545" width="12.85546875" bestFit="1" customWidth="1"/>
    <col min="1795" max="1795" width="16.140625" customWidth="1"/>
    <col min="1798" max="1798" width="13" bestFit="1" customWidth="1"/>
    <col min="1801" max="1801" width="12.85546875" bestFit="1" customWidth="1"/>
    <col min="2051" max="2051" width="16.140625" customWidth="1"/>
    <col min="2054" max="2054" width="13" bestFit="1" customWidth="1"/>
    <col min="2057" max="2057" width="12.85546875" bestFit="1" customWidth="1"/>
    <col min="2307" max="2307" width="16.140625" customWidth="1"/>
    <col min="2310" max="2310" width="13" bestFit="1" customWidth="1"/>
    <col min="2313" max="2313" width="12.85546875" bestFit="1" customWidth="1"/>
    <col min="2563" max="2563" width="16.140625" customWidth="1"/>
    <col min="2566" max="2566" width="13" bestFit="1" customWidth="1"/>
    <col min="2569" max="2569" width="12.85546875" bestFit="1" customWidth="1"/>
    <col min="2819" max="2819" width="16.140625" customWidth="1"/>
    <col min="2822" max="2822" width="13" bestFit="1" customWidth="1"/>
    <col min="2825" max="2825" width="12.85546875" bestFit="1" customWidth="1"/>
    <col min="3075" max="3075" width="16.140625" customWidth="1"/>
    <col min="3078" max="3078" width="13" bestFit="1" customWidth="1"/>
    <col min="3081" max="3081" width="12.85546875" bestFit="1" customWidth="1"/>
    <col min="3331" max="3331" width="16.140625" customWidth="1"/>
    <col min="3334" max="3334" width="13" bestFit="1" customWidth="1"/>
    <col min="3337" max="3337" width="12.85546875" bestFit="1" customWidth="1"/>
    <col min="3587" max="3587" width="16.140625" customWidth="1"/>
    <col min="3590" max="3590" width="13" bestFit="1" customWidth="1"/>
    <col min="3593" max="3593" width="12.85546875" bestFit="1" customWidth="1"/>
    <col min="3843" max="3843" width="16.140625" customWidth="1"/>
    <col min="3846" max="3846" width="13" bestFit="1" customWidth="1"/>
    <col min="3849" max="3849" width="12.85546875" bestFit="1" customWidth="1"/>
    <col min="4099" max="4099" width="16.140625" customWidth="1"/>
    <col min="4102" max="4102" width="13" bestFit="1" customWidth="1"/>
    <col min="4105" max="4105" width="12.85546875" bestFit="1" customWidth="1"/>
    <col min="4355" max="4355" width="16.140625" customWidth="1"/>
    <col min="4358" max="4358" width="13" bestFit="1" customWidth="1"/>
    <col min="4361" max="4361" width="12.85546875" bestFit="1" customWidth="1"/>
    <col min="4611" max="4611" width="16.140625" customWidth="1"/>
    <col min="4614" max="4614" width="13" bestFit="1" customWidth="1"/>
    <col min="4617" max="4617" width="12.85546875" bestFit="1" customWidth="1"/>
    <col min="4867" max="4867" width="16.140625" customWidth="1"/>
    <col min="4870" max="4870" width="13" bestFit="1" customWidth="1"/>
    <col min="4873" max="4873" width="12.85546875" bestFit="1" customWidth="1"/>
    <col min="5123" max="5123" width="16.140625" customWidth="1"/>
    <col min="5126" max="5126" width="13" bestFit="1" customWidth="1"/>
    <col min="5129" max="5129" width="12.85546875" bestFit="1" customWidth="1"/>
    <col min="5379" max="5379" width="16.140625" customWidth="1"/>
    <col min="5382" max="5382" width="13" bestFit="1" customWidth="1"/>
    <col min="5385" max="5385" width="12.85546875" bestFit="1" customWidth="1"/>
    <col min="5635" max="5635" width="16.140625" customWidth="1"/>
    <col min="5638" max="5638" width="13" bestFit="1" customWidth="1"/>
    <col min="5641" max="5641" width="12.85546875" bestFit="1" customWidth="1"/>
    <col min="5891" max="5891" width="16.140625" customWidth="1"/>
    <col min="5894" max="5894" width="13" bestFit="1" customWidth="1"/>
    <col min="5897" max="5897" width="12.85546875" bestFit="1" customWidth="1"/>
    <col min="6147" max="6147" width="16.140625" customWidth="1"/>
    <col min="6150" max="6150" width="13" bestFit="1" customWidth="1"/>
    <col min="6153" max="6153" width="12.85546875" bestFit="1" customWidth="1"/>
    <col min="6403" max="6403" width="16.140625" customWidth="1"/>
    <col min="6406" max="6406" width="13" bestFit="1" customWidth="1"/>
    <col min="6409" max="6409" width="12.85546875" bestFit="1" customWidth="1"/>
    <col min="6659" max="6659" width="16.140625" customWidth="1"/>
    <col min="6662" max="6662" width="13" bestFit="1" customWidth="1"/>
    <col min="6665" max="6665" width="12.85546875" bestFit="1" customWidth="1"/>
    <col min="6915" max="6915" width="16.140625" customWidth="1"/>
    <col min="6918" max="6918" width="13" bestFit="1" customWidth="1"/>
    <col min="6921" max="6921" width="12.85546875" bestFit="1" customWidth="1"/>
    <col min="7171" max="7171" width="16.140625" customWidth="1"/>
    <col min="7174" max="7174" width="13" bestFit="1" customWidth="1"/>
    <col min="7177" max="7177" width="12.85546875" bestFit="1" customWidth="1"/>
    <col min="7427" max="7427" width="16.140625" customWidth="1"/>
    <col min="7430" max="7430" width="13" bestFit="1" customWidth="1"/>
    <col min="7433" max="7433" width="12.85546875" bestFit="1" customWidth="1"/>
    <col min="7683" max="7683" width="16.140625" customWidth="1"/>
    <col min="7686" max="7686" width="13" bestFit="1" customWidth="1"/>
    <col min="7689" max="7689" width="12.85546875" bestFit="1" customWidth="1"/>
    <col min="7939" max="7939" width="16.140625" customWidth="1"/>
    <col min="7942" max="7942" width="13" bestFit="1" customWidth="1"/>
    <col min="7945" max="7945" width="12.85546875" bestFit="1" customWidth="1"/>
    <col min="8195" max="8195" width="16.140625" customWidth="1"/>
    <col min="8198" max="8198" width="13" bestFit="1" customWidth="1"/>
    <col min="8201" max="8201" width="12.85546875" bestFit="1" customWidth="1"/>
    <col min="8451" max="8451" width="16.140625" customWidth="1"/>
    <col min="8454" max="8454" width="13" bestFit="1" customWidth="1"/>
    <col min="8457" max="8457" width="12.85546875" bestFit="1" customWidth="1"/>
    <col min="8707" max="8707" width="16.140625" customWidth="1"/>
    <col min="8710" max="8710" width="13" bestFit="1" customWidth="1"/>
    <col min="8713" max="8713" width="12.85546875" bestFit="1" customWidth="1"/>
    <col min="8963" max="8963" width="16.140625" customWidth="1"/>
    <col min="8966" max="8966" width="13" bestFit="1" customWidth="1"/>
    <col min="8969" max="8969" width="12.85546875" bestFit="1" customWidth="1"/>
    <col min="9219" max="9219" width="16.140625" customWidth="1"/>
    <col min="9222" max="9222" width="13" bestFit="1" customWidth="1"/>
    <col min="9225" max="9225" width="12.85546875" bestFit="1" customWidth="1"/>
    <col min="9475" max="9475" width="16.140625" customWidth="1"/>
    <col min="9478" max="9478" width="13" bestFit="1" customWidth="1"/>
    <col min="9481" max="9481" width="12.85546875" bestFit="1" customWidth="1"/>
    <col min="9731" max="9731" width="16.140625" customWidth="1"/>
    <col min="9734" max="9734" width="13" bestFit="1" customWidth="1"/>
    <col min="9737" max="9737" width="12.85546875" bestFit="1" customWidth="1"/>
    <col min="9987" max="9987" width="16.140625" customWidth="1"/>
    <col min="9990" max="9990" width="13" bestFit="1" customWidth="1"/>
    <col min="9993" max="9993" width="12.85546875" bestFit="1" customWidth="1"/>
    <col min="10243" max="10243" width="16.140625" customWidth="1"/>
    <col min="10246" max="10246" width="13" bestFit="1" customWidth="1"/>
    <col min="10249" max="10249" width="12.85546875" bestFit="1" customWidth="1"/>
    <col min="10499" max="10499" width="16.140625" customWidth="1"/>
    <col min="10502" max="10502" width="13" bestFit="1" customWidth="1"/>
    <col min="10505" max="10505" width="12.85546875" bestFit="1" customWidth="1"/>
    <col min="10755" max="10755" width="16.140625" customWidth="1"/>
    <col min="10758" max="10758" width="13" bestFit="1" customWidth="1"/>
    <col min="10761" max="10761" width="12.85546875" bestFit="1" customWidth="1"/>
    <col min="11011" max="11011" width="16.140625" customWidth="1"/>
    <col min="11014" max="11014" width="13" bestFit="1" customWidth="1"/>
    <col min="11017" max="11017" width="12.85546875" bestFit="1" customWidth="1"/>
    <col min="11267" max="11267" width="16.140625" customWidth="1"/>
    <col min="11270" max="11270" width="13" bestFit="1" customWidth="1"/>
    <col min="11273" max="11273" width="12.85546875" bestFit="1" customWidth="1"/>
    <col min="11523" max="11523" width="16.140625" customWidth="1"/>
    <col min="11526" max="11526" width="13" bestFit="1" customWidth="1"/>
    <col min="11529" max="11529" width="12.85546875" bestFit="1" customWidth="1"/>
    <col min="11779" max="11779" width="16.140625" customWidth="1"/>
    <col min="11782" max="11782" width="13" bestFit="1" customWidth="1"/>
    <col min="11785" max="11785" width="12.85546875" bestFit="1" customWidth="1"/>
    <col min="12035" max="12035" width="16.140625" customWidth="1"/>
    <col min="12038" max="12038" width="13" bestFit="1" customWidth="1"/>
    <col min="12041" max="12041" width="12.85546875" bestFit="1" customWidth="1"/>
    <col min="12291" max="12291" width="16.140625" customWidth="1"/>
    <col min="12294" max="12294" width="13" bestFit="1" customWidth="1"/>
    <col min="12297" max="12297" width="12.85546875" bestFit="1" customWidth="1"/>
    <col min="12547" max="12547" width="16.140625" customWidth="1"/>
    <col min="12550" max="12550" width="13" bestFit="1" customWidth="1"/>
    <col min="12553" max="12553" width="12.85546875" bestFit="1" customWidth="1"/>
    <col min="12803" max="12803" width="16.140625" customWidth="1"/>
    <col min="12806" max="12806" width="13" bestFit="1" customWidth="1"/>
    <col min="12809" max="12809" width="12.85546875" bestFit="1" customWidth="1"/>
    <col min="13059" max="13059" width="16.140625" customWidth="1"/>
    <col min="13062" max="13062" width="13" bestFit="1" customWidth="1"/>
    <col min="13065" max="13065" width="12.85546875" bestFit="1" customWidth="1"/>
    <col min="13315" max="13315" width="16.140625" customWidth="1"/>
    <col min="13318" max="13318" width="13" bestFit="1" customWidth="1"/>
    <col min="13321" max="13321" width="12.85546875" bestFit="1" customWidth="1"/>
    <col min="13571" max="13571" width="16.140625" customWidth="1"/>
    <col min="13574" max="13574" width="13" bestFit="1" customWidth="1"/>
    <col min="13577" max="13577" width="12.85546875" bestFit="1" customWidth="1"/>
    <col min="13827" max="13827" width="16.140625" customWidth="1"/>
    <col min="13830" max="13830" width="13" bestFit="1" customWidth="1"/>
    <col min="13833" max="13833" width="12.85546875" bestFit="1" customWidth="1"/>
    <col min="14083" max="14083" width="16.140625" customWidth="1"/>
    <col min="14086" max="14086" width="13" bestFit="1" customWidth="1"/>
    <col min="14089" max="14089" width="12.85546875" bestFit="1" customWidth="1"/>
    <col min="14339" max="14339" width="16.140625" customWidth="1"/>
    <col min="14342" max="14342" width="13" bestFit="1" customWidth="1"/>
    <col min="14345" max="14345" width="12.85546875" bestFit="1" customWidth="1"/>
    <col min="14595" max="14595" width="16.140625" customWidth="1"/>
    <col min="14598" max="14598" width="13" bestFit="1" customWidth="1"/>
    <col min="14601" max="14601" width="12.85546875" bestFit="1" customWidth="1"/>
    <col min="14851" max="14851" width="16.140625" customWidth="1"/>
    <col min="14854" max="14854" width="13" bestFit="1" customWidth="1"/>
    <col min="14857" max="14857" width="12.85546875" bestFit="1" customWidth="1"/>
    <col min="15107" max="15107" width="16.140625" customWidth="1"/>
    <col min="15110" max="15110" width="13" bestFit="1" customWidth="1"/>
    <col min="15113" max="15113" width="12.85546875" bestFit="1" customWidth="1"/>
    <col min="15363" max="15363" width="16.140625" customWidth="1"/>
    <col min="15366" max="15366" width="13" bestFit="1" customWidth="1"/>
    <col min="15369" max="15369" width="12.85546875" bestFit="1" customWidth="1"/>
    <col min="15619" max="15619" width="16.140625" customWidth="1"/>
    <col min="15622" max="15622" width="13" bestFit="1" customWidth="1"/>
    <col min="15625" max="15625" width="12.85546875" bestFit="1" customWidth="1"/>
    <col min="15875" max="15875" width="16.140625" customWidth="1"/>
    <col min="15878" max="15878" width="13" bestFit="1" customWidth="1"/>
    <col min="15881" max="15881" width="12.85546875" bestFit="1" customWidth="1"/>
    <col min="16131" max="16131" width="16.140625" customWidth="1"/>
    <col min="16134" max="16134" width="13" bestFit="1" customWidth="1"/>
    <col min="16137" max="16137" width="12.85546875" bestFit="1" customWidth="1"/>
  </cols>
  <sheetData>
    <row r="3" spans="1:17" ht="20.25" x14ac:dyDescent="0.3">
      <c r="A3" s="7"/>
      <c r="B3" s="7"/>
      <c r="C3" s="7"/>
      <c r="D3" s="7"/>
      <c r="E3" s="7"/>
      <c r="F3" s="7"/>
      <c r="G3" s="7"/>
      <c r="H3" s="8"/>
      <c r="I3" s="8"/>
      <c r="J3" s="9"/>
      <c r="K3" s="9"/>
      <c r="L3" s="10"/>
      <c r="M3" s="10"/>
      <c r="N3" s="10"/>
      <c r="O3" s="10"/>
      <c r="P3" s="10"/>
      <c r="Q3" s="10"/>
    </row>
    <row r="4" spans="1:17" ht="18.75" thickBot="1" x14ac:dyDescent="0.3">
      <c r="A4" s="11"/>
      <c r="B4" s="12"/>
      <c r="C4" s="13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1"/>
      <c r="Q4" s="11"/>
    </row>
    <row r="5" spans="1:17" ht="15.75" thickBot="1" x14ac:dyDescent="0.3">
      <c r="A5" s="14"/>
      <c r="B5" s="12"/>
      <c r="C5" s="12"/>
      <c r="D5" s="12"/>
      <c r="E5" s="201" t="s">
        <v>52</v>
      </c>
      <c r="F5" s="202"/>
      <c r="G5" s="15"/>
      <c r="H5" s="201" t="s">
        <v>53</v>
      </c>
      <c r="I5" s="202"/>
      <c r="J5" s="15"/>
      <c r="K5" s="201" t="s">
        <v>54</v>
      </c>
      <c r="L5" s="202"/>
      <c r="M5" s="15"/>
      <c r="N5" s="201" t="s">
        <v>55</v>
      </c>
      <c r="O5" s="202"/>
      <c r="P5" s="16"/>
      <c r="Q5" s="11"/>
    </row>
    <row r="6" spans="1:17" ht="15.75" thickBot="1" x14ac:dyDescent="0.3">
      <c r="A6" s="14"/>
      <c r="B6" s="12"/>
      <c r="C6" s="17" t="s">
        <v>56</v>
      </c>
      <c r="D6" s="12"/>
      <c r="E6" s="18" t="s">
        <v>57</v>
      </c>
      <c r="F6" s="19" t="s">
        <v>58</v>
      </c>
      <c r="G6" s="15"/>
      <c r="H6" s="18" t="s">
        <v>57</v>
      </c>
      <c r="I6" s="19" t="s">
        <v>58</v>
      </c>
      <c r="J6" s="15"/>
      <c r="K6" s="18" t="s">
        <v>57</v>
      </c>
      <c r="L6" s="19" t="s">
        <v>58</v>
      </c>
      <c r="M6" s="15"/>
      <c r="N6" s="18" t="s">
        <v>57</v>
      </c>
      <c r="O6" s="19" t="s">
        <v>59</v>
      </c>
      <c r="P6" s="16"/>
      <c r="Q6" s="11"/>
    </row>
    <row r="7" spans="1:17" x14ac:dyDescent="0.25">
      <c r="A7" s="20"/>
      <c r="B7" s="21" t="s">
        <v>60</v>
      </c>
      <c r="C7" s="22"/>
      <c r="D7" s="23"/>
      <c r="E7" s="24">
        <v>0.63</v>
      </c>
      <c r="F7" s="25">
        <f t="shared" ref="F7:F23" si="0">+E7*C7</f>
        <v>0</v>
      </c>
      <c r="G7" s="23"/>
      <c r="H7" s="26">
        <v>0.06</v>
      </c>
      <c r="I7" s="25">
        <f t="shared" ref="I7:I22" si="1">+H7*C7</f>
        <v>0</v>
      </c>
      <c r="J7" s="23"/>
      <c r="K7" s="27">
        <v>2E-3</v>
      </c>
      <c r="L7" s="25">
        <f t="shared" ref="L7:L23" si="2">+K7*C7</f>
        <v>0</v>
      </c>
      <c r="M7" s="23"/>
      <c r="N7" s="28">
        <v>1.388E-2</v>
      </c>
      <c r="O7" s="25">
        <f t="shared" ref="O7:O23" si="3">+N7*C7</f>
        <v>0</v>
      </c>
      <c r="P7" s="29"/>
      <c r="Q7" s="11"/>
    </row>
    <row r="8" spans="1:17" x14ac:dyDescent="0.25">
      <c r="A8" s="20"/>
      <c r="B8" s="21" t="s">
        <v>61</v>
      </c>
      <c r="C8" s="30"/>
      <c r="D8" s="23"/>
      <c r="E8" s="24">
        <v>0.64800000000000002</v>
      </c>
      <c r="F8" s="31">
        <f t="shared" si="0"/>
        <v>0</v>
      </c>
      <c r="G8" s="23"/>
      <c r="H8" s="32">
        <v>0.06</v>
      </c>
      <c r="I8" s="31">
        <f>+H8*C8</f>
        <v>0</v>
      </c>
      <c r="J8" s="23"/>
      <c r="K8" s="33">
        <v>4.5999999999999999E-3</v>
      </c>
      <c r="L8" s="31">
        <f t="shared" si="2"/>
        <v>0</v>
      </c>
      <c r="M8" s="23"/>
      <c r="N8" s="34">
        <v>1.7860000000000001E-2</v>
      </c>
      <c r="O8" s="31">
        <f t="shared" si="3"/>
        <v>0</v>
      </c>
      <c r="P8" s="29"/>
      <c r="Q8" s="11"/>
    </row>
    <row r="9" spans="1:17" x14ac:dyDescent="0.25">
      <c r="A9" s="20"/>
      <c r="B9" s="21" t="s">
        <v>62</v>
      </c>
      <c r="C9" s="35"/>
      <c r="D9" s="23"/>
      <c r="E9" s="24">
        <v>0.66</v>
      </c>
      <c r="F9" s="31">
        <f t="shared" si="0"/>
        <v>0</v>
      </c>
      <c r="G9" s="23"/>
      <c r="H9" s="32">
        <v>0.06</v>
      </c>
      <c r="I9" s="31">
        <f t="shared" si="1"/>
        <v>0</v>
      </c>
      <c r="J9" s="23"/>
      <c r="K9" s="33">
        <v>8.0999999999999996E-3</v>
      </c>
      <c r="L9" s="31">
        <f t="shared" si="2"/>
        <v>0</v>
      </c>
      <c r="M9" s="23"/>
      <c r="N9" s="34">
        <v>2.5000000000000001E-2</v>
      </c>
      <c r="O9" s="31">
        <f t="shared" si="3"/>
        <v>0</v>
      </c>
      <c r="P9" s="29"/>
      <c r="Q9" s="11"/>
    </row>
    <row r="10" spans="1:17" x14ac:dyDescent="0.25">
      <c r="A10" s="20"/>
      <c r="B10" s="21" t="s">
        <v>63</v>
      </c>
      <c r="C10" s="21"/>
      <c r="D10" s="23"/>
      <c r="E10" s="24">
        <v>0.80499999999999994</v>
      </c>
      <c r="F10" s="31">
        <f t="shared" si="0"/>
        <v>0</v>
      </c>
      <c r="G10" s="23"/>
      <c r="H10" s="32">
        <v>7.0000000000000007E-2</v>
      </c>
      <c r="I10" s="31">
        <f>+H10*C10</f>
        <v>0</v>
      </c>
      <c r="J10" s="23"/>
      <c r="K10" s="33">
        <v>1.8200000000000001E-2</v>
      </c>
      <c r="L10" s="31">
        <f t="shared" si="2"/>
        <v>0</v>
      </c>
      <c r="M10" s="23"/>
      <c r="N10" s="34">
        <v>7.8100000000000003E-2</v>
      </c>
      <c r="O10" s="31">
        <f t="shared" si="3"/>
        <v>0</v>
      </c>
      <c r="P10" s="29"/>
      <c r="Q10" s="11"/>
    </row>
    <row r="11" spans="1:17" x14ac:dyDescent="0.25">
      <c r="A11" s="20"/>
      <c r="B11" s="21" t="s">
        <v>64</v>
      </c>
      <c r="C11" s="21"/>
      <c r="D11" s="23"/>
      <c r="E11" s="24">
        <f>0.75*1.2</f>
        <v>0.89999999999999991</v>
      </c>
      <c r="F11" s="31">
        <f t="shared" si="0"/>
        <v>0</v>
      </c>
      <c r="G11" s="23"/>
      <c r="H11" s="32">
        <v>7.4999999999999997E-2</v>
      </c>
      <c r="I11" s="31">
        <f>+H11*C11</f>
        <v>0</v>
      </c>
      <c r="J11" s="23"/>
      <c r="K11" s="33">
        <v>3.2399999999999998E-2</v>
      </c>
      <c r="L11" s="31">
        <f t="shared" si="2"/>
        <v>0</v>
      </c>
      <c r="M11" s="23"/>
      <c r="N11" s="34">
        <v>0.156</v>
      </c>
      <c r="O11" s="31">
        <f t="shared" si="3"/>
        <v>0</v>
      </c>
      <c r="P11" s="29"/>
      <c r="Q11" s="11"/>
    </row>
    <row r="12" spans="1:17" x14ac:dyDescent="0.25">
      <c r="A12" s="20"/>
      <c r="B12" s="21" t="s">
        <v>65</v>
      </c>
      <c r="C12" s="21"/>
      <c r="D12" s="23"/>
      <c r="E12" s="24">
        <v>1</v>
      </c>
      <c r="F12" s="31">
        <f>+E12*C12</f>
        <v>0</v>
      </c>
      <c r="G12" s="23"/>
      <c r="H12" s="32">
        <v>0.08</v>
      </c>
      <c r="I12" s="31">
        <f>+H12*C12</f>
        <v>0</v>
      </c>
      <c r="J12" s="23"/>
      <c r="K12" s="33">
        <v>5.0700000000000002E-2</v>
      </c>
      <c r="L12" s="31">
        <f>+K12*C12</f>
        <v>0</v>
      </c>
      <c r="M12" s="23"/>
      <c r="N12" s="34">
        <v>0.23430000000000001</v>
      </c>
      <c r="O12" s="31">
        <f t="shared" si="3"/>
        <v>0</v>
      </c>
      <c r="P12" s="29"/>
      <c r="Q12" s="11"/>
    </row>
    <row r="13" spans="1:17" x14ac:dyDescent="0.25">
      <c r="A13" s="20"/>
      <c r="B13" s="21" t="s">
        <v>66</v>
      </c>
      <c r="C13" s="21"/>
      <c r="D13" s="23"/>
      <c r="E13" s="24">
        <v>1.1100000000000001</v>
      </c>
      <c r="F13" s="31">
        <f t="shared" si="0"/>
        <v>0</v>
      </c>
      <c r="G13" s="23"/>
      <c r="H13" s="32">
        <v>8.5000000000000006E-2</v>
      </c>
      <c r="I13" s="31">
        <f t="shared" si="1"/>
        <v>0</v>
      </c>
      <c r="J13" s="23"/>
      <c r="K13" s="33">
        <v>7.2999999999999995E-2</v>
      </c>
      <c r="L13" s="31">
        <f t="shared" si="2"/>
        <v>0</v>
      </c>
      <c r="M13" s="23"/>
      <c r="N13" s="34">
        <v>0.3125</v>
      </c>
      <c r="O13" s="31">
        <f t="shared" si="3"/>
        <v>0</v>
      </c>
      <c r="P13" s="29"/>
      <c r="Q13" s="11"/>
    </row>
    <row r="14" spans="1:17" x14ac:dyDescent="0.25">
      <c r="A14" s="20"/>
      <c r="B14" s="21" t="s">
        <v>67</v>
      </c>
      <c r="C14" s="21"/>
      <c r="D14" s="23"/>
      <c r="E14" s="24">
        <v>1.22</v>
      </c>
      <c r="F14" s="31">
        <f t="shared" si="0"/>
        <v>0</v>
      </c>
      <c r="G14" s="23"/>
      <c r="H14" s="32">
        <v>0.09</v>
      </c>
      <c r="I14" s="31">
        <f t="shared" si="1"/>
        <v>0</v>
      </c>
      <c r="J14" s="23"/>
      <c r="K14" s="33">
        <v>9.9299999999999999E-2</v>
      </c>
      <c r="L14" s="31">
        <f t="shared" si="2"/>
        <v>0</v>
      </c>
      <c r="M14" s="23"/>
      <c r="N14" s="34"/>
      <c r="O14" s="31">
        <f t="shared" si="3"/>
        <v>0</v>
      </c>
      <c r="P14" s="29"/>
      <c r="Q14" s="11"/>
    </row>
    <row r="15" spans="1:17" x14ac:dyDescent="0.25">
      <c r="A15" s="20"/>
      <c r="B15" s="21" t="s">
        <v>68</v>
      </c>
      <c r="C15" s="21"/>
      <c r="D15" s="23"/>
      <c r="E15" s="24">
        <v>1.4</v>
      </c>
      <c r="F15" s="31">
        <f t="shared" si="0"/>
        <v>0</v>
      </c>
      <c r="G15" s="23"/>
      <c r="H15" s="32">
        <v>0.1</v>
      </c>
      <c r="I15" s="31">
        <f t="shared" si="1"/>
        <v>0</v>
      </c>
      <c r="J15" s="23"/>
      <c r="K15" s="33">
        <v>0.12970000000000001</v>
      </c>
      <c r="L15" s="31">
        <f t="shared" si="2"/>
        <v>0</v>
      </c>
      <c r="M15" s="23"/>
      <c r="N15" s="34">
        <v>0.41660000000000003</v>
      </c>
      <c r="O15" s="31">
        <f t="shared" si="3"/>
        <v>0</v>
      </c>
      <c r="P15" s="29"/>
      <c r="Q15" s="11"/>
    </row>
    <row r="16" spans="1:17" x14ac:dyDescent="0.25">
      <c r="A16" s="20"/>
      <c r="B16" s="21" t="s">
        <v>69</v>
      </c>
      <c r="C16" s="21"/>
      <c r="D16" s="23"/>
      <c r="E16" s="24">
        <v>1.67</v>
      </c>
      <c r="F16" s="31">
        <f t="shared" si="0"/>
        <v>0</v>
      </c>
      <c r="G16" s="23"/>
      <c r="H16" s="32">
        <v>0.115</v>
      </c>
      <c r="I16" s="31">
        <f t="shared" si="1"/>
        <v>0</v>
      </c>
      <c r="J16" s="23"/>
      <c r="K16" s="33">
        <v>0.16420000000000001</v>
      </c>
      <c r="L16" s="31">
        <f t="shared" si="2"/>
        <v>0</v>
      </c>
      <c r="M16" s="23"/>
      <c r="N16" s="34"/>
      <c r="O16" s="31">
        <f t="shared" si="3"/>
        <v>0</v>
      </c>
      <c r="P16" s="29"/>
      <c r="Q16" s="11"/>
    </row>
    <row r="17" spans="1:17" x14ac:dyDescent="0.25">
      <c r="A17" s="20"/>
      <c r="B17" s="21" t="s">
        <v>70</v>
      </c>
      <c r="C17" s="21">
        <v>1525</v>
      </c>
      <c r="D17" s="23"/>
      <c r="E17" s="24">
        <v>1.8</v>
      </c>
      <c r="F17" s="31">
        <f t="shared" si="0"/>
        <v>2745</v>
      </c>
      <c r="G17" s="23"/>
      <c r="H17" s="32">
        <v>0.12</v>
      </c>
      <c r="I17" s="31">
        <f t="shared" si="1"/>
        <v>183</v>
      </c>
      <c r="J17" s="23"/>
      <c r="K17" s="33">
        <v>0.20269999999999999</v>
      </c>
      <c r="L17" s="31">
        <f t="shared" si="2"/>
        <v>309.11750000000001</v>
      </c>
      <c r="M17" s="23"/>
      <c r="N17" s="34"/>
      <c r="O17" s="31">
        <f t="shared" si="3"/>
        <v>0</v>
      </c>
      <c r="P17" s="29"/>
      <c r="Q17" s="11"/>
    </row>
    <row r="18" spans="1:17" x14ac:dyDescent="0.25">
      <c r="A18" s="20"/>
      <c r="B18" s="21" t="s">
        <v>71</v>
      </c>
      <c r="C18" s="21"/>
      <c r="D18" s="23"/>
      <c r="E18" s="24">
        <v>2.15</v>
      </c>
      <c r="F18" s="31">
        <f t="shared" si="0"/>
        <v>0</v>
      </c>
      <c r="G18" s="23"/>
      <c r="H18" s="32"/>
      <c r="I18" s="31">
        <f t="shared" si="1"/>
        <v>0</v>
      </c>
      <c r="J18" s="23"/>
      <c r="K18" s="33">
        <v>0.29189999999999999</v>
      </c>
      <c r="L18" s="31">
        <f t="shared" si="2"/>
        <v>0</v>
      </c>
      <c r="M18" s="23"/>
      <c r="N18" s="34"/>
      <c r="O18" s="31">
        <f t="shared" si="3"/>
        <v>0</v>
      </c>
      <c r="P18" s="29"/>
      <c r="Q18" s="11"/>
    </row>
    <row r="19" spans="1:17" x14ac:dyDescent="0.25">
      <c r="A19" s="20"/>
      <c r="B19" s="21" t="s">
        <v>72</v>
      </c>
      <c r="C19" s="21"/>
      <c r="D19" s="23"/>
      <c r="E19" s="24">
        <v>2.78</v>
      </c>
      <c r="F19" s="31">
        <f t="shared" si="0"/>
        <v>0</v>
      </c>
      <c r="G19" s="23"/>
      <c r="H19" s="32"/>
      <c r="I19" s="31">
        <f t="shared" si="1"/>
        <v>0</v>
      </c>
      <c r="J19" s="23"/>
      <c r="K19" s="33">
        <v>0.45600000000000002</v>
      </c>
      <c r="L19" s="31">
        <f t="shared" si="2"/>
        <v>0</v>
      </c>
      <c r="M19" s="23"/>
      <c r="N19" s="34"/>
      <c r="O19" s="31">
        <f t="shared" si="3"/>
        <v>0</v>
      </c>
      <c r="P19" s="29"/>
      <c r="Q19" s="11"/>
    </row>
    <row r="20" spans="1:17" x14ac:dyDescent="0.25">
      <c r="A20" s="20"/>
      <c r="B20" s="21" t="s">
        <v>73</v>
      </c>
      <c r="C20" s="21"/>
      <c r="D20" s="23"/>
      <c r="E20" s="24">
        <v>3.72</v>
      </c>
      <c r="F20" s="31">
        <f t="shared" si="0"/>
        <v>0</v>
      </c>
      <c r="G20" s="23"/>
      <c r="H20" s="32"/>
      <c r="I20" s="31">
        <f t="shared" si="1"/>
        <v>0</v>
      </c>
      <c r="J20" s="23"/>
      <c r="K20" s="33">
        <v>0.65669999999999995</v>
      </c>
      <c r="L20" s="31">
        <f t="shared" si="2"/>
        <v>0</v>
      </c>
      <c r="M20" s="23"/>
      <c r="N20" s="34"/>
      <c r="O20" s="31">
        <f t="shared" si="3"/>
        <v>0</v>
      </c>
      <c r="P20" s="29"/>
      <c r="Q20" s="11"/>
    </row>
    <row r="21" spans="1:17" x14ac:dyDescent="0.25">
      <c r="A21" s="20"/>
      <c r="B21" s="21" t="s">
        <v>74</v>
      </c>
      <c r="C21" s="21"/>
      <c r="D21" s="23"/>
      <c r="E21" s="24">
        <v>3.95</v>
      </c>
      <c r="F21" s="31">
        <f t="shared" si="0"/>
        <v>0</v>
      </c>
      <c r="G21" s="23"/>
      <c r="H21" s="32"/>
      <c r="I21" s="31">
        <f t="shared" si="1"/>
        <v>0</v>
      </c>
      <c r="J21" s="23"/>
      <c r="K21" s="33">
        <v>0.73170000000000002</v>
      </c>
      <c r="L21" s="31">
        <f t="shared" si="2"/>
        <v>0</v>
      </c>
      <c r="M21" s="23"/>
      <c r="N21" s="34"/>
      <c r="O21" s="31">
        <f t="shared" si="3"/>
        <v>0</v>
      </c>
      <c r="P21" s="29"/>
      <c r="Q21" s="11"/>
    </row>
    <row r="22" spans="1:17" x14ac:dyDescent="0.25">
      <c r="A22" s="20"/>
      <c r="B22" s="21" t="s">
        <v>75</v>
      </c>
      <c r="C22" s="21"/>
      <c r="D22" s="23"/>
      <c r="E22" s="24">
        <v>4.16</v>
      </c>
      <c r="F22" s="31">
        <f t="shared" si="0"/>
        <v>0</v>
      </c>
      <c r="G22" s="23"/>
      <c r="H22" s="32"/>
      <c r="I22" s="31">
        <f t="shared" si="1"/>
        <v>0</v>
      </c>
      <c r="J22" s="23"/>
      <c r="K22" s="33">
        <v>0.81069999999999998</v>
      </c>
      <c r="L22" s="31">
        <f t="shared" si="2"/>
        <v>0</v>
      </c>
      <c r="M22" s="23"/>
      <c r="N22" s="34"/>
      <c r="O22" s="31">
        <f t="shared" si="3"/>
        <v>0</v>
      </c>
      <c r="P22" s="29"/>
      <c r="Q22" s="11"/>
    </row>
    <row r="23" spans="1:17" ht="15.75" thickBot="1" x14ac:dyDescent="0.3">
      <c r="A23" s="20"/>
      <c r="B23" s="36" t="s">
        <v>76</v>
      </c>
      <c r="C23" s="36"/>
      <c r="D23" s="23"/>
      <c r="E23" s="24">
        <v>4.3600000000000003</v>
      </c>
      <c r="F23" s="31">
        <f t="shared" si="0"/>
        <v>0</v>
      </c>
      <c r="G23" s="23"/>
      <c r="H23" s="32"/>
      <c r="I23" s="31">
        <f>+H23*C23</f>
        <v>0</v>
      </c>
      <c r="J23" s="23"/>
      <c r="K23" s="33">
        <v>0.89380000000000004</v>
      </c>
      <c r="L23" s="31">
        <f t="shared" si="2"/>
        <v>0</v>
      </c>
      <c r="M23" s="23"/>
      <c r="N23" s="34"/>
      <c r="O23" s="31">
        <f t="shared" si="3"/>
        <v>0</v>
      </c>
      <c r="P23" s="29"/>
      <c r="Q23" s="11"/>
    </row>
    <row r="24" spans="1:17" ht="16.5" thickBot="1" x14ac:dyDescent="0.3">
      <c r="A24" s="37" t="s">
        <v>77</v>
      </c>
      <c r="B24" s="38"/>
      <c r="C24" s="39">
        <f>SUM(C7:C23)</f>
        <v>1525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9"/>
      <c r="Q24" s="11"/>
    </row>
    <row r="25" spans="1:17" ht="15.75" thickBot="1" x14ac:dyDescent="0.3">
      <c r="A25" s="40"/>
      <c r="B25" s="23"/>
      <c r="C25" s="41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9"/>
      <c r="Q25" s="11"/>
    </row>
    <row r="26" spans="1:17" ht="16.5" thickBot="1" x14ac:dyDescent="0.3">
      <c r="A26" s="29"/>
      <c r="B26" s="23"/>
      <c r="C26" s="42" t="s">
        <v>78</v>
      </c>
      <c r="D26" s="20"/>
      <c r="E26" s="43" t="s">
        <v>79</v>
      </c>
      <c r="F26" s="39">
        <f>SUM(F7:F23)</f>
        <v>2745</v>
      </c>
      <c r="G26" s="44"/>
      <c r="H26" s="45" t="s">
        <v>80</v>
      </c>
      <c r="I26" s="39">
        <f>SUM(I7:I23)</f>
        <v>183</v>
      </c>
      <c r="J26" s="44"/>
      <c r="K26" s="43" t="s">
        <v>81</v>
      </c>
      <c r="L26" s="39">
        <f>SUM(L7:L23)</f>
        <v>309.11750000000001</v>
      </c>
      <c r="M26" s="44"/>
      <c r="N26" s="43" t="s">
        <v>82</v>
      </c>
      <c r="O26" s="39">
        <f>(SUM(O7:O23)/6)*0.25</f>
        <v>0</v>
      </c>
      <c r="P26" s="29"/>
      <c r="Q26" s="11"/>
    </row>
    <row r="27" spans="1:17" ht="15.75" thickBot="1" x14ac:dyDescent="0.3">
      <c r="A27" s="29"/>
      <c r="B27" s="23"/>
      <c r="C27" s="23"/>
      <c r="D27" s="23"/>
      <c r="E27" s="23"/>
      <c r="F27" s="46"/>
      <c r="G27" s="29"/>
      <c r="H27" s="29"/>
      <c r="I27" s="29"/>
      <c r="J27" s="23"/>
      <c r="K27" s="23"/>
      <c r="L27" s="23"/>
      <c r="M27" s="23"/>
      <c r="N27" s="23"/>
      <c r="O27" s="23"/>
      <c r="P27" s="29"/>
      <c r="Q27" s="11"/>
    </row>
    <row r="28" spans="1:17" ht="16.5" thickBot="1" x14ac:dyDescent="0.3">
      <c r="A28" s="29"/>
      <c r="B28" s="23"/>
      <c r="C28" s="47" t="s">
        <v>83</v>
      </c>
      <c r="D28" s="48"/>
      <c r="E28" s="48"/>
      <c r="F28" s="48"/>
      <c r="G28" s="48"/>
      <c r="H28" s="49"/>
      <c r="I28" s="50">
        <f>(F26-I26-L26)*0.95</f>
        <v>2140.2383749999999</v>
      </c>
      <c r="J28" s="23"/>
      <c r="K28" s="23">
        <f>+I28*0.2</f>
        <v>428.04767500000003</v>
      </c>
      <c r="L28" s="23">
        <f>I28-K28</f>
        <v>1712.1906999999999</v>
      </c>
      <c r="M28" s="23"/>
      <c r="N28" s="23"/>
      <c r="O28" s="23"/>
      <c r="P28" s="29"/>
      <c r="Q28" s="11"/>
    </row>
    <row r="29" spans="1:17" ht="15.75" thickBot="1" x14ac:dyDescent="0.3">
      <c r="A29" s="29"/>
      <c r="B29" s="23"/>
      <c r="C29" s="23"/>
      <c r="D29" s="23"/>
      <c r="E29" s="23"/>
      <c r="F29" s="46"/>
      <c r="G29" s="29"/>
      <c r="H29" s="29"/>
      <c r="I29" s="29"/>
      <c r="J29" s="23"/>
      <c r="K29" s="23"/>
      <c r="L29" s="23"/>
      <c r="M29" s="23"/>
      <c r="N29" s="23"/>
      <c r="O29" s="23"/>
      <c r="P29" s="29"/>
      <c r="Q29" s="11"/>
    </row>
    <row r="30" spans="1:17" ht="16.5" thickBot="1" x14ac:dyDescent="0.3">
      <c r="A30" s="29"/>
      <c r="B30" s="23"/>
      <c r="C30" s="47" t="s">
        <v>84</v>
      </c>
      <c r="D30" s="51"/>
      <c r="E30" s="51"/>
      <c r="F30" s="51"/>
      <c r="G30" s="51"/>
      <c r="H30" s="52"/>
      <c r="I30" s="53">
        <f>((F26-I28)*1.2)</f>
        <v>725.71395000000007</v>
      </c>
      <c r="J30" s="23"/>
      <c r="K30" s="23"/>
      <c r="L30" s="23"/>
      <c r="M30" s="23"/>
      <c r="N30" s="23"/>
      <c r="O30" s="23"/>
      <c r="P30" s="29"/>
      <c r="Q30" s="11"/>
    </row>
    <row r="31" spans="1:17" x14ac:dyDescent="0.25">
      <c r="A31" s="12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9"/>
      <c r="Q31" s="11"/>
    </row>
    <row r="32" spans="1:17" ht="18" x14ac:dyDescent="0.25">
      <c r="A32" s="29"/>
      <c r="B32" s="23"/>
      <c r="C32" s="203" t="s">
        <v>85</v>
      </c>
      <c r="D32" s="203"/>
      <c r="E32" s="203"/>
      <c r="F32" s="203"/>
      <c r="G32" s="23"/>
      <c r="H32" s="23"/>
      <c r="I32" s="23"/>
      <c r="J32" s="23"/>
      <c r="K32" s="23"/>
      <c r="L32" s="23"/>
      <c r="M32" s="23"/>
      <c r="N32" s="23"/>
      <c r="O32" s="23"/>
      <c r="P32" s="29"/>
      <c r="Q32" s="11"/>
    </row>
    <row r="33" spans="1:17" ht="15.75" thickBot="1" x14ac:dyDescent="0.3">
      <c r="A33" s="29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9"/>
      <c r="Q33" s="11"/>
    </row>
    <row r="34" spans="1:17" ht="15.75" thickBot="1" x14ac:dyDescent="0.3">
      <c r="A34" s="29"/>
      <c r="B34" s="46"/>
      <c r="C34" s="54" t="s">
        <v>86</v>
      </c>
      <c r="D34" s="46"/>
      <c r="E34" s="54" t="s">
        <v>87</v>
      </c>
      <c r="F34" s="55" t="s">
        <v>88</v>
      </c>
      <c r="G34" s="23"/>
      <c r="H34" s="23"/>
      <c r="I34" s="23"/>
      <c r="J34" s="23"/>
      <c r="K34" s="23"/>
      <c r="L34" s="23"/>
      <c r="M34" s="23"/>
      <c r="N34" s="23"/>
      <c r="O34" s="23"/>
      <c r="P34" s="29"/>
      <c r="Q34" s="11"/>
    </row>
    <row r="35" spans="1:17" x14ac:dyDescent="0.25">
      <c r="A35" s="29"/>
      <c r="B35" s="21" t="s">
        <v>60</v>
      </c>
      <c r="C35" s="25">
        <f t="shared" ref="C35:C51" si="4">C7</f>
        <v>0</v>
      </c>
      <c r="D35" s="46"/>
      <c r="E35" s="56">
        <v>0.02</v>
      </c>
      <c r="F35" s="57">
        <f t="shared" ref="F35:F51" si="5">(E35*C35)+C35</f>
        <v>0</v>
      </c>
      <c r="G35" s="23"/>
      <c r="H35" s="23"/>
      <c r="I35" s="23"/>
      <c r="J35" s="23"/>
      <c r="K35" s="23"/>
      <c r="L35" s="23"/>
      <c r="M35" s="23"/>
      <c r="N35" s="23"/>
      <c r="O35" s="23"/>
      <c r="P35" s="29"/>
      <c r="Q35" s="11"/>
    </row>
    <row r="36" spans="1:17" x14ac:dyDescent="0.25">
      <c r="A36" s="29"/>
      <c r="B36" s="21" t="s">
        <v>61</v>
      </c>
      <c r="C36" s="25">
        <f t="shared" si="4"/>
        <v>0</v>
      </c>
      <c r="D36" s="46"/>
      <c r="E36" s="58">
        <v>0.02</v>
      </c>
      <c r="F36" s="59">
        <f t="shared" si="5"/>
        <v>0</v>
      </c>
      <c r="G36" s="23"/>
      <c r="H36" s="23"/>
      <c r="I36" s="23"/>
      <c r="J36" s="23"/>
      <c r="K36" s="23"/>
      <c r="L36" s="23"/>
      <c r="M36" s="23"/>
      <c r="N36" s="23"/>
      <c r="O36" s="23"/>
      <c r="P36" s="29"/>
      <c r="Q36" s="11"/>
    </row>
    <row r="37" spans="1:17" x14ac:dyDescent="0.25">
      <c r="A37" s="29"/>
      <c r="B37" s="21" t="s">
        <v>62</v>
      </c>
      <c r="C37" s="25">
        <f t="shared" si="4"/>
        <v>0</v>
      </c>
      <c r="D37" s="46"/>
      <c r="E37" s="58">
        <v>0.02</v>
      </c>
      <c r="F37" s="59">
        <f t="shared" si="5"/>
        <v>0</v>
      </c>
      <c r="G37" s="23"/>
      <c r="H37" s="23"/>
      <c r="I37" s="23"/>
      <c r="J37" s="23"/>
      <c r="K37" s="23"/>
      <c r="L37" s="23"/>
      <c r="M37" s="23"/>
      <c r="N37" s="23"/>
      <c r="O37" s="23"/>
      <c r="P37" s="29"/>
      <c r="Q37" s="11"/>
    </row>
    <row r="38" spans="1:17" x14ac:dyDescent="0.25">
      <c r="A38" s="29"/>
      <c r="B38" s="21" t="s">
        <v>63</v>
      </c>
      <c r="C38" s="25">
        <f t="shared" si="4"/>
        <v>0</v>
      </c>
      <c r="D38" s="46"/>
      <c r="E38" s="58">
        <v>0.03</v>
      </c>
      <c r="F38" s="59">
        <f t="shared" si="5"/>
        <v>0</v>
      </c>
      <c r="G38" s="23"/>
      <c r="H38" s="23"/>
      <c r="I38" s="23"/>
      <c r="J38" s="23"/>
      <c r="K38" s="23"/>
      <c r="L38" s="23"/>
      <c r="M38" s="23"/>
      <c r="N38" s="23"/>
      <c r="O38" s="23"/>
      <c r="P38" s="29"/>
      <c r="Q38" s="11"/>
    </row>
    <row r="39" spans="1:17" x14ac:dyDescent="0.25">
      <c r="A39" s="29"/>
      <c r="B39" s="21" t="s">
        <v>64</v>
      </c>
      <c r="C39" s="25">
        <f t="shared" si="4"/>
        <v>0</v>
      </c>
      <c r="D39" s="46"/>
      <c r="E39" s="58">
        <v>0.03</v>
      </c>
      <c r="F39" s="59">
        <f>(E39*C39)+C39</f>
        <v>0</v>
      </c>
      <c r="G39" s="23"/>
      <c r="H39" s="23"/>
      <c r="I39" s="23"/>
      <c r="J39" s="23"/>
      <c r="K39" s="23"/>
      <c r="L39" s="23"/>
      <c r="M39" s="23"/>
      <c r="N39" s="23"/>
      <c r="O39" s="23"/>
      <c r="P39" s="29"/>
      <c r="Q39" s="11"/>
    </row>
    <row r="40" spans="1:17" x14ac:dyDescent="0.25">
      <c r="A40" s="29"/>
      <c r="B40" s="21" t="s">
        <v>65</v>
      </c>
      <c r="C40" s="25">
        <f t="shared" si="4"/>
        <v>0</v>
      </c>
      <c r="D40" s="46"/>
      <c r="E40" s="58">
        <v>0.04</v>
      </c>
      <c r="F40" s="59">
        <f t="shared" si="5"/>
        <v>0</v>
      </c>
      <c r="G40" s="23"/>
      <c r="H40" s="23"/>
      <c r="I40" s="23"/>
      <c r="J40" s="23"/>
      <c r="K40" s="23"/>
      <c r="L40" s="23"/>
      <c r="M40" s="23"/>
      <c r="N40" s="23"/>
      <c r="O40" s="23"/>
      <c r="P40" s="29"/>
      <c r="Q40" s="11"/>
    </row>
    <row r="41" spans="1:17" x14ac:dyDescent="0.25">
      <c r="A41" s="29"/>
      <c r="B41" s="21" t="s">
        <v>66</v>
      </c>
      <c r="C41" s="25">
        <f t="shared" si="4"/>
        <v>0</v>
      </c>
      <c r="D41" s="46"/>
      <c r="E41" s="58">
        <v>0.04</v>
      </c>
      <c r="F41" s="59">
        <f t="shared" si="5"/>
        <v>0</v>
      </c>
      <c r="G41" s="23"/>
      <c r="H41" s="200"/>
      <c r="I41" s="200"/>
      <c r="J41" s="23"/>
      <c r="K41" s="23"/>
      <c r="L41" s="23"/>
      <c r="M41" s="23"/>
      <c r="N41" s="23"/>
      <c r="O41" s="23"/>
      <c r="P41" s="29"/>
      <c r="Q41" s="11"/>
    </row>
    <row r="42" spans="1:17" x14ac:dyDescent="0.25">
      <c r="A42" s="29"/>
      <c r="B42" s="21" t="s">
        <v>67</v>
      </c>
      <c r="C42" s="25">
        <f t="shared" si="4"/>
        <v>0</v>
      </c>
      <c r="D42" s="46"/>
      <c r="E42" s="58">
        <v>0.04</v>
      </c>
      <c r="F42" s="59">
        <f t="shared" si="5"/>
        <v>0</v>
      </c>
      <c r="G42" s="23"/>
      <c r="H42" s="23"/>
      <c r="I42" s="23"/>
      <c r="J42" s="23"/>
      <c r="K42" s="23"/>
      <c r="L42" s="23"/>
      <c r="M42" s="23"/>
      <c r="N42" s="23"/>
      <c r="O42" s="23"/>
      <c r="P42" s="29"/>
      <c r="Q42" s="11"/>
    </row>
    <row r="43" spans="1:17" x14ac:dyDescent="0.25">
      <c r="A43" s="29"/>
      <c r="B43" s="21" t="s">
        <v>68</v>
      </c>
      <c r="C43" s="25">
        <f t="shared" si="4"/>
        <v>0</v>
      </c>
      <c r="D43" s="46"/>
      <c r="E43" s="58">
        <v>0.05</v>
      </c>
      <c r="F43" s="59">
        <f t="shared" si="5"/>
        <v>0</v>
      </c>
      <c r="G43" s="23"/>
      <c r="H43" s="23"/>
      <c r="I43" s="23"/>
      <c r="J43" s="23"/>
      <c r="K43" s="23"/>
      <c r="L43" s="23"/>
      <c r="M43" s="23"/>
      <c r="N43" s="23"/>
      <c r="O43" s="23"/>
      <c r="P43" s="29"/>
      <c r="Q43" s="11"/>
    </row>
    <row r="44" spans="1:17" x14ac:dyDescent="0.25">
      <c r="A44" s="29"/>
      <c r="B44" s="21" t="s">
        <v>69</v>
      </c>
      <c r="C44" s="25">
        <f>C16</f>
        <v>0</v>
      </c>
      <c r="D44" s="46"/>
      <c r="E44" s="58">
        <v>0.05</v>
      </c>
      <c r="F44" s="59">
        <f t="shared" si="5"/>
        <v>0</v>
      </c>
      <c r="G44" s="23"/>
      <c r="H44" s="23"/>
      <c r="I44" s="23"/>
      <c r="J44" s="23"/>
      <c r="K44" s="23"/>
      <c r="L44" s="23"/>
      <c r="M44" s="23"/>
      <c r="N44" s="23"/>
      <c r="O44" s="23"/>
      <c r="P44" s="29"/>
      <c r="Q44" s="11"/>
    </row>
    <row r="45" spans="1:17" x14ac:dyDescent="0.25">
      <c r="A45" s="29"/>
      <c r="B45" s="21" t="s">
        <v>70</v>
      </c>
      <c r="C45" s="25">
        <f>+C17</f>
        <v>1525</v>
      </c>
      <c r="D45" s="46"/>
      <c r="E45" s="58">
        <v>0.06</v>
      </c>
      <c r="F45" s="59">
        <f t="shared" si="5"/>
        <v>1616.5</v>
      </c>
      <c r="G45" s="23"/>
      <c r="H45" s="23"/>
      <c r="I45" s="23"/>
      <c r="J45" s="23"/>
      <c r="K45" s="23"/>
      <c r="L45" s="23"/>
      <c r="M45" s="23"/>
      <c r="N45" s="23"/>
      <c r="O45" s="23"/>
      <c r="P45" s="29"/>
      <c r="Q45" s="11"/>
    </row>
    <row r="46" spans="1:17" x14ac:dyDescent="0.25">
      <c r="A46" s="29"/>
      <c r="B46" s="21" t="s">
        <v>71</v>
      </c>
      <c r="C46" s="25">
        <f t="shared" si="4"/>
        <v>0</v>
      </c>
      <c r="D46" s="46"/>
      <c r="E46" s="58">
        <v>7.0000000000000007E-2</v>
      </c>
      <c r="F46" s="59">
        <f t="shared" si="5"/>
        <v>0</v>
      </c>
      <c r="G46" s="23"/>
      <c r="H46" s="23"/>
      <c r="I46" s="23"/>
      <c r="J46" s="23"/>
      <c r="K46" s="23"/>
      <c r="L46" s="23"/>
      <c r="M46" s="23"/>
      <c r="N46" s="23"/>
      <c r="O46" s="23"/>
      <c r="P46" s="29"/>
      <c r="Q46" s="11"/>
    </row>
    <row r="47" spans="1:17" x14ac:dyDescent="0.25">
      <c r="A47" s="29"/>
      <c r="B47" s="21" t="s">
        <v>72</v>
      </c>
      <c r="C47" s="25">
        <f t="shared" si="4"/>
        <v>0</v>
      </c>
      <c r="D47" s="46"/>
      <c r="E47" s="58"/>
      <c r="F47" s="59">
        <f t="shared" si="5"/>
        <v>0</v>
      </c>
      <c r="G47" s="23"/>
      <c r="H47" s="23"/>
      <c r="I47" s="23"/>
      <c r="J47" s="23"/>
      <c r="K47" s="23"/>
      <c r="L47" s="23"/>
      <c r="M47" s="23"/>
      <c r="N47" s="23"/>
      <c r="O47" s="23"/>
      <c r="P47" s="29"/>
      <c r="Q47" s="11"/>
    </row>
    <row r="48" spans="1:17" x14ac:dyDescent="0.25">
      <c r="A48" s="29"/>
      <c r="B48" s="21" t="s">
        <v>73</v>
      </c>
      <c r="C48" s="25">
        <f t="shared" si="4"/>
        <v>0</v>
      </c>
      <c r="D48" s="46"/>
      <c r="E48" s="58"/>
      <c r="F48" s="59">
        <f t="shared" si="5"/>
        <v>0</v>
      </c>
      <c r="G48" s="23"/>
      <c r="H48" s="23"/>
      <c r="I48" s="23"/>
      <c r="J48" s="23"/>
      <c r="K48" s="23"/>
      <c r="L48" s="23"/>
      <c r="M48" s="23"/>
      <c r="N48" s="23"/>
      <c r="O48" s="23"/>
      <c r="P48" s="29"/>
      <c r="Q48" s="11"/>
    </row>
    <row r="49" spans="1:17" x14ac:dyDescent="0.25">
      <c r="A49" s="29"/>
      <c r="B49" s="21" t="s">
        <v>74</v>
      </c>
      <c r="C49" s="25">
        <f t="shared" si="4"/>
        <v>0</v>
      </c>
      <c r="D49" s="46"/>
      <c r="E49" s="58"/>
      <c r="F49" s="59">
        <f t="shared" si="5"/>
        <v>0</v>
      </c>
      <c r="G49" s="23"/>
      <c r="H49" s="23"/>
      <c r="I49" s="23"/>
      <c r="J49" s="23"/>
      <c r="K49" s="23"/>
      <c r="L49" s="23"/>
      <c r="M49" s="23"/>
      <c r="N49" s="23"/>
      <c r="O49" s="23"/>
      <c r="P49" s="29"/>
      <c r="Q49" s="11"/>
    </row>
    <row r="50" spans="1:17" x14ac:dyDescent="0.25">
      <c r="A50" s="29"/>
      <c r="B50" s="21" t="s">
        <v>75</v>
      </c>
      <c r="C50" s="25">
        <f t="shared" si="4"/>
        <v>0</v>
      </c>
      <c r="D50" s="46"/>
      <c r="E50" s="58"/>
      <c r="F50" s="59">
        <f t="shared" si="5"/>
        <v>0</v>
      </c>
      <c r="G50" s="23"/>
      <c r="H50" s="23"/>
      <c r="I50" s="23"/>
      <c r="J50" s="23"/>
      <c r="K50" s="23"/>
      <c r="L50" s="23"/>
      <c r="M50" s="23"/>
      <c r="N50" s="23"/>
      <c r="O50" s="23"/>
      <c r="P50" s="29"/>
      <c r="Q50" s="11"/>
    </row>
    <row r="51" spans="1:17" x14ac:dyDescent="0.25">
      <c r="A51" s="29"/>
      <c r="B51" s="21" t="s">
        <v>76</v>
      </c>
      <c r="C51" s="25">
        <f t="shared" si="4"/>
        <v>0</v>
      </c>
      <c r="D51" s="46"/>
      <c r="E51" s="58"/>
      <c r="F51" s="59">
        <f t="shared" si="5"/>
        <v>0</v>
      </c>
      <c r="G51" s="23"/>
      <c r="H51" s="23"/>
      <c r="I51" s="23"/>
      <c r="J51" s="23"/>
      <c r="K51" s="23"/>
      <c r="L51" s="23"/>
      <c r="M51" s="23"/>
      <c r="N51" s="23"/>
      <c r="O51" s="23"/>
      <c r="P51" s="29"/>
      <c r="Q51" s="11"/>
    </row>
    <row r="52" spans="1:17" ht="15.75" thickBot="1" x14ac:dyDescent="0.3">
      <c r="A52" s="29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9"/>
      <c r="Q52" s="11"/>
    </row>
    <row r="53" spans="1:17" ht="15.75" x14ac:dyDescent="0.25">
      <c r="A53" s="29"/>
      <c r="B53" s="23"/>
      <c r="C53" s="60" t="s">
        <v>89</v>
      </c>
      <c r="D53" s="61"/>
      <c r="E53" s="61"/>
      <c r="F53" s="61"/>
      <c r="G53" s="61"/>
      <c r="H53" s="61"/>
      <c r="I53" s="62"/>
      <c r="J53" s="23"/>
      <c r="K53" s="23"/>
      <c r="L53" s="23"/>
      <c r="M53" s="23"/>
      <c r="N53" s="23"/>
      <c r="O53" s="23"/>
      <c r="P53" s="29"/>
      <c r="Q53" s="11"/>
    </row>
    <row r="54" spans="1:17" x14ac:dyDescent="0.25">
      <c r="A54" s="29"/>
      <c r="B54" s="23"/>
      <c r="C54" s="63"/>
      <c r="D54" s="64"/>
      <c r="E54" s="64"/>
      <c r="F54" s="64"/>
      <c r="G54" s="64"/>
      <c r="H54" s="64"/>
      <c r="I54" s="65"/>
      <c r="J54" s="23"/>
      <c r="K54" s="23"/>
      <c r="L54" s="23"/>
      <c r="M54" s="23"/>
      <c r="N54" s="23"/>
      <c r="O54" s="23"/>
      <c r="P54" s="29"/>
      <c r="Q54" s="11"/>
    </row>
    <row r="55" spans="1:17" x14ac:dyDescent="0.25">
      <c r="A55" s="29"/>
      <c r="B55" s="23"/>
      <c r="C55" s="63" t="s">
        <v>90</v>
      </c>
      <c r="D55" s="64"/>
      <c r="E55" s="64"/>
      <c r="F55" s="66" t="s">
        <v>91</v>
      </c>
      <c r="G55" s="64"/>
      <c r="H55" s="64"/>
      <c r="I55" s="67" t="s">
        <v>92</v>
      </c>
      <c r="J55" s="23"/>
      <c r="K55" s="23"/>
      <c r="L55" s="23"/>
      <c r="M55" s="23"/>
      <c r="N55" s="23"/>
      <c r="O55" s="23"/>
      <c r="P55" s="29"/>
      <c r="Q55" s="11"/>
    </row>
    <row r="56" spans="1:17" x14ac:dyDescent="0.25">
      <c r="A56" s="29"/>
      <c r="B56" s="23"/>
      <c r="C56" s="68" t="s">
        <v>93</v>
      </c>
      <c r="D56" s="64"/>
      <c r="E56" s="64"/>
      <c r="F56" s="69">
        <v>0.6</v>
      </c>
      <c r="G56" s="64"/>
      <c r="H56" s="70"/>
      <c r="I56" s="71">
        <f>F26*F56</f>
        <v>1647</v>
      </c>
      <c r="J56" s="23"/>
      <c r="K56" s="23"/>
      <c r="L56" s="23"/>
      <c r="M56" s="23"/>
      <c r="N56" s="23"/>
      <c r="O56" s="23"/>
      <c r="P56" s="29"/>
      <c r="Q56" s="11"/>
    </row>
    <row r="57" spans="1:17" x14ac:dyDescent="0.25">
      <c r="A57" s="29"/>
      <c r="B57" s="23"/>
      <c r="C57" s="68" t="s">
        <v>94</v>
      </c>
      <c r="D57" s="64"/>
      <c r="E57" s="64"/>
      <c r="F57" s="69">
        <v>0.2</v>
      </c>
      <c r="G57" s="64"/>
      <c r="H57" s="70"/>
      <c r="I57" s="71">
        <f>F26*F57</f>
        <v>549</v>
      </c>
      <c r="J57" s="23"/>
      <c r="K57" s="23"/>
      <c r="L57" s="23"/>
      <c r="M57" s="23"/>
      <c r="N57" s="23"/>
      <c r="O57" s="23"/>
      <c r="P57" s="29"/>
      <c r="Q57" s="11"/>
    </row>
    <row r="58" spans="1:17" x14ac:dyDescent="0.25">
      <c r="A58" s="29"/>
      <c r="B58" s="23"/>
      <c r="C58" s="68" t="s">
        <v>95</v>
      </c>
      <c r="D58" s="64"/>
      <c r="E58" s="64"/>
      <c r="F58" s="69">
        <v>0.2</v>
      </c>
      <c r="G58" s="64"/>
      <c r="H58" s="70"/>
      <c r="I58" s="71">
        <f>F26*F58</f>
        <v>549</v>
      </c>
      <c r="J58" s="23"/>
      <c r="K58" s="23"/>
      <c r="L58" s="23"/>
      <c r="M58" s="23"/>
      <c r="N58" s="23"/>
      <c r="O58" s="23"/>
      <c r="P58" s="29"/>
      <c r="Q58" s="11"/>
    </row>
    <row r="59" spans="1:17" x14ac:dyDescent="0.25">
      <c r="A59" s="29"/>
      <c r="B59" s="23"/>
      <c r="C59" s="68" t="s">
        <v>96</v>
      </c>
      <c r="D59" s="64"/>
      <c r="E59" s="64"/>
      <c r="F59" s="72">
        <v>0</v>
      </c>
      <c r="G59" s="64"/>
      <c r="H59" s="70"/>
      <c r="I59" s="73">
        <f>F26*F59</f>
        <v>0</v>
      </c>
      <c r="J59" s="23"/>
      <c r="K59" s="23"/>
      <c r="L59" s="23"/>
      <c r="M59" s="23"/>
      <c r="N59" s="23"/>
      <c r="O59" s="23"/>
      <c r="P59" s="29"/>
      <c r="Q59" s="11"/>
    </row>
    <row r="60" spans="1:17" ht="15.75" thickBot="1" x14ac:dyDescent="0.3">
      <c r="A60" s="29"/>
      <c r="B60" s="23"/>
      <c r="C60" s="74"/>
      <c r="D60" s="75"/>
      <c r="E60" s="75"/>
      <c r="F60" s="76">
        <f>SUM(F56:F59)</f>
        <v>1</v>
      </c>
      <c r="G60" s="75"/>
      <c r="H60" s="77"/>
      <c r="I60" s="78">
        <f>SUM(I56:I59)</f>
        <v>2745</v>
      </c>
      <c r="J60" s="23"/>
      <c r="K60" s="23"/>
      <c r="L60" s="23"/>
      <c r="M60" s="23"/>
      <c r="N60" s="23"/>
      <c r="O60" s="23"/>
      <c r="P60" s="29"/>
      <c r="Q60" s="11"/>
    </row>
    <row r="61" spans="1:17" x14ac:dyDescent="0.25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>
        <f>+I58+I57</f>
        <v>1098</v>
      </c>
      <c r="L61" s="29"/>
      <c r="M61" s="29"/>
      <c r="N61" s="29"/>
      <c r="O61" s="29"/>
      <c r="P61" s="29"/>
      <c r="Q61" s="11"/>
    </row>
    <row r="62" spans="1:17" ht="18" x14ac:dyDescent="0.25">
      <c r="A62" s="29"/>
      <c r="B62" s="29"/>
      <c r="C62" s="7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11"/>
    </row>
    <row r="63" spans="1:17" x14ac:dyDescent="0.25">
      <c r="A63" s="80"/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</row>
    <row r="64" spans="1:17" x14ac:dyDescent="0.25">
      <c r="A64" s="80"/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</row>
    <row r="65" spans="1:16" x14ac:dyDescent="0.25">
      <c r="A65" s="80"/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</row>
    <row r="66" spans="1:16" x14ac:dyDescent="0.25">
      <c r="A66" s="80"/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</row>
    <row r="67" spans="1:16" x14ac:dyDescent="0.25">
      <c r="A67" s="80"/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</row>
    <row r="68" spans="1:16" x14ac:dyDescent="0.25">
      <c r="A68" s="80"/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</row>
    <row r="69" spans="1:16" x14ac:dyDescent="0.25">
      <c r="A69" s="80"/>
      <c r="B69" s="80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</row>
    <row r="70" spans="1:16" x14ac:dyDescent="0.25">
      <c r="A70" s="80"/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</row>
    <row r="71" spans="1:16" x14ac:dyDescent="0.25">
      <c r="A71" s="80"/>
      <c r="B71" s="80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</row>
    <row r="72" spans="1:16" x14ac:dyDescent="0.25">
      <c r="A72" s="80"/>
      <c r="B72" s="80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</row>
    <row r="73" spans="1:16" x14ac:dyDescent="0.25">
      <c r="A73" s="80"/>
      <c r="B73" s="80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</row>
    <row r="74" spans="1:16" x14ac:dyDescent="0.25">
      <c r="A74" s="80"/>
      <c r="B74" s="80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</row>
    <row r="75" spans="1:16" x14ac:dyDescent="0.25">
      <c r="A75" s="80"/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</row>
    <row r="76" spans="1:16" x14ac:dyDescent="0.25">
      <c r="A76" s="80"/>
      <c r="B76" s="80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</row>
    <row r="77" spans="1:16" x14ac:dyDescent="0.25">
      <c r="A77" s="80"/>
      <c r="B77" s="80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</row>
  </sheetData>
  <mergeCells count="6">
    <mergeCell ref="H41:I41"/>
    <mergeCell ref="E5:F5"/>
    <mergeCell ref="H5:I5"/>
    <mergeCell ref="K5:L5"/>
    <mergeCell ref="N5:O5"/>
    <mergeCell ref="C32:F32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LINEA IMPULSION</vt:lpstr>
      <vt:lpstr>MOV. DE TIERRA</vt:lpstr>
      <vt:lpstr>'LINEA IMPULSION'!Área_de_impresión</vt:lpstr>
      <vt:lpstr>'LINEA IMPULSION'!Títulos_a_imprimir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2019-12-02T23:48:25Z</dcterms:modified>
</cp:coreProperties>
</file>