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0490" windowHeight="7335" tabRatio="873" activeTab="0"/>
  </bookViews>
  <sheets>
    <sheet name="PRESUPUESTO No.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#N/A</definedName>
    <definedName name="\a">#N/A</definedName>
    <definedName name="\b" localSheetId="0">'[1]PRESUPUESTO'!#REF!</definedName>
    <definedName name="\b">'[1]PRESUPUESTO'!#REF!</definedName>
    <definedName name="\c">#N/A</definedName>
    <definedName name="\d">#N/A</definedName>
    <definedName name="\f" localSheetId="0">'[1]PRESUPUESTO'!#REF!</definedName>
    <definedName name="\f">'[1]PRESUPUESTO'!#REF!</definedName>
    <definedName name="\i" localSheetId="0">'[1]PRESUPUESTO'!#REF!</definedName>
    <definedName name="\i">'[1]PRESUPUESTO'!#REF!</definedName>
    <definedName name="\m" localSheetId="0">'[1]PRESUPUESTO'!#REF!</definedName>
    <definedName name="\m">'[1]PRESUPUESTO'!#REF!</definedName>
    <definedName name="\o" localSheetId="0">'PRESUPUESTO No. 3'!#REF!</definedName>
    <definedName name="\o">#REF!</definedName>
    <definedName name="\p" localSheetId="0">'PRESUPUESTO No. 3'!#REF!</definedName>
    <definedName name="\p">#REF!</definedName>
    <definedName name="\q" localSheetId="0">'PRESUPUESTO No. 3'!#REF!</definedName>
    <definedName name="\q">#REF!</definedName>
    <definedName name="\w" localSheetId="0">'PRESUPUESTO No. 3'!#REF!</definedName>
    <definedName name="\w">#REF!</definedName>
    <definedName name="\z" localSheetId="0">'PRESUPUESTO No. 3'!#REF!</definedName>
    <definedName name="\z">'[1]PRESUPUESTO'!#REF!</definedName>
    <definedName name="__REALIZADO" localSheetId="0">'PRESUPUESTO No. 3'!#REF!</definedName>
    <definedName name="__REALIZADO">#REF!</definedName>
    <definedName name="__ZC1" localSheetId="0">#N/A</definedName>
    <definedName name="__ZC1">#N/A</definedName>
    <definedName name="__ZE1" localSheetId="0">#N/A</definedName>
    <definedName name="__ZE1">#N/A</definedName>
    <definedName name="__ZE2" localSheetId="0">#N/A</definedName>
    <definedName name="__ZE2">#N/A</definedName>
    <definedName name="__ZE3" localSheetId="0">#N/A</definedName>
    <definedName name="__ZE3">#N/A</definedName>
    <definedName name="__ZE4" localSheetId="0">#N/A</definedName>
    <definedName name="__ZE4">#N/A</definedName>
    <definedName name="__ZE5" localSheetId="0">#N/A</definedName>
    <definedName name="__ZE5">#N/A</definedName>
    <definedName name="__ZE6" localSheetId="0">#N/A</definedName>
    <definedName name="__ZE6">#N/A</definedName>
    <definedName name="_1" localSheetId="0">#N/A</definedName>
    <definedName name="_1">#N/A</definedName>
    <definedName name="_Fill" localSheetId="0" hidden="1">#REF!</definedName>
    <definedName name="_Fill" hidden="1">#REF!</definedName>
    <definedName name="_xlnm._FilterDatabase" localSheetId="0" hidden="1">'PRESUPUESTO No. 3'!$A$7:$F$278</definedName>
    <definedName name="_Regression_Int" localSheetId="0" hidden="1">1</definedName>
    <definedName name="_xlfn.CEILING.MATH" hidden="1">#NAME?</definedName>
    <definedName name="_xlfn.SUMIFS" hidden="1">#NAME?</definedName>
    <definedName name="_ZC1" localSheetId="0">#N/A</definedName>
    <definedName name="_ZC1">#N/A</definedName>
    <definedName name="_ZE1" localSheetId="0">#N/A</definedName>
    <definedName name="_ZE1">#N/A</definedName>
    <definedName name="_ZE2" localSheetId="0">#N/A</definedName>
    <definedName name="_ZE2">#N/A</definedName>
    <definedName name="_ZE3" localSheetId="0">#N/A</definedName>
    <definedName name="_ZE3">#N/A</definedName>
    <definedName name="_ZE4" localSheetId="0">#N/A</definedName>
    <definedName name="_ZE4">#N/A</definedName>
    <definedName name="_ZE5" localSheetId="0">#N/A</definedName>
    <definedName name="_ZE5">#N/A</definedName>
    <definedName name="_ZE6" localSheetId="0">#N/A</definedName>
    <definedName name="_ZE6">#N/A</definedName>
    <definedName name="a" localSheetId="0">'[11]PVC'!#REF!</definedName>
    <definedName name="a">'[11]PVC'!#REF!</definedName>
    <definedName name="A_impresión_IM" localSheetId="0">'PRESUPUESTO No. 3'!#REF!</definedName>
    <definedName name="A_IMPRESIÓN_IM">#N/A</definedName>
    <definedName name="AC38G40" localSheetId="0">#N/A</definedName>
    <definedName name="AC38G40">#N/A</definedName>
    <definedName name="acero" localSheetId="0">#N/A</definedName>
    <definedName name="acero">#N/A</definedName>
    <definedName name="Acero_QQ" localSheetId="0">#REF!</definedName>
    <definedName name="Acero_QQ">#REF!</definedName>
    <definedName name="acero60" localSheetId="0">#N/A</definedName>
    <definedName name="acero60">#N/A</definedName>
    <definedName name="ACUEDUCTO" localSheetId="0">'[4]INS'!#REF!</definedName>
    <definedName name="ACUEDUCTO">'[4]INS'!#REF!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 localSheetId="0">#N/A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 localSheetId="0">#N/A</definedName>
    <definedName name="alambre18">#N/A</definedName>
    <definedName name="ALBANIL" localSheetId="0">#N/A</definedName>
    <definedName name="ALBANIL">#N/A</definedName>
    <definedName name="ALBANIL2">'[5]M.O.'!$C$12</definedName>
    <definedName name="ALBANIL3" localSheetId="0">#N/A</definedName>
    <definedName name="ALBANIL3">#N/A</definedName>
    <definedName name="ana">'[1]PRESUPUESTO'!$C$4</definedName>
    <definedName name="analiis" localSheetId="0">'[5]M.O.'!#REF!</definedName>
    <definedName name="analiis">'[5]M.O.'!#REF!</definedName>
    <definedName name="ANALISSSSS">#N/A</definedName>
    <definedName name="ANDAMIOS" localSheetId="0">#REF!</definedName>
    <definedName name="ANDAMIOS">#REF!</definedName>
    <definedName name="ANGULAR" localSheetId="0">#N/A</definedName>
    <definedName name="ANGULAR">#N/A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EXTRACT" localSheetId="0">'PRESUPUESTO No. 3'!$E$7:$F$7</definedName>
    <definedName name="_xlnm.Print_Area" localSheetId="0">'PRESUPUESTO No. 3'!$A$1:$F$282</definedName>
    <definedName name="_xlnm.Print_Area">#N/A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'[1]PRESUPUESTO'!#REF!</definedName>
    <definedName name="as">'[1]PRESUPUESTO'!#REF!</definedName>
    <definedName name="asd" localSheetId="0">'[1]PRESUPUESTO'!$G$9:$K$303</definedName>
    <definedName name="asd">'[1]PRESUPUESTO'!$G$9:$K$303</definedName>
    <definedName name="AYCARP" localSheetId="0">'[4]INS'!#REF!</definedName>
    <definedName name="AYCARP">'[4]INS'!#REF!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'[3]ADDENDA'!#REF!</definedName>
    <definedName name="b">'[3]ADDENDA'!#REF!</definedName>
    <definedName name="BALDOSAS_TRANSPARENTE" localSheetId="0">#REF!</definedName>
    <definedName name="BALDOSAS_TRANSPARENTE">#REF!</definedName>
    <definedName name="bas3e">#N/A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#N/A</definedName>
    <definedName name="bloque8">#N/A</definedName>
    <definedName name="BOMBA_ACHIQUE" localSheetId="0">#REF!</definedName>
    <definedName name="BOMBA_ACHIQUE">#REF!</definedName>
    <definedName name="BOMBILLAS_1500W">'[10]INSU'!$B$42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'[5]M.O.'!$C$9</definedName>
    <definedName name="BVNBVNBV">#N/A</definedName>
    <definedName name="C._ADICIONAL" localSheetId="0">#N/A</definedName>
    <definedName name="C._ADICIONAL">#N/A</definedName>
    <definedName name="caballeteasbecto" localSheetId="0">'[1]PRESUPUESTO'!#REF!</definedName>
    <definedName name="caballeteasbecto">'[1]PRESUPUESTO'!#REF!</definedName>
    <definedName name="caballeteasbeto" localSheetId="0">'[1]PRESUPUESTO'!#REF!</definedName>
    <definedName name="caballeteasbeto">'[1]PRESUPUESTO'!#REF!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'[5]M.O.'!#REF!</definedName>
    <definedName name="CARANTEPECHO">'[5]M.O.'!#REF!</definedName>
    <definedName name="CARCOL30" localSheetId="0">'[5]M.O.'!#REF!</definedName>
    <definedName name="CARCOL30">'[5]M.O.'!#REF!</definedName>
    <definedName name="CARCOL50" localSheetId="0">'[5]M.O.'!#REF!</definedName>
    <definedName name="CARCOL50">'[5]M.O.'!#REF!</definedName>
    <definedName name="CARCOLAMARRE" localSheetId="0">'[5]M.O.'!#REF!</definedName>
    <definedName name="CARCOLAMARRE">'[5]M.O.'!#REF!</definedName>
    <definedName name="CARGA_SOCIAL" localSheetId="0">#REF!</definedName>
    <definedName name="CARGA_SOCIAL">#REF!</definedName>
    <definedName name="CARLOSAPLA" localSheetId="0">'[5]M.O.'!#REF!</definedName>
    <definedName name="CARLOSAPLA">'[5]M.O.'!#REF!</definedName>
    <definedName name="CARLOSAVARIASAGUAS" localSheetId="0">'[5]M.O.'!#REF!</definedName>
    <definedName name="CARLOSAVARIASAGUAS">'[5]M.O.'!#REF!</definedName>
    <definedName name="CARMURO" localSheetId="0">'[5]M.O.'!#REF!</definedName>
    <definedName name="CARMURO">'[5]M.O.'!#REF!</definedName>
    <definedName name="CARP1" localSheetId="0">'[4]INS'!#REF!</definedName>
    <definedName name="CARP1">'[4]INS'!#REF!</definedName>
    <definedName name="CARP2" localSheetId="0">'[4]INS'!#REF!</definedName>
    <definedName name="CARP2">'[4]INS'!#REF!</definedName>
    <definedName name="CARPDINTEL" localSheetId="0">'[5]M.O.'!#REF!</definedName>
    <definedName name="CARPDINTEL">'[5]M.O.'!#REF!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'[5]M.O.'!#REF!</definedName>
    <definedName name="CARPVIGA2040">'[5]M.O.'!#REF!</definedName>
    <definedName name="CARPVIGA3050" localSheetId="0">'[5]M.O.'!#REF!</definedName>
    <definedName name="CARPVIGA3050">'[5]M.O.'!#REF!</definedName>
    <definedName name="CARPVIGA3060" localSheetId="0">'[5]M.O.'!#REF!</definedName>
    <definedName name="CARPVIGA3060">'[5]M.O.'!#REF!</definedName>
    <definedName name="CARPVIGA4080" localSheetId="0">'[5]M.O.'!#REF!</definedName>
    <definedName name="CARPVIGA4080">'[5]M.O.'!#REF!</definedName>
    <definedName name="CARRAMPA" localSheetId="0">'[5]M.O.'!#REF!</definedName>
    <definedName name="CARRAMPA">'[5]M.O.'!#REF!</definedName>
    <definedName name="CARRETILLA" localSheetId="0">#REF!</definedName>
    <definedName name="CARRETILLA">#REF!</definedName>
    <definedName name="CASABE" localSheetId="0">'[5]M.O.'!#REF!</definedName>
    <definedName name="CASABE">'[5]M.O.'!#REF!</definedName>
    <definedName name="CASBESTO" localSheetId="0">'[5]M.O.'!#REF!</definedName>
    <definedName name="CASBESTO">'[5]M.O.'!#REF!</definedName>
    <definedName name="CBLOCK10" localSheetId="0">'[4]INS'!#REF!</definedName>
    <definedName name="CBLOCK10">'[4]INS'!#REF!</definedName>
    <definedName name="cell" localSheetId="0">'[1]PRESUPUESTO'!$I$29</definedName>
    <definedName name="cell">'[1]PRESUPUESTO'!$I$29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'[10]INSU'!$B$104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 localSheetId="0">#N/A</definedName>
    <definedName name="clavos">#N/A</definedName>
    <definedName name="CLAVOZINC">'[7]INS'!$D$767</definedName>
    <definedName name="CODIGO" localSheetId="0">#N/A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'[2]INSU'!$D$284</definedName>
    <definedName name="CODO_ACERO_16x45">'[2]INSU'!$D$284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'[2]INSU'!$D$298</definedName>
    <definedName name="CODO_ACERO_6x25a70">'[2]INSU'!$D$298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OPIA" localSheetId="0">'[4]INS'!#REF!</definedName>
    <definedName name="COPIA">'[4]INS'!#REF!</definedName>
    <definedName name="CRUZ_HG_1_12" localSheetId="0">#REF!</definedName>
    <definedName name="CRUZ_HG_1_12">#REF!</definedName>
    <definedName name="cuadro" localSheetId="0">'[3]ADDENDA'!#REF!</definedName>
    <definedName name="cuadro">'[3]ADDENDA'!#REF!</definedName>
    <definedName name="CUBETA_5Gls" localSheetId="0">#REF!</definedName>
    <definedName name="CUBETA_5Gls">#REF!</definedName>
    <definedName name="CUBIC._ANTERIOR" localSheetId="0">#N/A</definedName>
    <definedName name="CUBIC._ANTERIOR">#N/A</definedName>
    <definedName name="CUBICACION" localSheetId="0">#N/A</definedName>
    <definedName name="CUBICACION">#N/A</definedName>
    <definedName name="CUBICADO" localSheetId="0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'[5]M.O.'!#REF!</definedName>
    <definedName name="CZINC">'[5]M.O.'!#REF!</definedName>
    <definedName name="derop" localSheetId="0">'[1]PRESUPUESTO'!#REF!</definedName>
    <definedName name="derop">'[1]PRESUPUESTO'!#REF!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 localSheetId="0">#N/A</definedName>
    <definedName name="DESCRIPCION">#N/A</definedName>
    <definedName name="desencofrado" localSheetId="0">#N/A</definedName>
    <definedName name="desencofrado">#N/A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#N/A</definedName>
    <definedName name="desencofradovigas">#N/A</definedName>
    <definedName name="DIA" localSheetId="0">#REF!</definedName>
    <definedName name="DIA">#REF!</definedName>
    <definedName name="DISTRIBUCION_DE_AREAS_POR_NIVEL" localSheetId="0">#N/A</definedName>
    <definedName name="DISTRIBUCION_DE_AREAS_POR_NIVEL">#N/A</definedName>
    <definedName name="donatelo" localSheetId="0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#N/A</definedName>
    <definedName name="encofradocolumna">#N/A</definedName>
    <definedName name="encofradorampa" localSheetId="0">#N/A</definedName>
    <definedName name="encofradorampa">#N/A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'[3]ADDENDA'!#REF!</definedName>
    <definedName name="expl">'[3]ADDENDA'!#REF!</definedName>
    <definedName name="Extracción_IM" localSheetId="0">'PRESUPUESTO No. 3'!$E$7:$F$7</definedName>
    <definedName name="Extracción_IM">#REF!</definedName>
    <definedName name="FIOR" localSheetId="0">#REF!</definedName>
    <definedName name="FIOR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>#N/A</definedName>
    <definedName name="FUNCION">'[14]FUNCION'!$C$16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'[4]INS'!$D$561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'[7]HORM. Y MORTEROS.'!$H$212</definedName>
    <definedName name="hormigon140" localSheetId="0">#N/A</definedName>
    <definedName name="hormigon140">#N/A</definedName>
    <definedName name="hormigon180" localSheetId="0">#N/A</definedName>
    <definedName name="hormigon180">#N/A</definedName>
    <definedName name="hormigon210" localSheetId="0">#N/A</definedName>
    <definedName name="hormigon210">#N/A</definedName>
    <definedName name="ilma" localSheetId="0">'[5]M.O.'!#REF!</definedName>
    <definedName name="ilma">'[5]M.O.'!#REF!</definedName>
    <definedName name="Imprimir_área_IM">'[1]PRESUPUESTO'!$A$1763:$L$1796</definedName>
    <definedName name="ingeniera" localSheetId="0">'[1]PRESUPUESTO'!$C$10</definedName>
    <definedName name="ingeniera">'[1]PRESUPUESTO'!$C$10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'[2]INSU'!$D$231</definedName>
    <definedName name="JUNTA_DRESSER_16">'[2]INSU'!$D$231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'[2]INSU'!$D$234</definedName>
    <definedName name="JUNTA_DRESSER_6">'[2]INSU'!$D$234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k" localSheetId="0">'[5]M.O.'!#REF!</definedName>
    <definedName name="k">'[5]M.O.'!#REF!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'[10]INSU'!$B$41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 localSheetId="0">#N/A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>#REF!</definedName>
    <definedName name="LOSA20">#REF!</definedName>
    <definedName name="LOSA30">#REF!</definedName>
    <definedName name="MA">'[5]M.O.'!$C$10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 localSheetId="0">#N/A</definedName>
    <definedName name="maderabrutapino">#N/A</definedName>
    <definedName name="Maestro" localSheetId="0">#REF!</definedName>
    <definedName name="Maestro">#REF!</definedName>
    <definedName name="MAESTROCARP" localSheetId="0">'[4]INS'!#REF!</definedName>
    <definedName name="MAESTROCARP">'[4]INS'!#REF!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#N/A</definedName>
    <definedName name="mezclajuntabloque">#N/A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#N/A</definedName>
    <definedName name="moacero">#N/A</definedName>
    <definedName name="moaceromalla" localSheetId="0">#N/A</definedName>
    <definedName name="moaceromalla">#N/A</definedName>
    <definedName name="moacerorampa" localSheetId="0">#N/A</definedName>
    <definedName name="moacerorampa">#N/A</definedName>
    <definedName name="MOLDE_ESTAMPADO" localSheetId="0">#REF!</definedName>
    <definedName name="MOLDE_ESTAMPADO">#REF!</definedName>
    <definedName name="MOPISOCERAMICA" localSheetId="0">'[4]INS'!#REF!</definedName>
    <definedName name="MOPISOCERAMICA">'[4]INS'!#REF!</definedName>
    <definedName name="MOTONIVELADORA" localSheetId="0">#REF!</definedName>
    <definedName name="MOTONIVELADORA">#REF!</definedName>
    <definedName name="MURO30">#REF!</definedName>
    <definedName name="MUROBOVEDA12A10X2AD">#REF!</definedName>
    <definedName name="NADA" localSheetId="0">#N/A</definedName>
    <definedName name="NADA">#N/A</definedName>
    <definedName name="NINGUNA" localSheetId="0">#N/A</definedName>
    <definedName name="NINGUNA">#N/A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'[7]SALARIOS'!$C$10</definedName>
    <definedName name="OXIGENO_CIL" localSheetId="0">#REF!</definedName>
    <definedName name="OXIGENO_CIL">#REF!</definedName>
    <definedName name="p" localSheetId="0">'[1]PRESUPUESTO'!#REF!</definedName>
    <definedName name="p">'[1]PRESUPUESTO'!#REF!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'[10]MO'!$B$11</definedName>
    <definedName name="PEONCARP" localSheetId="0">'[4]INS'!#REF!</definedName>
    <definedName name="PEONCARP">'[4]INS'!#REF!</definedName>
    <definedName name="PERFIL_CUADRADO_34">'[10]INSU'!$B$91</definedName>
    <definedName name="Pernos" localSheetId="0">#N/A</definedName>
    <definedName name="Pernos">#N/A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'[7]INS'!$D$770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'[10]INSU'!$B$103</definedName>
    <definedName name="PLANTA_ELECTRICA" localSheetId="0">#REF!</definedName>
    <definedName name="PLANTA_ELECTRICA">#REF!</definedName>
    <definedName name="PLASTICO">'[10]INSU'!$B$90</definedName>
    <definedName name="PLIGADORA2">'[4]INS'!$D$563</definedName>
    <definedName name="PLOMERO" localSheetId="0">'[4]INS'!#REF!</definedName>
    <definedName name="PLOMERO">'[4]INS'!#REF!</definedName>
    <definedName name="PLOMERO_SOLDADOR" localSheetId="0">#REF!</definedName>
    <definedName name="PLOMERO_SOLDADOR">#REF!</definedName>
    <definedName name="PLOMEROAYUDANTE" localSheetId="0">'[4]INS'!#REF!</definedName>
    <definedName name="PLOMEROAYUDANTE">'[4]INS'!#REF!</definedName>
    <definedName name="PLOMEROOFICIAL" localSheetId="0">'[4]INS'!#REF!</definedName>
    <definedName name="PLOMEROOFICIAL">'[4]INS'!#REF!</definedName>
    <definedName name="PLYWOOD_34_2CARAS" localSheetId="0">#REF!</definedName>
    <definedName name="PLYWOOD_34_2CARAS">#REF!</definedName>
    <definedName name="pmadera2162" localSheetId="0">'[1]PRESUPUESTO'!#REF!</definedName>
    <definedName name="pmadera2162">'[1]PRESUPUESTO'!#REF!</definedName>
    <definedName name="po">'[6]PRESUPUESTO'!$O$9:$O$236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 localSheetId="0">#N/A</definedName>
    <definedName name="PREC._UNITARIO">#N/A</definedName>
    <definedName name="precios">'[9]Precios'!$A$4:$F$1576</definedName>
    <definedName name="PRESUPUESTO" localSheetId="0">#N/A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'[4]INS'!$D$568</definedName>
    <definedName name="Q" localSheetId="0">'PRESUPUESTO No. 3'!#REF!</definedName>
    <definedName name="Q">#REF!</definedName>
    <definedName name="qw">'[6]PRESUPUESTO'!$M$10:$AH$731</definedName>
    <definedName name="qwe">'[1]PRESUPUESTO'!$D$133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 localSheetId="0">'[15]COF'!$G$733</definedName>
    <definedName name="REFERENCIA">'[8]COF'!$G$733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 localSheetId="0">#N/A</definedName>
    <definedName name="REPORTE">#N/A</definedName>
    <definedName name="REPORTE_01" localSheetId="0">#N/A</definedName>
    <definedName name="REPORTE_01">#N/A</definedName>
    <definedName name="REPORTE_02" localSheetId="0">#N/A</definedName>
    <definedName name="REPORTE_02">#N/A</definedName>
    <definedName name="REPORTE_03" localSheetId="0">#N/A</definedName>
    <definedName name="REPORTE_03">#N/A</definedName>
    <definedName name="REPORTE_04" localSheetId="0">#N/A</definedName>
    <definedName name="REPORTE_04">#N/A</definedName>
    <definedName name="REPORTE_05" localSheetId="0">#N/A</definedName>
    <definedName name="REPORTE_05">#N/A</definedName>
    <definedName name="REPORTE_06" localSheetId="0">#N/A</definedName>
    <definedName name="REPORTE_06">#N/A</definedName>
    <definedName name="REPORTE_07" localSheetId="0">#N/A</definedName>
    <definedName name="REPORTE_07">#N/A</definedName>
    <definedName name="REPORTE_08" localSheetId="0">#N/A</definedName>
    <definedName name="REPORTE_08">#N/A</definedName>
    <definedName name="REPORTE_09" localSheetId="0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#N/A</definedName>
    <definedName name="SALARIO">#N/A</definedName>
    <definedName name="SALIDA" localSheetId="0">#N/A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#N/A</definedName>
    <definedName name="TC">#N/A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'PRESUPUESTO No. 3'!$1:$6</definedName>
    <definedName name="_xlnm.Print_Titles">#N/A</definedName>
    <definedName name="Títulos_a_imprimir_IM" localSheetId="0">'PRESUPUESTO No. 3'!#REF!</definedName>
    <definedName name="Tolas" localSheetId="0">#N/A</definedName>
    <definedName name="Tolas">#N/A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#N/A</definedName>
    <definedName name="TORNILLOS">#N/A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'[2]INSU'!$D$242</definedName>
    <definedName name="TUBO_ACERO_16">'[2]INSU'!$D$242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'[2]INSU'!$D$244</definedName>
    <definedName name="TUBO_ACERO_6">'[2]INSU'!$D$244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 localSheetId="0">#N/A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#N/A</definedName>
    <definedName name="vaciadohormigonindustrial">#N/A</definedName>
    <definedName name="vaciadozapata" localSheetId="0">#N/A</definedName>
    <definedName name="vaciadozapata">#N/A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>#REF!</definedName>
    <definedName name="VIBRADO" localSheetId="0">#REF!</definedName>
    <definedName name="VIBRADO">#REF!</definedName>
    <definedName name="VIGASHP" localSheetId="0">#N/A</definedName>
    <definedName name="VIGASHP">#N/A</definedName>
    <definedName name="VIOLINADO" localSheetId="0">#REF!</definedName>
    <definedName name="VIOLINADO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fullCalcOnLoad="1" fullPrecision="0"/>
</workbook>
</file>

<file path=xl/sharedStrings.xml><?xml version="1.0" encoding="utf-8"?>
<sst xmlns="http://schemas.openxmlformats.org/spreadsheetml/2006/main" count="483" uniqueCount="276">
  <si>
    <t>M</t>
  </si>
  <si>
    <t>SUB-TOTAL GENERAL</t>
  </si>
  <si>
    <t>Cantidad</t>
  </si>
  <si>
    <t>IMPREVISTOS</t>
  </si>
  <si>
    <t>M3</t>
  </si>
  <si>
    <t>U</t>
  </si>
  <si>
    <t xml:space="preserve">REPLANTEO </t>
  </si>
  <si>
    <t>GASTOS ADMINISTRATIVOS</t>
  </si>
  <si>
    <t>HONORARIOS PROFESIONALES</t>
  </si>
  <si>
    <t>SUPERVISION DE LA OBRA</t>
  </si>
  <si>
    <t>GASTOS DE TRANSPORTE</t>
  </si>
  <si>
    <t>LEY 6-86</t>
  </si>
  <si>
    <t>M2</t>
  </si>
  <si>
    <t>MANO DE OBRA</t>
  </si>
  <si>
    <t>B</t>
  </si>
  <si>
    <t>Partida</t>
  </si>
  <si>
    <t>Descripción</t>
  </si>
  <si>
    <t>Valor (RD$)</t>
  </si>
  <si>
    <t>TOTAL GASTOS INDIRECTOS</t>
  </si>
  <si>
    <t>DIA</t>
  </si>
  <si>
    <t>REPLANTEO</t>
  </si>
  <si>
    <t>Z</t>
  </si>
  <si>
    <t>VARIOS</t>
  </si>
  <si>
    <t>1</t>
  </si>
  <si>
    <t>2</t>
  </si>
  <si>
    <t>MANO DE OBRA PLOMERO</t>
  </si>
  <si>
    <t>3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</si>
  <si>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</si>
  <si>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</si>
  <si>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</si>
  <si>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</si>
  <si>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</si>
  <si>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</si>
  <si>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</si>
  <si>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</si>
  <si>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</si>
  <si>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I</t>
  </si>
  <si>
    <t xml:space="preserve">MOVIMIENTO DE TIERRA </t>
  </si>
  <si>
    <t>6.3</t>
  </si>
  <si>
    <t>LIMPIEZA FINAL</t>
  </si>
  <si>
    <t>A</t>
  </si>
  <si>
    <t>Und.</t>
  </si>
  <si>
    <t xml:space="preserve">P.U. (RD$) </t>
  </si>
  <si>
    <t>SUB-TOTAL Z</t>
  </si>
  <si>
    <t>GASTOS INDIRECTOS</t>
  </si>
  <si>
    <t xml:space="preserve">SEGUROS , POLIZA Y FIANZAS </t>
  </si>
  <si>
    <t>ITBIS  (LEY 07-2007)</t>
  </si>
  <si>
    <t xml:space="preserve">TOTAL A EJECUTAR </t>
  </si>
  <si>
    <t>TOTAL A CONTRATAR (RD$)</t>
  </si>
  <si>
    <t>II</t>
  </si>
  <si>
    <t>SENALIZACION Y MANEJO DE TRANSITO</t>
  </si>
  <si>
    <t>HR</t>
  </si>
  <si>
    <t>SUMNISTRO DE TUBERIA</t>
  </si>
  <si>
    <t>DE 6" PVC (SDR-26) C/J.G</t>
  </si>
  <si>
    <t>DE 4" PVC (SDR-26) C/J.G</t>
  </si>
  <si>
    <t>DE 3" PVC (SDR-26) C/J.G</t>
  </si>
  <si>
    <t>CAJAS TELESCOPICAS</t>
  </si>
  <si>
    <t>CRUCES</t>
  </si>
  <si>
    <t>DE COMPUERTA Ø4" HF 150 PSI PLATILLADA COMPLETA</t>
  </si>
  <si>
    <t>DE COMPUERTA Ø3" HF 150 PSI PLATILLADA COMPLETA</t>
  </si>
  <si>
    <t>MESES</t>
  </si>
  <si>
    <r>
      <t>COLLARIN EN POLIETILENO Ø3"</t>
    </r>
    <r>
      <rPr>
        <sz val="9"/>
        <rFont val="Arial"/>
        <family val="2"/>
      </rPr>
      <t xml:space="preserve"> (ABRAZADERA)</t>
    </r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</si>
  <si>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</si>
  <si>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</si>
  <si>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</si>
  <si>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</si>
  <si>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</si>
  <si>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</si>
  <si>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CEMENTO SOLVENTE Y TEFLON</t>
  </si>
  <si>
    <t>TAPON HEMBRA 1/2" PVC</t>
  </si>
  <si>
    <t>PREPARACION DE SUPERFICIE</t>
  </si>
  <si>
    <t>COLOCACION Y COMPACTADO MATERIAL</t>
  </si>
  <si>
    <t>DE 12" PVC (SDR-26) C/J.G</t>
  </si>
  <si>
    <t xml:space="preserve"> EN TUBERIA DE Ø4"</t>
  </si>
  <si>
    <t>DE ALCANTARILLA DE 4" ACERO L=10.00 M (19 U)</t>
  </si>
  <si>
    <t>DE ALCANTARILLA DE 6" ACERO L=10.00 M (6 U)</t>
  </si>
  <si>
    <t>DE ALCANTARILLA TIPO CAJON DE 3" ACERO L=7.00 M (4 U)</t>
  </si>
  <si>
    <t xml:space="preserve">Ubicación: PROVINCIA SAMANA   </t>
  </si>
  <si>
    <t>ZONA:III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</si>
  <si>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</si>
  <si>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</si>
  <si>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</si>
  <si>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</si>
  <si>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</si>
  <si>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</si>
  <si>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</si>
  <si>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</si>
  <si>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</si>
  <si>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</si>
  <si>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</si>
  <si>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</si>
  <si>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</si>
  <si>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</si>
  <si>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</si>
  <si>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</si>
  <si>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</si>
  <si>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</si>
  <si>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</si>
  <si>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</si>
  <si>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</si>
  <si>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</si>
  <si>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</si>
  <si>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</si>
  <si>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</si>
  <si>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</si>
  <si>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</si>
  <si>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9.4.1</t>
  </si>
  <si>
    <t>9.4.2</t>
  </si>
  <si>
    <t>9.4.3</t>
  </si>
  <si>
    <t>9.4.4</t>
  </si>
  <si>
    <t>9.4.5</t>
  </si>
  <si>
    <t>9.4.6</t>
  </si>
  <si>
    <t xml:space="preserve">RELLENO COMPACTADO CON COMPACTADOR MECANICO EN CAPAS DE 0.20 </t>
  </si>
  <si>
    <t>TEE 3X3 ACERO SCH-80 C/RECUBRIMIENTO ANTICORROSIVO</t>
  </si>
  <si>
    <t>CODO 3"X 45 ACERO SCH-80 C/RECUBRIMIENTO ANTICORROSIVO</t>
  </si>
  <si>
    <t>CODO 4"X 45 ACERO SCH-80 C/RECUBRIMIENTO ANTICORROSIVO</t>
  </si>
  <si>
    <t>JUNTA MECANICA TIPO DRESSER 4" (150 PSI)</t>
  </si>
  <si>
    <t>JUNTA MECANICA TIPO DRESSER 3" (150 PSI)</t>
  </si>
  <si>
    <t>JUNTA MECANICA TIPO DRESSER 6" (150 PSI)</t>
  </si>
  <si>
    <t xml:space="preserve">EXCAVACION Y TAPADO </t>
  </si>
  <si>
    <t>CODIA</t>
  </si>
  <si>
    <t>OPERACION Y MANTENIMIENTO INAPA</t>
  </si>
  <si>
    <t>BOTE DE MATERIAL  C/CAMION D=5 KM</t>
  </si>
  <si>
    <t>VALLA ANUNCIANDO OBRA 16' X 8' IMPRESION FULL COLOR CONTENIENDO LOGO DE INAPA, NOMBRE DE PROYECTO Y CONTRATISTA. ESTRUCTURA EN TUBOS GALVANIZADOS 1 1/2"X 1 1/2" Y SOPORTES EN TUBO CUAD. 4" X 4"</t>
  </si>
  <si>
    <t>M3KM</t>
  </si>
  <si>
    <t>CORTE CARPETA ASFALTICA  E=2" CON DISCO</t>
  </si>
  <si>
    <t>ROTURA CARPETA ASFALTICA  2"</t>
  </si>
  <si>
    <t>REDUCCION 4X3 ACERO SCH 80 C/RECUBRIMIENTO ANTICORROSIVO</t>
  </si>
  <si>
    <t>SUMINISTRO TUBERIA DE Ø3" ACERO  SIN COSTURA SCH-80 C/RECUBRIMIENTO ANTICORROSIVO</t>
  </si>
  <si>
    <t>SUMINISTRO TUBERIA DE Ø6" ACERO SCH-40 SIN COSTURA C/ RECUBRIMIENTO ANTICORROSIVO</t>
  </si>
  <si>
    <t>CODO 6"X 45 ACERO SCH-40 C/ RECUBRIMIENTO ANTICORROSIVO</t>
  </si>
  <si>
    <t>VALVULA CHECK 1/2 BRONCE</t>
  </si>
  <si>
    <t>SUMINISTRO TUBERIA DE Ø4" ACERO SCH-80 SIN COSTURA C/RECUBRIMIENTO ANTICORROSIVO</t>
  </si>
  <si>
    <t>SUMINISTRO TUBERIA DE Ø3" ACERO SCH-80 SIN COSTURA C/ RECUBRIMIENTO ANTICORROSIVO</t>
  </si>
  <si>
    <t>JUNTA TAPON Ø3" ACERO SCH 80 C/RECUBRIMIENTO ANTICORROSIVO</t>
  </si>
  <si>
    <t>MOVIMIENTO DE TIERRA (EN TRAMO CARRETERA CONCESIONADA BTA "BOULEVARD TURISTICO DEL ATLANTICO"- CON PROGRAMACION DE EJECUCION POR TRAMOS CON LA SENALIZACION SUFICIENTE Y ADECUADA - NO SE ADMITEN EXCAVACIONES ABIERTAS POR TIEMPO &gt; 12 HRS)</t>
  </si>
  <si>
    <t xml:space="preserve">HERRAMIENTAS MENORES </t>
  </si>
  <si>
    <t xml:space="preserve">OBREROS 2 HB </t>
  </si>
  <si>
    <t>CONTENES</t>
  </si>
  <si>
    <t xml:space="preserve">ACERAS </t>
  </si>
  <si>
    <t xml:space="preserve">BADEN </t>
  </si>
  <si>
    <t xml:space="preserve">EXTRACCION DE MATERIAL COMPACTO </t>
  </si>
  <si>
    <t xml:space="preserve">EXCAVACION MATERIAL COMPACTO C/EQUIPO </t>
  </si>
  <si>
    <t xml:space="preserve">PAVIMENTACION </t>
  </si>
  <si>
    <t xml:space="preserve">IMPRIMACION SENCILLA  </t>
  </si>
  <si>
    <t xml:space="preserve">SUMINISTRO DE HORMIGON ASFALTICO EN PLANTA E=2" + 25% ESPONJAMIENTO </t>
  </si>
  <si>
    <t xml:space="preserve">COLOCACION  DE HORMIGON ASFALTICO E=2" + 25% ESPONJAMIENTO </t>
  </si>
  <si>
    <t xml:space="preserve">TRANSPORTE ASFALTO DIST APROX 15 KM (PENDIENTE DE 0 A 8%) </t>
  </si>
  <si>
    <t>DE COMPUERTA Ø6" HF 150 PSI PLATILLADA COMPLETA</t>
  </si>
  <si>
    <t>SUMINISTRO Y COLOCACION DE HIDRANTES</t>
  </si>
  <si>
    <r>
      <t xml:space="preserve">COLLARIN EN POLIETILENO Ø3" </t>
    </r>
    <r>
      <rPr>
        <sz val="9"/>
        <rFont val="Arial"/>
        <family val="2"/>
      </rPr>
      <t>(ABRAZADERA)</t>
    </r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</si>
  <si>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</si>
  <si>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</si>
  <si>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</si>
  <si>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</si>
  <si>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</si>
  <si>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PEDESTAL H.S (0.80 X 0.15)</t>
  </si>
  <si>
    <t>EXCAVACION Y TAPADO</t>
  </si>
  <si>
    <t>TUBERIA DE POLIETILENO DE ALTA DENSIDAD Ø1/2" INTERNO L=12.00M (PROMEDIO)</t>
  </si>
  <si>
    <t xml:space="preserve">H. A. F'C=210 KG/CM2  0.96 QQ/M3 P/ANCLAJE PIEZAS ESPECIALES SEGÚN DISENO </t>
  </si>
  <si>
    <t xml:space="preserve">ANCLAJE DE H.S </t>
  </si>
  <si>
    <t xml:space="preserve">PASO PEATONALES ( 1.10 X 0.6 X 0.10 ) ( 600 U ) </t>
  </si>
  <si>
    <t xml:space="preserve">PASO VEHICULAR HORMIGON ARMADO ( 3.00 X 2.5 X 0.20 )  ( 75 U ) </t>
  </si>
  <si>
    <t xml:space="preserve">PASO PEATONALES ( 1.10 X 0.6 X 0.10 ) ( 600 U ) FC'= 180 KG/CM2 </t>
  </si>
  <si>
    <t xml:space="preserve">PASO VEHICULAR ( 3.00 X 2.5 X 0.20 )  ( 75 U )  0.96 QQ/M3  FC' = 210 KG/CM2 </t>
  </si>
  <si>
    <t xml:space="preserve">MAESTRO DEL AREA </t>
  </si>
  <si>
    <t xml:space="preserve">DESMONTE DE BARANDAS (INCLUYE TRANSPORTE A ALMACEN) </t>
  </si>
  <si>
    <t xml:space="preserve">COLOCACION DE BARANDAS (INCLUYE TRANSPORTE A SITIO DE CONSTRUCCION) </t>
  </si>
  <si>
    <t xml:space="preserve">DEMOLICION CANALETA </t>
  </si>
  <si>
    <t xml:space="preserve">ESTUDIOS </t>
  </si>
  <si>
    <t xml:space="preserve">BOTE DE MATERIAL EXTRAIDO </t>
  </si>
  <si>
    <t xml:space="preserve">CORTE, EXTRACCION Y BOTE DE ASFALTO </t>
  </si>
  <si>
    <t xml:space="preserve">CONSTRUCCION DE DESVIO </t>
  </si>
  <si>
    <t xml:space="preserve">SUMINISTRO MATERIAL DE MINA  </t>
  </si>
  <si>
    <t xml:space="preserve">COMPACTACION MATERIAL DE MINA CON COMPACTADOR MECANICO EN CAPAS DE 0.20 M </t>
  </si>
  <si>
    <t xml:space="preserve">REGADO MATERIAL Y NIVELADO DE MINA CON EQUIPO DE 80 HP </t>
  </si>
  <si>
    <t xml:space="preserve">USO DE EQUIPO DE 80 HP  PARA HACER MOVIMIENTO DE TIERRA </t>
  </si>
  <si>
    <t xml:space="preserve">CRUCE DE TUBERIA POR CARRETERA ASFALTADA </t>
  </si>
  <si>
    <t xml:space="preserve">USO DE EQUIPO DE 80 HP  </t>
  </si>
  <si>
    <t xml:space="preserve">USO DE COMPACTADOR MECANICO </t>
  </si>
  <si>
    <t xml:space="preserve">DE SUELO CEMENTO   </t>
  </si>
  <si>
    <t>SUMINISTRO Y COLOCACION</t>
  </si>
  <si>
    <t xml:space="preserve"> INCLUYE OBREROS Y HERRAMIENTAS MENORES</t>
  </si>
  <si>
    <t xml:space="preserve">ANCLAJES DE HORMIGON SIMPLE F'C= 180 KG/CM2  (SEGUN ESPECIFICACIONES EN PLANOS) </t>
  </si>
  <si>
    <t xml:space="preserve">SEÑALIZACION, MANEJO DE TRANSITO Y SEGURIDAD EN LA VIA (INCLUYE CONOS, LETRERO CON BASE EN ANGULARES, POSTES PARA CINTA, BANDEROLAS, MECHONES Y OBREROS) </t>
  </si>
  <si>
    <t xml:space="preserve">SEÑALIZACION, MANEJO DE TRANSITO Y SEGURIDAD EN LA VIA (INCLUYE CONOS, LETRERO PEQUEÑOS CON BASE EN ANGULARES, POSTES PARA CINTA, BANDEROLAS, MECHONES, BARRERAS DE PELIGRO NARANJA  Y OBREROS) </t>
  </si>
  <si>
    <t>SUBTOTAL A</t>
  </si>
  <si>
    <t>CODO 6 X 25° ACERO SCH-40 C/RECUBRIMIENTO ANTICORROSIVO</t>
  </si>
  <si>
    <t>CODO 6 X 20° ACERO SCH-40 C/RECUBRIMIENTO ANTICORROSIVO</t>
  </si>
  <si>
    <t>CODO 6 X 15° ACERO SCH-40 C/RECUBRIMIENTO ANTICORROSIVO</t>
  </si>
  <si>
    <t>CODO 4 X 90° ACERO SCH-80 C/RECUBRIMIENTO ANTICORROSIVO</t>
  </si>
  <si>
    <t>CODO 3 X 90° ACERO SCH-80 C/RECUBRIMIENTO ANTICORROSIVO</t>
  </si>
  <si>
    <t>CODO 3 X 45° ACERO SCH-80 C/RECUBRIMIENTO ANTICORROSIVO</t>
  </si>
  <si>
    <t>TEE 12 X 12 ACERO SCH-30 C/RECUBRIMIENTO ANTICORROSIVO</t>
  </si>
  <si>
    <t>TEE 6 X 4 ACERO SCH-40 C/RECUBRIMIENTO ANTICORROSIVO</t>
  </si>
  <si>
    <t>TEE 6 X 3 ACERO SCH-40 C/RECUBRIMIENTO ANTICORROSIVO</t>
  </si>
  <si>
    <t>TEE 4 X 4 ACERO SCH-80 C/RECUBRIMIENTO ANTICORROSIVO</t>
  </si>
  <si>
    <t>TEE 4 X 3 ACERO SCH-80 C/RECUBRIMIENTO ANTICORROSIVO</t>
  </si>
  <si>
    <t>REDUCCION 12 X 4 ACERO SCH-30 C/RECUBRIMIENTO ANTICORROSIVO</t>
  </si>
  <si>
    <t>REDUCCION 12 X 3 ACERO SCH-30 C/RECUBRIMIENTO ANTICORROSIVO</t>
  </si>
  <si>
    <t>REDUCCION 6 X 4 ACERO SCH-40 C/RECUBRIMIENTO ANTICORROSIVO</t>
  </si>
  <si>
    <t>CRUZ 12 X 6 ACERO SCH-30 C/RECUBRIMIENTO ANTICORROSIVO</t>
  </si>
  <si>
    <t>CRUZ 3 X 3 ACERO SCH-80 C/RECUBRIMIENTO ANTICORROSIVO</t>
  </si>
  <si>
    <t>2.9.1</t>
  </si>
  <si>
    <t>2.9.2</t>
  </si>
  <si>
    <t>2.9.2.1</t>
  </si>
  <si>
    <t>2.9.2.2</t>
  </si>
  <si>
    <t>2.9.2.3</t>
  </si>
  <si>
    <t>2.9.2.4</t>
  </si>
  <si>
    <t>2.9.3</t>
  </si>
  <si>
    <t>2.9.3.1</t>
  </si>
  <si>
    <t>2.9.3.2</t>
  </si>
  <si>
    <t>2.9.3.3</t>
  </si>
  <si>
    <t>2.9.4</t>
  </si>
  <si>
    <t>2.9.4.1</t>
  </si>
  <si>
    <t>2.9.4.2</t>
  </si>
  <si>
    <t>2.9.5</t>
  </si>
  <si>
    <t>2.9.5.1</t>
  </si>
  <si>
    <t>2.9.6</t>
  </si>
  <si>
    <t>2.9.6.1</t>
  </si>
  <si>
    <t>2.9.7</t>
  </si>
  <si>
    <t>2.9.7.1</t>
  </si>
  <si>
    <t>MECANICA TIPO DRESSER DE Ø4" (150 PSI)</t>
  </si>
  <si>
    <t>MECANICA TIPO DRESSER DE Ø3" (150 PSI)</t>
  </si>
  <si>
    <t>REGULADORA DE PRESION Ø2" H.F 150 PSI  PLATILLADA COMPLETA</t>
  </si>
  <si>
    <t>DE ALCANTARILLA DE 3" ACERO L=10.00 M (21 U)</t>
  </si>
  <si>
    <t xml:space="preserve">URBANAS ( 820 U ) </t>
  </si>
  <si>
    <t xml:space="preserve">RURALES ( 918 U )   </t>
  </si>
  <si>
    <t>SUBTOTAL B</t>
  </si>
  <si>
    <t xml:space="preserve">CONTENES </t>
  </si>
  <si>
    <t xml:space="preserve">ACERAS A=0.80M </t>
  </si>
  <si>
    <t xml:space="preserve">LINEA MATRIZ Y REDES DE DISTRIBUCION PARA JUANA VICENTA, RANCHO ESPAÑOL, EL CUERNO Y CANTON  </t>
  </si>
  <si>
    <t xml:space="preserve">REPOSICION DE ENCACHE DE PIEDRAS LATERAL 0.20  </t>
  </si>
  <si>
    <t xml:space="preserve">PASO PROVISIONALES EN MADERAS </t>
  </si>
  <si>
    <t xml:space="preserve">DESMONTE DE PASOS PROVISIONALES, PEATONALES Y VEHICULAR </t>
  </si>
  <si>
    <t xml:space="preserve">DESMONTE Y COLOCACION DE BARANDAS PARA PROTECCION </t>
  </si>
  <si>
    <t xml:space="preserve">EN CRUCE VEHICULAR (TABLONES DE 2" X4" DE 14', PLANCHA DE PLYWOOD DE 3/4", CLAVOS DULCE 3", ENLATES DE 1" X 2" DE 14' Y MANO DE OBRA )  </t>
  </si>
  <si>
    <t xml:space="preserve">EN CRUCE PEATONALES ( INCLUYE PLANCHA DE PLYWOOD DE 3/4", CLAVOS DULCE 3", BARRERAS DE PELIGROS DE 250', ENLATES DE 1" X 2" DE 14' Y MANO DE OBRA ) </t>
  </si>
  <si>
    <t>MECANICA TIPO DRESSER DE Ø12" (150 PSI)</t>
  </si>
  <si>
    <t>MECANICA TIPO DRESSER DE Ø6" (150 PSI)</t>
  </si>
  <si>
    <t>REGISTRO PARA VALVULAS (SEGUN DETALLE)</t>
  </si>
  <si>
    <t>CORTE DE ASFALTO  E=2" CON DISCO</t>
  </si>
  <si>
    <t>EXTRACCION DE ASFALTO C/EQUIPO 2"</t>
  </si>
  <si>
    <t>REPOSICION DE CARPETA ASFALTICA 2"</t>
  </si>
  <si>
    <t>EXCAVACION DE MATERIAL CON EQUIPO</t>
  </si>
  <si>
    <t xml:space="preserve">REPOSICION DE CARPETA ASFALTICA (INCLUYE SUMINISTRO, COLOCACION, TRANSPORTE E IMPRIMACION)  L= 8 M </t>
  </si>
  <si>
    <t xml:space="preserve">Obra: CONSTRUCCION LINEA MATRIZ Y REDES DE DISTRIBUCION COMUNIDADES JUANA VICENTA, RANCHO ESPAÑOL, EL CUERNO Y CANTON DEL ACUEDUCTO MULTIPLE JUANA VICENTA  </t>
  </si>
  <si>
    <t xml:space="preserve">BASE GRAVA 0.05 </t>
  </si>
  <si>
    <t xml:space="preserve">TORTA DE HORMIGON SIMPLE EN CANALETA </t>
  </si>
  <si>
    <t xml:space="preserve">ENCACHE DE PIEDRAS LATERAL </t>
  </si>
  <si>
    <t>CAMPAMENTO (INC  ALQUILER DE CASA  O SOLAR, FURGON OFICINA, ALMACEN Y ALQUILER BAÑOS MOVILES)</t>
  </si>
  <si>
    <t>BOTE DE MATERIAL  C/CAMION CON TRAMOS EN ALTA PENDIENTE  D=5 KM</t>
  </si>
  <si>
    <t xml:space="preserve">EXCAVACION MATERIAL COMPACTO A MANO CON TRAMOS EN ALTA PENDIENTE </t>
  </si>
  <si>
    <t xml:space="preserve">SUMINISTRO Y COLOCACION DE JUNTAS CON TRAMOS EN ALTA PENDIENTE </t>
  </si>
  <si>
    <t xml:space="preserve">DEMOLICION Y CONSTRUCCION DE CANALETA ENCACHADA CON TRAMOS EN ALTA PENDIENTE </t>
  </si>
  <si>
    <t xml:space="preserve">LIMPIEZA CONTINUA Y  FINAL (OBREROS, CAMION  Y HERRAMIENTAS MENORES) CON TRAMOS DE ALTA PENDIENTE </t>
  </si>
  <si>
    <t xml:space="preserve">ASIENTO DE ARENA (INCLUYE SUMINISTRO, COLOCACION Y ACARREO INTERNO) CON TRAMOS EN ALTA PENDIENTE </t>
  </si>
  <si>
    <t xml:space="preserve">SUMINISTRO DE MATERIAL DE MINA DIST. APROX = 35 KM (INCLUYE ACARREO INTERNO) CON TRAMOS EN ALTA PENDIENTE </t>
  </si>
  <si>
    <t xml:space="preserve">RELENO COMPACTADO C/COMPACTADOR MECANICO EN CAPAS DE 0.20 M CON TRAMOS EN ALTA PENDIENTE </t>
  </si>
  <si>
    <t xml:space="preserve">SUMINSTRO Y COLOCACION DE PIEZAS ESPECIALES CON TRAMOS EN ALTA PENDIENTE </t>
  </si>
  <si>
    <t xml:space="preserve">SUMINISTRO Y COLOCACION DE VALVULAS CON TRAMOS EN ALTA PENDIENTE </t>
  </si>
  <si>
    <t xml:space="preserve">PRUEBAS HIDROSTATICAS CON TRAMOS EN ALTA PENDIENTE </t>
  </si>
  <si>
    <t xml:space="preserve">ACOMETIDAS CON TRAMOS EN ALTA PENDIENTE </t>
  </si>
  <si>
    <t xml:space="preserve">COLOCACION DE TUBERIA CON TRAMOS EN ALTA PENDIENTE </t>
  </si>
  <si>
    <t xml:space="preserve">DEMOLICION  Y BOTE DE:  (CON TRAMOS EN ALTA PENDIENTE) </t>
  </si>
  <si>
    <t xml:space="preserve">REPOSICION DE: (CON TRAMOS EN ALTA PENDIENTE) </t>
  </si>
  <si>
    <t>EXCAVACION DE MATERIAL COMPACTO  CON EQUIPO CON TRAMOS EN ALTA PENDIENTE</t>
  </si>
  <si>
    <t xml:space="preserve">EXCAVACION ROCA CON EQUIPO INCLUYE EXTRACCION CON TRAMOS EN ALTA PENDIENTE </t>
  </si>
  <si>
    <t xml:space="preserve">NIVELACION EN FONDO DE ZANJA CON TRAMOS EN ALTA PENDEIENTE </t>
  </si>
  <si>
    <t xml:space="preserve">ASFALTO  CON TRAMOS EN ALTA PENDIENTE </t>
  </si>
  <si>
    <t>BOTE DE MATERIAL DEMOLIDO CON CAMION DISTANCIA  APROXIMADA  5 KM</t>
  </si>
  <si>
    <t>BOTE DE MATERIAL DEMOLIDO CON CAMION DISTANCIA  APROXIMADA 5 KM</t>
  </si>
  <si>
    <t xml:space="preserve">BOTE DE MATERIAL C/CAMION PRODUCTO DE LA DEMOLICION DISTANCIA APROXIMADA D= 5 KM </t>
  </si>
  <si>
    <t>BOTE CARPETA ASFALTICA C/CAMION  DISTANCIA APROXIMADA  5 KM</t>
  </si>
  <si>
    <t xml:space="preserve">BOTE DE MATERIAL CON CAMION DISTANCIA APROXIMADA 5 KM </t>
  </si>
  <si>
    <t>SUMINISTRO DE MATERIAL DE MINA DISTANCIA  APROXIMADA  35 KM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</si>
</sst>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"/>
    <numFmt numFmtId="186" formatCode="#,##0.00;[Red]#,##0.00"/>
    <numFmt numFmtId="187" formatCode="0.000"/>
    <numFmt numFmtId="188" formatCode="#."/>
    <numFmt numFmtId="189" formatCode="0.00_)"/>
    <numFmt numFmtId="190" formatCode="#,##0.00_ ;\-#,##0.00\ "/>
    <numFmt numFmtId="191" formatCode="#,##0.000;[Red]#,##0.000"/>
    <numFmt numFmtId="192" formatCode="#,##0.0000;[Red]#,##0.0000"/>
    <numFmt numFmtId="193" formatCode="#,##0.00000;[Red]#,##0.00000"/>
    <numFmt numFmtId="194" formatCode="General_)"/>
    <numFmt numFmtId="195" formatCode="#,##0.0;\-#,##0.0"/>
    <numFmt numFmtId="196" formatCode="#,##0.0_);\(#,##0.0\)"/>
    <numFmt numFmtId="197" formatCode="#,##0.0"/>
    <numFmt numFmtId="198" formatCode="_(* #,##0.000_);_(* \(#,##0.000\);_(* &quot;-&quot;??_);_(@_)"/>
    <numFmt numFmtId="199" formatCode="_-* #,##0.00\ _R_D_$_-;\-* #,##0.00\ _R_D_$_-;_-* &quot;-&quot;??\ _R_D_$_-;_-@_-"/>
    <numFmt numFmtId="200" formatCode="00000"/>
    <numFmt numFmtId="201" formatCode="0.0%"/>
    <numFmt numFmtId="202" formatCode="_-* #,##0.00\ [$€]_-;\-* #,##0.00\ [$€]_-;_-* &quot;-&quot;??\ [$€]_-;_-@_-"/>
    <numFmt numFmtId="203" formatCode="_-[$€-2]* #,##0.00_-;\-[$€-2]* #,##0.00_-;_-[$€-2]* &quot;-&quot;??_-"/>
    <numFmt numFmtId="204" formatCode="0.0_)"/>
    <numFmt numFmtId="205" formatCode="_-* #,##0.000\ _P_t_s_-;\-* #,##0.000\ _P_t_s_-;_-* &quot;-&quot;??\ _P_t_s_-;_-@_-"/>
    <numFmt numFmtId="206" formatCode="_-* #,##0.0000\ _P_t_s_-;\-* #,##0.0000\ _P_t_s_-;_-* &quot;-&quot;??\ _P_t_s_-;_-@_-"/>
    <numFmt numFmtId="207" formatCode="[$-C0A]dddd\,\ dd&quot; de &quot;mmmm&quot; de &quot;yyyy"/>
    <numFmt numFmtId="208" formatCode="&quot;$&quot;#,##0.00_);\(&quot;$&quot;#,##0.00\)"/>
    <numFmt numFmtId="209" formatCode="#,##0.0;[Red]#,##0.0"/>
    <numFmt numFmtId="210" formatCode="[$RD$-1C0A]#,##0.00"/>
    <numFmt numFmtId="211" formatCode="#,##0.000"/>
    <numFmt numFmtId="212" formatCode="#,##0.0000"/>
    <numFmt numFmtId="213" formatCode="#,##0.0\ _€;\-#,##0.0\ _€"/>
    <numFmt numFmtId="214" formatCode="#,##0;\-#,##0"/>
    <numFmt numFmtId="215" formatCode="#,##0.000000"/>
    <numFmt numFmtId="216" formatCode="#,##0.00000"/>
    <numFmt numFmtId="217" formatCode="#,##0.000000000000"/>
    <numFmt numFmtId="218" formatCode="#,##0.00000000000"/>
    <numFmt numFmtId="219" formatCode="#,##0.0000000000"/>
    <numFmt numFmtId="220" formatCode="#,##0.000000000"/>
    <numFmt numFmtId="221" formatCode="#,##0.00000000"/>
    <numFmt numFmtId="222" formatCode="#,##0.0000000"/>
    <numFmt numFmtId="223" formatCode="#,##0.00;\-#,##0.00"/>
    <numFmt numFmtId="224" formatCode="0.0000000"/>
    <numFmt numFmtId="225" formatCode="0.000000"/>
    <numFmt numFmtId="226" formatCode="0.00000"/>
    <numFmt numFmtId="227" formatCode="0.0000"/>
  </numFmts>
  <fonts count="45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i/>
      <sz val="16"/>
      <name val="Helv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8" fontId="7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0" borderId="0">
      <alignment/>
      <protection/>
    </xf>
    <xf numFmtId="189" fontId="2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39" fontId="3" fillId="0" borderId="0">
      <alignment/>
      <protection/>
    </xf>
    <xf numFmtId="197" fontId="5" fillId="0" borderId="0">
      <alignment/>
      <protection/>
    </xf>
    <xf numFmtId="0" fontId="29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9" fontId="0" fillId="25" borderId="11" xfId="248" applyFont="1" applyFill="1" applyBorder="1" applyAlignment="1">
      <alignment vertical="top" wrapText="1"/>
      <protection/>
    </xf>
    <xf numFmtId="0" fontId="0" fillId="25" borderId="0" xfId="0" applyFont="1" applyFill="1" applyBorder="1" applyAlignment="1">
      <alignment/>
    </xf>
    <xf numFmtId="186" fontId="0" fillId="25" borderId="0" xfId="0" applyNumberFormat="1" applyFont="1" applyFill="1" applyBorder="1" applyAlignment="1">
      <alignment/>
    </xf>
    <xf numFmtId="186" fontId="0" fillId="25" borderId="11" xfId="0" applyNumberFormat="1" applyFont="1" applyFill="1" applyBorder="1" applyAlignment="1">
      <alignment vertical="top" wrapText="1"/>
    </xf>
    <xf numFmtId="0" fontId="0" fillId="25" borderId="0" xfId="0" applyFont="1" applyFill="1" applyAlignment="1">
      <alignment vertical="top" wrapText="1"/>
    </xf>
    <xf numFmtId="0" fontId="0" fillId="25" borderId="0" xfId="247" applyFont="1" applyFill="1" applyAlignment="1">
      <alignment vertical="top" wrapText="1"/>
      <protection/>
    </xf>
    <xf numFmtId="0" fontId="0" fillId="25" borderId="0" xfId="0" applyFont="1" applyFill="1" applyBorder="1" applyAlignment="1">
      <alignment vertical="top" wrapText="1"/>
    </xf>
    <xf numFmtId="4" fontId="0" fillId="25" borderId="11" xfId="0" applyNumberFormat="1" applyFont="1" applyFill="1" applyBorder="1" applyAlignment="1" applyProtection="1">
      <alignment horizontal="right" vertical="top" wrapText="1"/>
      <protection/>
    </xf>
    <xf numFmtId="4" fontId="0" fillId="25" borderId="0" xfId="218" applyNumberFormat="1" applyFont="1" applyFill="1" applyBorder="1" applyAlignment="1">
      <alignment horizontal="right" vertical="top" wrapText="1"/>
    </xf>
    <xf numFmtId="39" fontId="0" fillId="25" borderId="0" xfId="248" applyFont="1" applyFill="1" applyBorder="1" applyAlignment="1">
      <alignment vertical="top" wrapText="1"/>
      <protection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horizontal="right" vertical="top" wrapText="1"/>
    </xf>
    <xf numFmtId="2" fontId="4" fillId="25" borderId="0" xfId="0" applyNumberFormat="1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0" xfId="0" applyFont="1" applyFill="1" applyBorder="1" applyAlignment="1">
      <alignment horizontal="right" vertical="top" wrapText="1"/>
    </xf>
    <xf numFmtId="0" fontId="4" fillId="25" borderId="0" xfId="0" applyFont="1" applyFill="1" applyBorder="1" applyAlignment="1">
      <alignment horizontal="center" vertical="top" wrapText="1"/>
    </xf>
    <xf numFmtId="2" fontId="4" fillId="25" borderId="12" xfId="0" applyNumberFormat="1" applyFont="1" applyFill="1" applyBorder="1" applyAlignment="1">
      <alignment vertical="top" wrapText="1"/>
    </xf>
    <xf numFmtId="0" fontId="4" fillId="25" borderId="13" xfId="0" applyFont="1" applyFill="1" applyBorder="1" applyAlignment="1">
      <alignment horizontal="center" vertical="top"/>
    </xf>
    <xf numFmtId="0" fontId="4" fillId="25" borderId="13" xfId="0" applyFont="1" applyFill="1" applyBorder="1" applyAlignment="1">
      <alignment horizontal="center" vertical="top" wrapText="1"/>
    </xf>
    <xf numFmtId="4" fontId="4" fillId="25" borderId="13" xfId="0" applyNumberFormat="1" applyFont="1" applyFill="1" applyBorder="1" applyAlignment="1">
      <alignment horizontal="right" vertical="top" wrapText="1"/>
    </xf>
    <xf numFmtId="4" fontId="4" fillId="25" borderId="13" xfId="218" applyNumberFormat="1" applyFont="1" applyFill="1" applyBorder="1" applyAlignment="1">
      <alignment horizontal="center" vertical="top" wrapText="1"/>
    </xf>
    <xf numFmtId="39" fontId="0" fillId="25" borderId="14" xfId="248" applyFont="1" applyFill="1" applyBorder="1" applyAlignment="1">
      <alignment vertical="top" wrapText="1"/>
      <protection/>
    </xf>
    <xf numFmtId="4" fontId="0" fillId="25" borderId="0" xfId="248" applyNumberFormat="1" applyFont="1" applyFill="1" applyAlignment="1">
      <alignment horizontal="right" vertical="top" wrapText="1"/>
      <protection/>
    </xf>
    <xf numFmtId="0" fontId="0" fillId="25" borderId="12" xfId="0" applyFont="1" applyFill="1" applyBorder="1" applyAlignment="1">
      <alignment vertical="top" wrapText="1"/>
    </xf>
    <xf numFmtId="0" fontId="0" fillId="25" borderId="0" xfId="231" applyFont="1" applyFill="1" applyBorder="1" applyAlignment="1">
      <alignment vertical="top" wrapText="1"/>
      <protection/>
    </xf>
    <xf numFmtId="0" fontId="0" fillId="25" borderId="0" xfId="231" applyNumberFormat="1" applyFont="1" applyFill="1" applyBorder="1" applyAlignment="1">
      <alignment horizontal="right" vertical="top" wrapText="1"/>
      <protection/>
    </xf>
    <xf numFmtId="0" fontId="0" fillId="25" borderId="0" xfId="231" applyFont="1" applyFill="1" applyBorder="1" applyAlignment="1">
      <alignment horizontal="right" vertical="top" wrapText="1"/>
      <protection/>
    </xf>
    <xf numFmtId="39" fontId="0" fillId="25" borderId="0" xfId="248" applyFont="1" applyFill="1" applyBorder="1" applyAlignment="1">
      <alignment vertical="top"/>
      <protection/>
    </xf>
    <xf numFmtId="49" fontId="0" fillId="25" borderId="0" xfId="248" applyNumberFormat="1" applyFont="1" applyFill="1" applyBorder="1" applyAlignment="1">
      <alignment vertical="top" wrapText="1"/>
      <protection/>
    </xf>
    <xf numFmtId="49" fontId="0" fillId="25" borderId="0" xfId="248" applyNumberFormat="1" applyFont="1" applyFill="1" applyBorder="1" applyAlignment="1">
      <alignment vertical="top"/>
      <protection/>
    </xf>
    <xf numFmtId="49" fontId="0" fillId="25" borderId="0" xfId="248" applyNumberFormat="1" applyFont="1" applyFill="1" applyAlignment="1">
      <alignment vertical="top" wrapText="1"/>
      <protection/>
    </xf>
    <xf numFmtId="39" fontId="0" fillId="25" borderId="0" xfId="248" applyFont="1" applyFill="1" applyAlignment="1">
      <alignment horizontal="center" vertical="top" wrapText="1"/>
      <protection/>
    </xf>
    <xf numFmtId="4" fontId="4" fillId="25" borderId="11" xfId="0" applyNumberFormat="1" applyFont="1" applyFill="1" applyBorder="1" applyAlignment="1" applyProtection="1">
      <alignment horizontal="right" vertical="top" wrapText="1"/>
      <protection/>
    </xf>
    <xf numFmtId="195" fontId="4" fillId="25" borderId="11" xfId="0" applyNumberFormat="1" applyFont="1" applyFill="1" applyBorder="1" applyAlignment="1" applyProtection="1">
      <alignment horizontal="center" vertical="top"/>
      <protection/>
    </xf>
    <xf numFmtId="195" fontId="0" fillId="25" borderId="11" xfId="0" applyNumberFormat="1" applyFont="1" applyFill="1" applyBorder="1" applyAlignment="1" applyProtection="1">
      <alignment vertical="top"/>
      <protection/>
    </xf>
    <xf numFmtId="37" fontId="0" fillId="25" borderId="11" xfId="0" applyNumberFormat="1" applyFont="1" applyFill="1" applyBorder="1" applyAlignment="1" applyProtection="1">
      <alignment vertical="top"/>
      <protection/>
    </xf>
    <xf numFmtId="37" fontId="4" fillId="25" borderId="11" xfId="0" applyNumberFormat="1" applyFont="1" applyFill="1" applyBorder="1" applyAlignment="1" applyProtection="1">
      <alignment vertical="top"/>
      <protection/>
    </xf>
    <xf numFmtId="195" fontId="0" fillId="25" borderId="11" xfId="0" applyNumberFormat="1" applyFont="1" applyFill="1" applyBorder="1" applyAlignment="1" applyProtection="1">
      <alignment vertical="top" wrapText="1"/>
      <protection/>
    </xf>
    <xf numFmtId="4" fontId="0" fillId="25" borderId="11" xfId="207" applyNumberFormat="1" applyFont="1" applyFill="1" applyBorder="1" applyAlignment="1" applyProtection="1">
      <alignment vertical="top" wrapText="1"/>
      <protection/>
    </xf>
    <xf numFmtId="37" fontId="0" fillId="25" borderId="11" xfId="0" applyNumberFormat="1" applyFont="1" applyFill="1" applyBorder="1" applyAlignment="1" applyProtection="1">
      <alignment vertical="top" wrapText="1"/>
      <protection/>
    </xf>
    <xf numFmtId="4" fontId="0" fillId="25" borderId="11" xfId="218" applyNumberFormat="1" applyFont="1" applyFill="1" applyBorder="1" applyAlignment="1" applyProtection="1">
      <alignment horizontal="right" vertical="top" wrapText="1"/>
      <protection locked="0"/>
    </xf>
    <xf numFmtId="37" fontId="4" fillId="25" borderId="11" xfId="0" applyNumberFormat="1" applyFont="1" applyFill="1" applyBorder="1" applyAlignment="1" applyProtection="1">
      <alignment vertical="top" wrapText="1"/>
      <protection/>
    </xf>
    <xf numFmtId="196" fontId="0" fillId="25" borderId="11" xfId="0" applyNumberFormat="1" applyFont="1" applyFill="1" applyBorder="1" applyAlignment="1" applyProtection="1">
      <alignment vertical="top" wrapText="1"/>
      <protection/>
    </xf>
    <xf numFmtId="4" fontId="0" fillId="25" borderId="11" xfId="0" applyNumberFormat="1" applyFont="1" applyFill="1" applyBorder="1" applyAlignment="1" applyProtection="1">
      <alignment vertical="top" wrapText="1"/>
      <protection/>
    </xf>
    <xf numFmtId="4" fontId="0" fillId="25" borderId="12" xfId="0" applyNumberFormat="1" applyFont="1" applyFill="1" applyBorder="1" applyAlignment="1">
      <alignment vertical="top" wrapText="1"/>
    </xf>
    <xf numFmtId="39" fontId="0" fillId="25" borderId="11" xfId="0" applyNumberFormat="1" applyFont="1" applyFill="1" applyBorder="1" applyAlignment="1" applyProtection="1">
      <alignment vertical="top" wrapText="1"/>
      <protection/>
    </xf>
    <xf numFmtId="0" fontId="4" fillId="25" borderId="0" xfId="231" applyNumberFormat="1" applyFont="1" applyFill="1" applyBorder="1" applyAlignment="1">
      <alignment horizontal="right" vertical="top" wrapText="1"/>
      <protection/>
    </xf>
    <xf numFmtId="0" fontId="4" fillId="25" borderId="0" xfId="231" applyNumberFormat="1" applyFont="1" applyFill="1" applyBorder="1" applyAlignment="1">
      <alignment horizontal="left" vertical="top" wrapText="1"/>
      <protection/>
    </xf>
    <xf numFmtId="0" fontId="0" fillId="25" borderId="0" xfId="0" applyFont="1" applyFill="1" applyBorder="1" applyAlignment="1">
      <alignment horizontal="center" vertical="top"/>
    </xf>
    <xf numFmtId="4" fontId="0" fillId="25" borderId="0" xfId="0" applyNumberFormat="1" applyFont="1" applyFill="1" applyBorder="1" applyAlignment="1">
      <alignment vertical="top" wrapText="1"/>
    </xf>
    <xf numFmtId="4" fontId="4" fillId="25" borderId="0" xfId="208" applyNumberFormat="1" applyFont="1" applyFill="1" applyBorder="1" applyAlignment="1">
      <alignment vertical="top" wrapText="1"/>
    </xf>
    <xf numFmtId="186" fontId="0" fillId="25" borderId="0" xfId="211" applyNumberFormat="1" applyFont="1" applyFill="1" applyBorder="1" applyAlignment="1">
      <alignment vertical="top"/>
    </xf>
    <xf numFmtId="186" fontId="0" fillId="25" borderId="0" xfId="211" applyNumberFormat="1" applyFont="1" applyFill="1" applyBorder="1" applyAlignment="1">
      <alignment vertical="top" wrapText="1"/>
    </xf>
    <xf numFmtId="4" fontId="0" fillId="25" borderId="0" xfId="219" applyNumberFormat="1" applyFont="1" applyFill="1" applyBorder="1" applyAlignment="1">
      <alignment vertical="top" wrapText="1"/>
    </xf>
    <xf numFmtId="4" fontId="4" fillId="25" borderId="0" xfId="218" applyNumberFormat="1" applyFont="1" applyFill="1" applyBorder="1" applyAlignment="1">
      <alignment horizontal="right" vertical="top" wrapText="1"/>
    </xf>
    <xf numFmtId="4" fontId="0" fillId="25" borderId="0" xfId="247" applyNumberFormat="1" applyFont="1" applyFill="1" applyBorder="1" applyAlignment="1">
      <alignment vertical="top" wrapText="1"/>
      <protection/>
    </xf>
    <xf numFmtId="4" fontId="4" fillId="25" borderId="0" xfId="0" applyNumberFormat="1" applyFont="1" applyFill="1" applyBorder="1" applyAlignment="1">
      <alignment vertical="top" wrapText="1"/>
    </xf>
    <xf numFmtId="0" fontId="0" fillId="25" borderId="0" xfId="249" applyFont="1" applyFill="1" applyAlignment="1">
      <alignment vertical="top" wrapText="1"/>
      <protection/>
    </xf>
    <xf numFmtId="0" fontId="0" fillId="25" borderId="0" xfId="231" applyNumberFormat="1" applyFont="1" applyFill="1" applyBorder="1" applyAlignment="1">
      <alignment horizontal="center" vertical="top" wrapText="1"/>
      <protection/>
    </xf>
    <xf numFmtId="191" fontId="0" fillId="25" borderId="0" xfId="211" applyNumberFormat="1" applyFont="1" applyFill="1" applyBorder="1" applyAlignment="1">
      <alignment vertical="top" wrapText="1"/>
    </xf>
    <xf numFmtId="4" fontId="0" fillId="25" borderId="11" xfId="0" applyNumberFormat="1" applyFont="1" applyFill="1" applyBorder="1" applyAlignment="1" applyProtection="1">
      <alignment horizontal="right" vertical="center" wrapText="1"/>
      <protection/>
    </xf>
    <xf numFmtId="39" fontId="32" fillId="25" borderId="0" xfId="248" applyFont="1" applyFill="1" applyBorder="1" applyAlignment="1">
      <alignment vertical="top"/>
      <protection/>
    </xf>
    <xf numFmtId="0" fontId="33" fillId="25" borderId="0" xfId="0" applyFont="1" applyFill="1" applyBorder="1" applyAlignment="1">
      <alignment vertical="top" wrapText="1"/>
    </xf>
    <xf numFmtId="186" fontId="0" fillId="25" borderId="0" xfId="201" applyNumberFormat="1" applyFont="1" applyFill="1" applyBorder="1" applyAlignment="1">
      <alignment horizontal="right" vertical="top" wrapText="1"/>
    </xf>
    <xf numFmtId="0" fontId="33" fillId="25" borderId="0" xfId="0" applyFont="1" applyFill="1" applyBorder="1" applyAlignment="1">
      <alignment vertical="top"/>
    </xf>
    <xf numFmtId="39" fontId="33" fillId="25" borderId="0" xfId="0" applyNumberFormat="1" applyFont="1" applyFill="1" applyBorder="1" applyAlignment="1">
      <alignment vertical="top" wrapText="1"/>
    </xf>
    <xf numFmtId="4" fontId="33" fillId="25" borderId="0" xfId="0" applyNumberFormat="1" applyFont="1" applyFill="1" applyBorder="1" applyAlignment="1">
      <alignment vertical="top" wrapText="1"/>
    </xf>
    <xf numFmtId="0" fontId="0" fillId="25" borderId="0" xfId="0" applyFont="1" applyFill="1" applyAlignment="1">
      <alignment vertical="top"/>
    </xf>
    <xf numFmtId="4" fontId="0" fillId="25" borderId="0" xfId="248" applyNumberFormat="1" applyFont="1" applyFill="1" applyBorder="1" applyAlignment="1">
      <alignment horizontal="right" vertical="top"/>
      <protection/>
    </xf>
    <xf numFmtId="4" fontId="4" fillId="25" borderId="0" xfId="248" applyNumberFormat="1" applyFont="1" applyFill="1" applyBorder="1" applyAlignment="1">
      <alignment horizontal="right" vertical="top"/>
      <protection/>
    </xf>
    <xf numFmtId="39" fontId="0" fillId="25" borderId="0" xfId="248" applyFont="1" applyFill="1" applyBorder="1" applyAlignment="1">
      <alignment horizontal="center" vertical="top"/>
      <protection/>
    </xf>
    <xf numFmtId="4" fontId="0" fillId="25" borderId="0" xfId="248" applyNumberFormat="1" applyFont="1" applyFill="1" applyAlignment="1">
      <alignment horizontal="right" vertical="top"/>
      <protection/>
    </xf>
    <xf numFmtId="0" fontId="0" fillId="25" borderId="11" xfId="228" applyFont="1" applyFill="1" applyBorder="1" applyAlignment="1" applyProtection="1">
      <alignment horizontal="right" vertical="top"/>
      <protection/>
    </xf>
    <xf numFmtId="0" fontId="0" fillId="25" borderId="11" xfId="228" applyFont="1" applyFill="1" applyBorder="1" applyAlignment="1" applyProtection="1">
      <alignment horizontal="left" vertical="top" wrapText="1"/>
      <protection/>
    </xf>
    <xf numFmtId="4" fontId="0" fillId="25" borderId="11" xfId="214" applyNumberFormat="1" applyFont="1" applyFill="1" applyBorder="1" applyAlignment="1" applyProtection="1">
      <alignment horizontal="right" vertical="top" wrapText="1"/>
      <protection locked="0"/>
    </xf>
    <xf numFmtId="39" fontId="0" fillId="25" borderId="11" xfId="0" applyNumberFormat="1" applyFont="1" applyFill="1" applyBorder="1" applyAlignment="1" applyProtection="1">
      <alignment vertical="top"/>
      <protection locked="0"/>
    </xf>
    <xf numFmtId="4" fontId="0" fillId="25" borderId="11" xfId="214" applyNumberFormat="1" applyFont="1" applyFill="1" applyBorder="1" applyAlignment="1" applyProtection="1">
      <alignment horizontal="right" vertical="center" wrapText="1"/>
      <protection locked="0"/>
    </xf>
    <xf numFmtId="39" fontId="0" fillId="25" borderId="11" xfId="0" applyNumberFormat="1" applyFont="1" applyFill="1" applyBorder="1" applyAlignment="1" applyProtection="1">
      <alignment vertical="center"/>
      <protection locked="0"/>
    </xf>
    <xf numFmtId="4" fontId="42" fillId="25" borderId="11" xfId="0" applyNumberFormat="1" applyFont="1" applyFill="1" applyBorder="1" applyAlignment="1" applyProtection="1">
      <alignment horizontal="right" vertical="center" wrapText="1"/>
      <protection/>
    </xf>
    <xf numFmtId="4" fontId="43" fillId="25" borderId="0" xfId="247" applyNumberFormat="1" applyFont="1" applyFill="1" applyBorder="1" applyAlignment="1">
      <alignment vertical="top" wrapText="1"/>
      <protection/>
    </xf>
    <xf numFmtId="0" fontId="43" fillId="25" borderId="0" xfId="247" applyFont="1" applyFill="1" applyAlignment="1">
      <alignment vertical="top" wrapText="1"/>
      <protection/>
    </xf>
    <xf numFmtId="4" fontId="0" fillId="25" borderId="0" xfId="231" applyNumberFormat="1" applyFont="1" applyFill="1" applyBorder="1" applyAlignment="1">
      <alignment horizontal="center" vertical="top" wrapText="1"/>
      <protection/>
    </xf>
    <xf numFmtId="195" fontId="4" fillId="25" borderId="11" xfId="0" applyNumberFormat="1" applyFont="1" applyFill="1" applyBorder="1" applyAlignment="1" applyProtection="1">
      <alignment vertical="top" wrapText="1"/>
      <protection/>
    </xf>
    <xf numFmtId="195" fontId="0" fillId="25" borderId="11" xfId="0" applyNumberFormat="1" applyFont="1" applyFill="1" applyBorder="1" applyAlignment="1" applyProtection="1" quotePrefix="1">
      <alignment horizontal="right" vertical="top" wrapText="1"/>
      <protection/>
    </xf>
    <xf numFmtId="195" fontId="4" fillId="25" borderId="11" xfId="0" applyNumberFormat="1" applyFont="1" applyFill="1" applyBorder="1" applyAlignment="1" applyProtection="1" quotePrefix="1">
      <alignment horizontal="right" vertical="top" wrapText="1"/>
      <protection/>
    </xf>
    <xf numFmtId="0" fontId="4" fillId="25" borderId="0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71" fontId="0" fillId="25" borderId="0" xfId="0" applyNumberFormat="1" applyFont="1" applyFill="1" applyBorder="1" applyAlignment="1">
      <alignment/>
    </xf>
    <xf numFmtId="186" fontId="0" fillId="25" borderId="0" xfId="0" applyNumberFormat="1" applyFont="1" applyFill="1" applyBorder="1" applyAlignment="1">
      <alignment horizontal="right"/>
    </xf>
    <xf numFmtId="179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179" fontId="28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0" fillId="25" borderId="0" xfId="231" applyFont="1" applyFill="1" applyBorder="1" applyAlignment="1">
      <alignment horizontal="center" vertical="top" wrapText="1"/>
      <protection/>
    </xf>
    <xf numFmtId="0" fontId="0" fillId="25" borderId="0" xfId="231" applyNumberFormat="1" applyFont="1" applyFill="1" applyBorder="1" applyAlignment="1">
      <alignment horizontal="left" vertical="top" wrapText="1"/>
      <protection/>
    </xf>
    <xf numFmtId="0" fontId="0" fillId="25" borderId="0" xfId="0" applyFont="1" applyFill="1" applyBorder="1" applyAlignment="1">
      <alignment horizontal="center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231" applyFont="1" applyFill="1" applyBorder="1" applyAlignment="1">
      <alignment horizontal="left" vertical="top" wrapText="1"/>
      <protection/>
    </xf>
    <xf numFmtId="0" fontId="34" fillId="25" borderId="0" xfId="0" applyFont="1" applyFill="1" applyBorder="1" applyAlignment="1">
      <alignment horizontal="center" vertical="top"/>
    </xf>
    <xf numFmtId="4" fontId="4" fillId="25" borderId="0" xfId="248" applyNumberFormat="1" applyFont="1" applyFill="1" applyBorder="1" applyAlignment="1">
      <alignment horizontal="right" vertical="center"/>
      <protection/>
    </xf>
    <xf numFmtId="186" fontId="0" fillId="25" borderId="0" xfId="211" applyNumberFormat="1" applyFont="1" applyFill="1" applyBorder="1" applyAlignment="1">
      <alignment vertical="center" wrapText="1"/>
    </xf>
    <xf numFmtId="195" fontId="0" fillId="25" borderId="16" xfId="0" applyNumberFormat="1" applyFont="1" applyFill="1" applyBorder="1" applyAlignment="1" applyProtection="1">
      <alignment vertical="top" wrapText="1"/>
      <protection/>
    </xf>
    <xf numFmtId="195" fontId="0" fillId="25" borderId="16" xfId="0" applyNumberFormat="1" applyFont="1" applyFill="1" applyBorder="1" applyAlignment="1" applyProtection="1" quotePrefix="1">
      <alignment horizontal="right" vertical="top" wrapText="1"/>
      <protection/>
    </xf>
    <xf numFmtId="39" fontId="0" fillId="25" borderId="16" xfId="0" applyNumberFormat="1" applyFont="1" applyFill="1" applyBorder="1" applyAlignment="1" applyProtection="1">
      <alignment vertical="top" wrapText="1"/>
      <protection/>
    </xf>
    <xf numFmtId="4" fontId="0" fillId="25" borderId="11" xfId="207" applyNumberFormat="1" applyFont="1" applyFill="1" applyBorder="1" applyAlignment="1" applyProtection="1">
      <alignment vertical="top"/>
      <protection locked="0"/>
    </xf>
    <xf numFmtId="186" fontId="0" fillId="25" borderId="11" xfId="211" applyNumberFormat="1" applyFont="1" applyFill="1" applyBorder="1" applyAlignment="1" applyProtection="1">
      <alignment vertical="top"/>
      <protection locked="0"/>
    </xf>
    <xf numFmtId="4" fontId="0" fillId="25" borderId="11" xfId="207" applyNumberFormat="1" applyFont="1" applyFill="1" applyBorder="1" applyAlignment="1" applyProtection="1">
      <alignment vertical="center"/>
      <protection locked="0"/>
    </xf>
    <xf numFmtId="186" fontId="0" fillId="25" borderId="11" xfId="211" applyNumberFormat="1" applyFont="1" applyFill="1" applyBorder="1" applyAlignment="1" applyProtection="1">
      <alignment vertical="center"/>
      <protection locked="0"/>
    </xf>
    <xf numFmtId="4" fontId="0" fillId="25" borderId="11" xfId="207" applyNumberFormat="1" applyFont="1" applyFill="1" applyBorder="1" applyAlignment="1" applyProtection="1">
      <alignment vertical="center" wrapText="1"/>
      <protection locked="0"/>
    </xf>
    <xf numFmtId="186" fontId="0" fillId="25" borderId="11" xfId="211" applyNumberFormat="1" applyFont="1" applyFill="1" applyBorder="1" applyAlignment="1" applyProtection="1">
      <alignment vertical="center" wrapText="1"/>
      <protection locked="0"/>
    </xf>
    <xf numFmtId="4" fontId="0" fillId="25" borderId="11" xfId="218" applyNumberFormat="1" applyFont="1" applyFill="1" applyBorder="1" applyAlignment="1" applyProtection="1">
      <alignment horizontal="right" vertical="center" wrapText="1"/>
      <protection locked="0"/>
    </xf>
    <xf numFmtId="4" fontId="0" fillId="25" borderId="11" xfId="207" applyNumberFormat="1" applyFont="1" applyFill="1" applyBorder="1" applyAlignment="1" applyProtection="1">
      <alignment vertical="top" wrapText="1"/>
      <protection locked="0"/>
    </xf>
    <xf numFmtId="186" fontId="0" fillId="25" borderId="11" xfId="211" applyNumberFormat="1" applyFont="1" applyFill="1" applyBorder="1" applyAlignment="1" applyProtection="1">
      <alignment vertical="top" wrapText="1"/>
      <protection locked="0"/>
    </xf>
    <xf numFmtId="4" fontId="0" fillId="25" borderId="16" xfId="218" applyNumberFormat="1" applyFont="1" applyFill="1" applyBorder="1" applyAlignment="1" applyProtection="1">
      <alignment horizontal="right" vertical="center" wrapText="1"/>
      <protection locked="0"/>
    </xf>
    <xf numFmtId="186" fontId="0" fillId="25" borderId="11" xfId="0" applyNumberFormat="1" applyFont="1" applyFill="1" applyBorder="1" applyAlignment="1" applyProtection="1">
      <alignment vertical="top" wrapText="1"/>
      <protection locked="0"/>
    </xf>
    <xf numFmtId="186" fontId="42" fillId="25" borderId="11" xfId="0" applyNumberFormat="1" applyFont="1" applyFill="1" applyBorder="1" applyAlignment="1" applyProtection="1">
      <alignment vertical="top" wrapText="1"/>
      <protection locked="0"/>
    </xf>
    <xf numFmtId="4" fontId="42" fillId="25" borderId="11" xfId="207" applyNumberFormat="1" applyFont="1" applyFill="1" applyBorder="1" applyAlignment="1" applyProtection="1">
      <alignment vertical="top" wrapText="1"/>
      <protection locked="0"/>
    </xf>
    <xf numFmtId="4" fontId="0" fillId="25" borderId="16" xfId="207" applyNumberFormat="1" applyFont="1" applyFill="1" applyBorder="1" applyAlignment="1" applyProtection="1">
      <alignment vertical="top" wrapText="1"/>
      <protection locked="0"/>
    </xf>
    <xf numFmtId="186" fontId="0" fillId="25" borderId="16" xfId="211" applyNumberFormat="1" applyFont="1" applyFill="1" applyBorder="1" applyAlignment="1" applyProtection="1">
      <alignment vertical="top" wrapText="1"/>
      <protection locked="0"/>
    </xf>
    <xf numFmtId="4" fontId="0" fillId="25" borderId="11" xfId="0" applyNumberFormat="1" applyFont="1" applyFill="1" applyBorder="1" applyAlignment="1" applyProtection="1">
      <alignment horizontal="right" vertical="top" wrapText="1"/>
      <protection locked="0"/>
    </xf>
    <xf numFmtId="186" fontId="4" fillId="25" borderId="11" xfId="0" applyNumberFormat="1" applyFont="1" applyFill="1" applyBorder="1" applyAlignment="1" applyProtection="1">
      <alignment horizontal="right" vertical="top" wrapText="1"/>
      <protection locked="0"/>
    </xf>
    <xf numFmtId="4" fontId="0" fillId="25" borderId="11" xfId="0" applyNumberFormat="1" applyFont="1" applyFill="1" applyBorder="1" applyAlignment="1" applyProtection="1">
      <alignment vertical="top" wrapText="1"/>
      <protection locked="0"/>
    </xf>
    <xf numFmtId="186" fontId="0" fillId="25" borderId="11" xfId="0" applyNumberFormat="1" applyFont="1" applyFill="1" applyBorder="1" applyAlignment="1" applyProtection="1">
      <alignment horizontal="right" vertical="top" wrapText="1"/>
      <protection locked="0"/>
    </xf>
    <xf numFmtId="186" fontId="0" fillId="25" borderId="11" xfId="201" applyNumberFormat="1" applyFont="1" applyFill="1" applyBorder="1" applyAlignment="1" applyProtection="1">
      <alignment horizontal="right" vertical="top" wrapText="1"/>
      <protection locked="0"/>
    </xf>
    <xf numFmtId="186" fontId="42" fillId="25" borderId="11" xfId="0" applyNumberFormat="1" applyFont="1" applyFill="1" applyBorder="1" applyAlignment="1" applyProtection="1">
      <alignment horizontal="right" vertical="top" wrapText="1"/>
      <protection locked="0"/>
    </xf>
    <xf numFmtId="186" fontId="0" fillId="25" borderId="16" xfId="0" applyNumberFormat="1" applyFont="1" applyFill="1" applyBorder="1" applyAlignment="1" applyProtection="1">
      <alignment horizontal="right" vertical="top" wrapText="1"/>
      <protection locked="0"/>
    </xf>
    <xf numFmtId="186" fontId="0" fillId="25" borderId="16" xfId="201" applyNumberFormat="1" applyFont="1" applyFill="1" applyBorder="1" applyAlignment="1" applyProtection="1">
      <alignment horizontal="right" vertical="top" wrapText="1"/>
      <protection locked="0"/>
    </xf>
    <xf numFmtId="186" fontId="0" fillId="25" borderId="16" xfId="0" applyNumberFormat="1" applyFont="1" applyFill="1" applyBorder="1" applyAlignment="1" applyProtection="1">
      <alignment vertical="top" wrapText="1"/>
      <protection locked="0"/>
    </xf>
    <xf numFmtId="184" fontId="0" fillId="25" borderId="11" xfId="196" applyFont="1" applyFill="1" applyBorder="1" applyAlignment="1" applyProtection="1">
      <alignment horizontal="right" vertical="top" wrapText="1"/>
      <protection locked="0"/>
    </xf>
    <xf numFmtId="4" fontId="0" fillId="25" borderId="11" xfId="219" applyNumberFormat="1" applyFont="1" applyFill="1" applyBorder="1" applyAlignment="1" applyProtection="1">
      <alignment vertical="top" wrapText="1"/>
      <protection locked="0"/>
    </xf>
    <xf numFmtId="184" fontId="0" fillId="25" borderId="11" xfId="196" applyFont="1" applyFill="1" applyBorder="1" applyAlignment="1" applyProtection="1">
      <alignment horizontal="right" vertical="center" wrapText="1"/>
      <protection locked="0"/>
    </xf>
    <xf numFmtId="4" fontId="0" fillId="25" borderId="11" xfId="219" applyNumberFormat="1" applyFont="1" applyFill="1" applyBorder="1" applyAlignment="1" applyProtection="1">
      <alignment vertical="center" wrapText="1"/>
      <protection locked="0"/>
    </xf>
    <xf numFmtId="179" fontId="35" fillId="25" borderId="11" xfId="208" applyFont="1" applyFill="1" applyBorder="1" applyAlignment="1" applyProtection="1">
      <alignment horizontal="center" vertical="center" wrapText="1"/>
      <protection locked="0"/>
    </xf>
    <xf numFmtId="4" fontId="35" fillId="25" borderId="11" xfId="219" applyNumberFormat="1" applyFont="1" applyFill="1" applyBorder="1" applyAlignment="1" applyProtection="1">
      <alignment horizontal="center" vertical="center" wrapText="1"/>
      <protection locked="0"/>
    </xf>
    <xf numFmtId="179" fontId="0" fillId="25" borderId="11" xfId="208" applyFont="1" applyFill="1" applyBorder="1" applyAlignment="1" applyProtection="1">
      <alignment horizontal="right" vertical="top" wrapText="1"/>
      <protection locked="0"/>
    </xf>
    <xf numFmtId="4" fontId="0" fillId="25" borderId="11" xfId="219" applyNumberFormat="1" applyFont="1" applyFill="1" applyBorder="1" applyAlignment="1" applyProtection="1">
      <alignment wrapText="1"/>
      <protection locked="0"/>
    </xf>
    <xf numFmtId="179" fontId="0" fillId="25" borderId="11" xfId="208" applyFont="1" applyFill="1" applyBorder="1" applyAlignment="1" applyProtection="1">
      <alignment horizontal="right" vertical="center" wrapText="1"/>
      <protection locked="0"/>
    </xf>
    <xf numFmtId="171" fontId="0" fillId="25" borderId="11" xfId="199" applyFont="1" applyFill="1" applyBorder="1" applyAlignment="1" applyProtection="1">
      <alignment horizontal="center"/>
      <protection locked="0"/>
    </xf>
    <xf numFmtId="4" fontId="42" fillId="25" borderId="11" xfId="218" applyNumberFormat="1" applyFont="1" applyFill="1" applyBorder="1" applyAlignment="1" applyProtection="1">
      <alignment horizontal="right" vertical="center" wrapText="1"/>
      <protection locked="0"/>
    </xf>
    <xf numFmtId="4" fontId="0" fillId="25" borderId="16" xfId="218" applyNumberFormat="1" applyFont="1" applyFill="1" applyBorder="1" applyAlignment="1" applyProtection="1">
      <alignment horizontal="right" vertical="top" wrapText="1"/>
      <protection locked="0"/>
    </xf>
    <xf numFmtId="4" fontId="4" fillId="25" borderId="16" xfId="208" applyNumberFormat="1" applyFont="1" applyFill="1" applyBorder="1" applyAlignment="1" applyProtection="1">
      <alignment vertical="top" wrapText="1"/>
      <protection locked="0"/>
    </xf>
    <xf numFmtId="4" fontId="4" fillId="25" borderId="11" xfId="208" applyNumberFormat="1" applyFont="1" applyFill="1" applyBorder="1" applyAlignment="1" applyProtection="1">
      <alignment vertical="top" wrapText="1"/>
      <protection locked="0"/>
    </xf>
    <xf numFmtId="4" fontId="0" fillId="25" borderId="11" xfId="248" applyNumberFormat="1" applyFont="1" applyFill="1" applyBorder="1" applyAlignment="1" applyProtection="1">
      <alignment horizontal="right" vertical="top"/>
      <protection locked="0"/>
    </xf>
    <xf numFmtId="39" fontId="0" fillId="25" borderId="11" xfId="248" applyFont="1" applyFill="1" applyBorder="1" applyAlignment="1" applyProtection="1">
      <alignment vertical="top" wrapText="1"/>
      <protection locked="0"/>
    </xf>
    <xf numFmtId="4" fontId="0" fillId="25" borderId="11" xfId="198" applyNumberFormat="1" applyFont="1" applyFill="1" applyBorder="1" applyAlignment="1" applyProtection="1">
      <alignment vertical="top"/>
      <protection locked="0"/>
    </xf>
    <xf numFmtId="4" fontId="0" fillId="25" borderId="11" xfId="198" applyNumberFormat="1" applyFont="1" applyFill="1" applyBorder="1" applyAlignment="1" applyProtection="1">
      <alignment horizontal="right" vertical="top"/>
      <protection locked="0"/>
    </xf>
    <xf numFmtId="4" fontId="4" fillId="25" borderId="11" xfId="209" applyNumberFormat="1" applyFont="1" applyFill="1" applyBorder="1" applyAlignment="1" applyProtection="1">
      <alignment vertical="top" wrapText="1"/>
      <protection locked="0"/>
    </xf>
    <xf numFmtId="4" fontId="0" fillId="25" borderId="11" xfId="247" applyNumberFormat="1" applyFont="1" applyFill="1" applyBorder="1" applyAlignment="1" applyProtection="1">
      <alignment vertical="top" wrapText="1"/>
      <protection locked="0"/>
    </xf>
    <xf numFmtId="4" fontId="0" fillId="25" borderId="11" xfId="245" applyNumberFormat="1" applyFont="1" applyFill="1" applyBorder="1" applyAlignment="1" applyProtection="1">
      <alignment vertical="center" wrapText="1"/>
      <protection locked="0"/>
    </xf>
    <xf numFmtId="4" fontId="0" fillId="25" borderId="11" xfId="247" applyNumberFormat="1" applyFont="1" applyFill="1" applyBorder="1" applyAlignment="1" applyProtection="1">
      <alignment vertical="center" wrapText="1"/>
      <protection locked="0"/>
    </xf>
    <xf numFmtId="4" fontId="0" fillId="25" borderId="11" xfId="245" applyNumberFormat="1" applyFont="1" applyFill="1" applyBorder="1" applyAlignment="1" applyProtection="1">
      <alignment vertical="top" wrapText="1"/>
      <protection locked="0"/>
    </xf>
    <xf numFmtId="4" fontId="4" fillId="25" borderId="11" xfId="218" applyNumberFormat="1" applyFont="1" applyFill="1" applyBorder="1" applyAlignment="1" applyProtection="1">
      <alignment horizontal="right" vertical="top" wrapText="1"/>
      <protection locked="0"/>
    </xf>
    <xf numFmtId="4" fontId="4" fillId="25" borderId="16" xfId="218" applyNumberFormat="1" applyFont="1" applyFill="1" applyBorder="1" applyAlignment="1" applyProtection="1">
      <alignment horizontal="right" vertical="top" wrapText="1"/>
      <protection locked="0"/>
    </xf>
    <xf numFmtId="4" fontId="4" fillId="25" borderId="11" xfId="0" applyNumberFormat="1" applyFont="1" applyFill="1" applyBorder="1" applyAlignment="1" applyProtection="1">
      <alignment vertical="top" wrapText="1"/>
      <protection locked="0"/>
    </xf>
    <xf numFmtId="4" fontId="4" fillId="25" borderId="17" xfId="0" applyNumberFormat="1" applyFont="1" applyFill="1" applyBorder="1" applyAlignment="1" applyProtection="1">
      <alignment vertical="top" wrapText="1"/>
      <protection locked="0"/>
    </xf>
    <xf numFmtId="184" fontId="0" fillId="25" borderId="16" xfId="196" applyFont="1" applyFill="1" applyBorder="1" applyAlignment="1" applyProtection="1">
      <alignment horizontal="right" vertical="top" wrapText="1"/>
      <protection locked="0"/>
    </xf>
    <xf numFmtId="4" fontId="4" fillId="25" borderId="16" xfId="0" applyNumberFormat="1" applyFont="1" applyFill="1" applyBorder="1" applyAlignment="1" applyProtection="1">
      <alignment vertical="top" wrapText="1"/>
      <protection locked="0"/>
    </xf>
    <xf numFmtId="49" fontId="4" fillId="25" borderId="14" xfId="248" applyNumberFormat="1" applyFont="1" applyFill="1" applyBorder="1" applyAlignment="1" applyProtection="1">
      <alignment horizontal="center" vertical="top" wrapText="1"/>
      <protection/>
    </xf>
    <xf numFmtId="49" fontId="4" fillId="25" borderId="14" xfId="248" applyNumberFormat="1" applyFont="1" applyFill="1" applyBorder="1" applyAlignment="1" applyProtection="1">
      <alignment vertical="top" wrapText="1"/>
      <protection/>
    </xf>
    <xf numFmtId="39" fontId="4" fillId="25" borderId="14" xfId="248" applyFont="1" applyFill="1" applyBorder="1" applyAlignment="1" applyProtection="1">
      <alignment horizontal="right" vertical="top" wrapText="1"/>
      <protection/>
    </xf>
    <xf numFmtId="4" fontId="4" fillId="25" borderId="14" xfId="248" applyNumberFormat="1" applyFont="1" applyFill="1" applyBorder="1" applyAlignment="1" applyProtection="1">
      <alignment horizontal="center" vertical="top" wrapText="1"/>
      <protection/>
    </xf>
    <xf numFmtId="49" fontId="4" fillId="25" borderId="11" xfId="246" applyNumberFormat="1" applyFont="1" applyFill="1" applyBorder="1" applyAlignment="1" applyProtection="1">
      <alignment wrapText="1"/>
      <protection/>
    </xf>
    <xf numFmtId="190" fontId="0" fillId="25" borderId="11" xfId="0" applyNumberFormat="1" applyFont="1" applyFill="1" applyBorder="1" applyAlignment="1" applyProtection="1">
      <alignment horizontal="right" vertical="top"/>
      <protection/>
    </xf>
    <xf numFmtId="194" fontId="0" fillId="25" borderId="11" xfId="0" applyNumberFormat="1" applyFont="1" applyFill="1" applyBorder="1" applyAlignment="1" applyProtection="1">
      <alignment horizontal="center" vertical="top"/>
      <protection/>
    </xf>
    <xf numFmtId="49" fontId="0" fillId="25" borderId="11" xfId="246" applyNumberFormat="1" applyFont="1" applyFill="1" applyBorder="1" applyAlignment="1" applyProtection="1">
      <alignment vertical="top"/>
      <protection/>
    </xf>
    <xf numFmtId="0" fontId="0" fillId="25" borderId="11" xfId="0" applyNumberFormat="1" applyFont="1" applyFill="1" applyBorder="1" applyAlignment="1" applyProtection="1">
      <alignment vertical="top" wrapText="1"/>
      <protection/>
    </xf>
    <xf numFmtId="4" fontId="0" fillId="25" borderId="11" xfId="0" applyNumberFormat="1" applyFont="1" applyFill="1" applyBorder="1" applyAlignment="1" applyProtection="1">
      <alignment horizontal="center" vertical="top"/>
      <protection/>
    </xf>
    <xf numFmtId="0" fontId="0" fillId="25" borderId="11" xfId="0" applyNumberFormat="1" applyFont="1" applyFill="1" applyBorder="1" applyAlignment="1" applyProtection="1">
      <alignment vertical="top"/>
      <protection/>
    </xf>
    <xf numFmtId="0" fontId="4" fillId="25" borderId="11" xfId="0" applyFont="1" applyFill="1" applyBorder="1" applyAlignment="1" applyProtection="1">
      <alignment horizontal="left"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190" fontId="0" fillId="25" borderId="11" xfId="0" applyNumberFormat="1" applyFont="1" applyFill="1" applyBorder="1" applyAlignment="1" applyProtection="1">
      <alignment horizontal="right" vertical="center"/>
      <protection/>
    </xf>
    <xf numFmtId="4" fontId="0" fillId="25" borderId="11" xfId="0" applyNumberFormat="1" applyFont="1" applyFill="1" applyBorder="1" applyAlignment="1" applyProtection="1">
      <alignment horizontal="center" vertical="center"/>
      <protection/>
    </xf>
    <xf numFmtId="190" fontId="0" fillId="25" borderId="11" xfId="0" applyNumberFormat="1" applyFont="1" applyFill="1" applyBorder="1" applyAlignment="1" applyProtection="1">
      <alignment horizontal="right" vertical="center" wrapText="1"/>
      <protection/>
    </xf>
    <xf numFmtId="4" fontId="0" fillId="25" borderId="11" xfId="0" applyNumberFormat="1" applyFont="1" applyFill="1" applyBorder="1" applyAlignment="1" applyProtection="1">
      <alignment horizontal="center" vertical="center" wrapText="1"/>
      <protection/>
    </xf>
    <xf numFmtId="185" fontId="0" fillId="25" borderId="11" xfId="0" applyNumberFormat="1" applyFont="1" applyFill="1" applyBorder="1" applyAlignment="1" applyProtection="1">
      <alignment horizontal="right" vertical="top" wrapText="1"/>
      <protection/>
    </xf>
    <xf numFmtId="39" fontId="0" fillId="25" borderId="11" xfId="243" applyFont="1" applyFill="1" applyBorder="1" applyAlignment="1" applyProtection="1">
      <alignment horizontal="left" vertical="top" wrapText="1"/>
      <protection/>
    </xf>
    <xf numFmtId="190" fontId="0" fillId="25" borderId="11" xfId="0" applyNumberFormat="1" applyFont="1" applyFill="1" applyBorder="1" applyAlignment="1" applyProtection="1">
      <alignment horizontal="right" vertical="top" wrapText="1"/>
      <protection/>
    </xf>
    <xf numFmtId="4" fontId="0" fillId="25" borderId="11" xfId="0" applyNumberFormat="1" applyFont="1" applyFill="1" applyBorder="1" applyAlignment="1" applyProtection="1">
      <alignment horizontal="center" vertical="top" wrapText="1"/>
      <protection/>
    </xf>
    <xf numFmtId="0" fontId="4" fillId="25" borderId="11" xfId="0" applyNumberFormat="1" applyFont="1" applyFill="1" applyBorder="1" applyAlignment="1" applyProtection="1">
      <alignment vertical="top" wrapText="1"/>
      <protection/>
    </xf>
    <xf numFmtId="0" fontId="0" fillId="25" borderId="11" xfId="248" applyNumberFormat="1" applyFont="1" applyFill="1" applyBorder="1" applyAlignment="1" applyProtection="1" quotePrefix="1">
      <alignment horizontal="right" vertical="top" wrapText="1"/>
      <protection/>
    </xf>
    <xf numFmtId="0" fontId="0" fillId="25" borderId="11" xfId="0" applyFont="1" applyFill="1" applyBorder="1" applyAlignment="1" applyProtection="1">
      <alignment horizontal="left" vertical="top" wrapText="1"/>
      <protection/>
    </xf>
    <xf numFmtId="4" fontId="0" fillId="25" borderId="11" xfId="218" applyNumberFormat="1" applyFont="1" applyFill="1" applyBorder="1" applyAlignment="1" applyProtection="1">
      <alignment horizontal="right" vertical="center" wrapText="1"/>
      <protection/>
    </xf>
    <xf numFmtId="4" fontId="0" fillId="25" borderId="11" xfId="218" applyNumberFormat="1" applyFont="1" applyFill="1" applyBorder="1" applyAlignment="1" applyProtection="1">
      <alignment horizontal="center" vertical="center" wrapText="1"/>
      <protection/>
    </xf>
    <xf numFmtId="39" fontId="4" fillId="25" borderId="11" xfId="243" applyFont="1" applyFill="1" applyBorder="1" applyAlignment="1" applyProtection="1">
      <alignment horizontal="left" vertical="top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4" fontId="0" fillId="25" borderId="16" xfId="218" applyNumberFormat="1" applyFont="1" applyFill="1" applyBorder="1" applyAlignment="1" applyProtection="1">
      <alignment horizontal="right" vertical="center" wrapText="1"/>
      <protection/>
    </xf>
    <xf numFmtId="4" fontId="0" fillId="25" borderId="16" xfId="218" applyNumberFormat="1" applyFont="1" applyFill="1" applyBorder="1" applyAlignment="1" applyProtection="1">
      <alignment horizontal="center" vertical="center" wrapText="1"/>
      <protection/>
    </xf>
    <xf numFmtId="49" fontId="0" fillId="25" borderId="11" xfId="246" applyNumberFormat="1" applyFont="1" applyFill="1" applyBorder="1" applyAlignment="1" applyProtection="1">
      <alignment vertical="top" wrapText="1"/>
      <protection/>
    </xf>
    <xf numFmtId="194" fontId="0" fillId="25" borderId="11" xfId="0" applyNumberFormat="1" applyFont="1" applyFill="1" applyBorder="1" applyAlignment="1" applyProtection="1">
      <alignment horizontal="center" vertical="top" wrapText="1"/>
      <protection/>
    </xf>
    <xf numFmtId="0" fontId="0" fillId="25" borderId="16" xfId="0" applyNumberFormat="1" applyFont="1" applyFill="1" applyBorder="1" applyAlignment="1" applyProtection="1">
      <alignment vertical="top" wrapText="1"/>
      <protection/>
    </xf>
    <xf numFmtId="190" fontId="0" fillId="25" borderId="16" xfId="0" applyNumberFormat="1" applyFont="1" applyFill="1" applyBorder="1" applyAlignment="1" applyProtection="1">
      <alignment horizontal="right" vertical="top" wrapText="1"/>
      <protection/>
    </xf>
    <xf numFmtId="194" fontId="0" fillId="25" borderId="16" xfId="0" applyNumberFormat="1" applyFont="1" applyFill="1" applyBorder="1" applyAlignment="1" applyProtection="1">
      <alignment horizontal="center" vertical="top" wrapText="1"/>
      <protection/>
    </xf>
    <xf numFmtId="49" fontId="4" fillId="25" borderId="11" xfId="248" applyNumberFormat="1" applyFont="1" applyFill="1" applyBorder="1" applyAlignment="1" applyProtection="1">
      <alignment horizontal="right" vertical="top" wrapText="1"/>
      <protection/>
    </xf>
    <xf numFmtId="4" fontId="4" fillId="25" borderId="11" xfId="0" applyNumberFormat="1" applyFont="1" applyFill="1" applyBorder="1" applyAlignment="1" applyProtection="1">
      <alignment wrapText="1"/>
      <protection/>
    </xf>
    <xf numFmtId="49" fontId="0" fillId="25" borderId="11" xfId="248" applyNumberFormat="1" applyFont="1" applyFill="1" applyBorder="1" applyAlignment="1" applyProtection="1">
      <alignment horizontal="right" vertical="top" wrapText="1"/>
      <protection/>
    </xf>
    <xf numFmtId="0" fontId="42" fillId="25" borderId="11" xfId="0" applyNumberFormat="1" applyFont="1" applyFill="1" applyBorder="1" applyAlignment="1" applyProtection="1">
      <alignment vertical="top" wrapText="1"/>
      <protection/>
    </xf>
    <xf numFmtId="194" fontId="0" fillId="25" borderId="11" xfId="0" applyNumberFormat="1" applyFont="1" applyFill="1" applyBorder="1" applyAlignment="1" applyProtection="1">
      <alignment horizontal="center" vertical="center" wrapText="1"/>
      <protection/>
    </xf>
    <xf numFmtId="39" fontId="42" fillId="25" borderId="11" xfId="243" applyFont="1" applyFill="1" applyBorder="1" applyAlignment="1" applyProtection="1">
      <alignment horizontal="left" vertical="top" wrapText="1"/>
      <protection/>
    </xf>
    <xf numFmtId="49" fontId="4" fillId="25" borderId="11" xfId="246" applyNumberFormat="1" applyFont="1" applyFill="1" applyBorder="1" applyAlignment="1" applyProtection="1">
      <alignment vertical="top" wrapText="1"/>
      <protection/>
    </xf>
    <xf numFmtId="0" fontId="4" fillId="25" borderId="11" xfId="0" applyFont="1" applyFill="1" applyBorder="1" applyAlignment="1" applyProtection="1">
      <alignment horizontal="right" vertical="top" wrapText="1"/>
      <protection/>
    </xf>
    <xf numFmtId="204" fontId="4" fillId="25" borderId="11" xfId="244" applyNumberFormat="1" applyFont="1" applyFill="1" applyBorder="1" applyAlignment="1" applyProtection="1">
      <alignment horizontal="right" vertical="top" wrapText="1"/>
      <protection/>
    </xf>
    <xf numFmtId="0" fontId="4" fillId="25" borderId="11" xfId="0" applyFont="1" applyFill="1" applyBorder="1" applyAlignment="1" applyProtection="1">
      <alignment vertical="top" wrapText="1"/>
      <protection/>
    </xf>
    <xf numFmtId="49" fontId="0" fillId="25" borderId="11" xfId="0" applyNumberFormat="1" applyFont="1" applyFill="1" applyBorder="1" applyAlignment="1" applyProtection="1">
      <alignment horizontal="right" vertical="top" wrapText="1"/>
      <protection/>
    </xf>
    <xf numFmtId="186" fontId="0" fillId="25" borderId="11" xfId="0" applyNumberFormat="1" applyFont="1" applyFill="1" applyBorder="1" applyAlignment="1" applyProtection="1">
      <alignment horizontal="right" vertical="top" wrapText="1"/>
      <protection/>
    </xf>
    <xf numFmtId="186" fontId="0" fillId="25" borderId="11" xfId="0" applyNumberFormat="1" applyFont="1" applyFill="1" applyBorder="1" applyAlignment="1" applyProtection="1">
      <alignment horizontal="center" vertical="top" wrapText="1"/>
      <protection/>
    </xf>
    <xf numFmtId="49" fontId="0" fillId="25" borderId="16" xfId="0" applyNumberFormat="1" applyFont="1" applyFill="1" applyBorder="1" applyAlignment="1" applyProtection="1">
      <alignment horizontal="right" vertical="top" wrapText="1"/>
      <protection/>
    </xf>
    <xf numFmtId="186" fontId="0" fillId="25" borderId="16" xfId="0" applyNumberFormat="1" applyFont="1" applyFill="1" applyBorder="1" applyAlignment="1" applyProtection="1">
      <alignment horizontal="right" vertical="top" wrapText="1"/>
      <protection/>
    </xf>
    <xf numFmtId="186" fontId="0" fillId="25" borderId="16" xfId="0" applyNumberFormat="1" applyFont="1" applyFill="1" applyBorder="1" applyAlignment="1" applyProtection="1">
      <alignment horizontal="center" vertical="top" wrapText="1"/>
      <protection/>
    </xf>
    <xf numFmtId="0" fontId="0" fillId="25" borderId="11" xfId="0" applyFont="1" applyFill="1" applyBorder="1" applyAlignment="1" applyProtection="1">
      <alignment horizontal="right" vertical="top" wrapText="1"/>
      <protection/>
    </xf>
    <xf numFmtId="4" fontId="0" fillId="25" borderId="16" xfId="0" applyNumberFormat="1" applyFont="1" applyFill="1" applyBorder="1" applyAlignment="1" applyProtection="1">
      <alignment horizontal="center" vertical="top" wrapText="1"/>
      <protection/>
    </xf>
    <xf numFmtId="39" fontId="0" fillId="25" borderId="11" xfId="0" applyNumberFormat="1" applyFont="1" applyFill="1" applyBorder="1" applyAlignment="1" applyProtection="1">
      <alignment horizontal="right" vertical="top" wrapText="1"/>
      <protection/>
    </xf>
    <xf numFmtId="4" fontId="0" fillId="25" borderId="11" xfId="218" applyNumberFormat="1" applyFont="1" applyFill="1" applyBorder="1" applyAlignment="1" applyProtection="1">
      <alignment horizontal="center" vertical="top" wrapText="1"/>
      <protection/>
    </xf>
    <xf numFmtId="0" fontId="0" fillId="25" borderId="11" xfId="0" applyFont="1" applyFill="1" applyBorder="1" applyAlignment="1" applyProtection="1">
      <alignment vertical="top"/>
      <protection/>
    </xf>
    <xf numFmtId="0" fontId="0" fillId="25" borderId="11" xfId="231" applyFont="1" applyFill="1" applyBorder="1" applyAlignment="1" applyProtection="1">
      <alignment horizontal="left" vertical="top"/>
      <protection/>
    </xf>
    <xf numFmtId="4" fontId="0" fillId="25" borderId="11" xfId="231" applyNumberFormat="1" applyFont="1" applyFill="1" applyBorder="1" applyAlignment="1" applyProtection="1">
      <alignment horizontal="right" vertical="top" wrapText="1"/>
      <protection/>
    </xf>
    <xf numFmtId="186" fontId="0" fillId="25" borderId="11" xfId="231" applyNumberFormat="1" applyFont="1" applyFill="1" applyBorder="1" applyAlignment="1" applyProtection="1">
      <alignment horizontal="center" vertical="top" wrapText="1"/>
      <protection/>
    </xf>
    <xf numFmtId="0" fontId="0" fillId="25" borderId="11" xfId="231" applyFont="1" applyFill="1" applyBorder="1" applyAlignment="1" applyProtection="1">
      <alignment horizontal="left" wrapText="1"/>
      <protection/>
    </xf>
    <xf numFmtId="4" fontId="0" fillId="25" borderId="11" xfId="231" applyNumberFormat="1" applyFont="1" applyFill="1" applyBorder="1" applyAlignment="1" applyProtection="1">
      <alignment horizontal="right" vertical="center"/>
      <protection/>
    </xf>
    <xf numFmtId="0" fontId="0" fillId="25" borderId="11" xfId="231" applyFont="1" applyFill="1" applyBorder="1" applyAlignment="1" applyProtection="1">
      <alignment horizontal="center" vertical="center"/>
      <protection/>
    </xf>
    <xf numFmtId="0" fontId="0" fillId="25" borderId="11" xfId="231" applyFont="1" applyFill="1" applyBorder="1" applyAlignment="1" applyProtection="1">
      <alignment horizontal="left" vertical="top" wrapText="1"/>
      <protection/>
    </xf>
    <xf numFmtId="0" fontId="0" fillId="25" borderId="11" xfId="231" applyFont="1" applyFill="1" applyBorder="1" applyAlignment="1" applyProtection="1">
      <alignment horizontal="center" vertical="top"/>
      <protection/>
    </xf>
    <xf numFmtId="4" fontId="0" fillId="25" borderId="11" xfId="231" applyNumberFormat="1" applyFont="1" applyFill="1" applyBorder="1" applyAlignment="1" applyProtection="1">
      <alignment horizontal="right" vertical="top"/>
      <protection/>
    </xf>
    <xf numFmtId="0" fontId="0" fillId="25" borderId="11" xfId="231" applyFont="1" applyFill="1" applyBorder="1" applyAlignment="1" applyProtection="1">
      <alignment vertical="top"/>
      <protection/>
    </xf>
    <xf numFmtId="0" fontId="0" fillId="25" borderId="11" xfId="231" applyFont="1" applyFill="1" applyBorder="1" applyAlignment="1" applyProtection="1">
      <alignment vertical="top" wrapText="1"/>
      <protection/>
    </xf>
    <xf numFmtId="1" fontId="0" fillId="25" borderId="11" xfId="0" applyNumberFormat="1" applyFont="1" applyFill="1" applyBorder="1" applyAlignment="1" applyProtection="1">
      <alignment vertical="top"/>
      <protection/>
    </xf>
    <xf numFmtId="4" fontId="0" fillId="25" borderId="11" xfId="218" applyNumberFormat="1" applyFont="1" applyFill="1" applyBorder="1" applyAlignment="1" applyProtection="1">
      <alignment horizontal="right" vertical="top" wrapText="1"/>
      <protection/>
    </xf>
    <xf numFmtId="0" fontId="35" fillId="25" borderId="11" xfId="0" applyFont="1" applyFill="1" applyBorder="1" applyAlignment="1" applyProtection="1">
      <alignment horizontal="left"/>
      <protection/>
    </xf>
    <xf numFmtId="2" fontId="35" fillId="25" borderId="11" xfId="0" applyNumberFormat="1" applyFont="1" applyFill="1" applyBorder="1" applyAlignment="1" applyProtection="1">
      <alignment horizontal="center" vertical="center" wrapText="1"/>
      <protection/>
    </xf>
    <xf numFmtId="186" fontId="35" fillId="25" borderId="11" xfId="0" applyNumberFormat="1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/>
      <protection/>
    </xf>
    <xf numFmtId="0" fontId="0" fillId="25" borderId="11" xfId="0" applyFont="1" applyFill="1" applyBorder="1" applyAlignment="1" applyProtection="1">
      <alignment horizontal="left" vertical="justify"/>
      <protection/>
    </xf>
    <xf numFmtId="4" fontId="0" fillId="25" borderId="11" xfId="0" applyNumberFormat="1" applyFont="1" applyFill="1" applyBorder="1" applyAlignment="1" applyProtection="1">
      <alignment vertical="center" wrapText="1"/>
      <protection/>
    </xf>
    <xf numFmtId="186" fontId="0" fillId="25" borderId="11" xfId="0" applyNumberFormat="1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wrapText="1"/>
      <protection/>
    </xf>
    <xf numFmtId="0" fontId="0" fillId="25" borderId="11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/>
      <protection/>
    </xf>
    <xf numFmtId="0" fontId="4" fillId="25" borderId="11" xfId="248" applyNumberFormat="1" applyFont="1" applyFill="1" applyBorder="1" applyAlignment="1" applyProtection="1">
      <alignment horizontal="right" vertical="top" wrapText="1"/>
      <protection/>
    </xf>
    <xf numFmtId="0" fontId="0" fillId="25" borderId="16" xfId="248" applyNumberFormat="1" applyFont="1" applyFill="1" applyBorder="1" applyAlignment="1" applyProtection="1">
      <alignment horizontal="right" vertical="top" wrapText="1"/>
      <protection/>
    </xf>
    <xf numFmtId="0" fontId="0" fillId="25" borderId="11" xfId="248" applyNumberFormat="1" applyFont="1" applyFill="1" applyBorder="1" applyAlignment="1" applyProtection="1">
      <alignment horizontal="right" vertical="top" wrapText="1"/>
      <protection/>
    </xf>
    <xf numFmtId="4" fontId="4" fillId="25" borderId="11" xfId="0" applyNumberFormat="1" applyFont="1" applyFill="1" applyBorder="1" applyAlignment="1" applyProtection="1">
      <alignment horizontal="center" vertical="top" wrapText="1"/>
      <protection/>
    </xf>
    <xf numFmtId="214" fontId="4" fillId="25" borderId="11" xfId="0" applyNumberFormat="1" applyFont="1" applyFill="1" applyBorder="1" applyAlignment="1" applyProtection="1">
      <alignment horizontal="right" vertical="top"/>
      <protection/>
    </xf>
    <xf numFmtId="0" fontId="4" fillId="25" borderId="11" xfId="0" applyNumberFormat="1" applyFont="1" applyFill="1" applyBorder="1" applyAlignment="1" applyProtection="1">
      <alignment horizontal="left" vertical="top" wrapText="1"/>
      <protection/>
    </xf>
    <xf numFmtId="4" fontId="0" fillId="25" borderId="11" xfId="0" applyNumberFormat="1" applyFont="1" applyFill="1" applyBorder="1" applyAlignment="1" applyProtection="1">
      <alignment horizontal="right" vertical="top"/>
      <protection/>
    </xf>
    <xf numFmtId="195" fontId="0" fillId="25" borderId="11" xfId="0" applyNumberFormat="1" applyFont="1" applyFill="1" applyBorder="1" applyAlignment="1" applyProtection="1">
      <alignment horizontal="right" vertical="top"/>
      <protection/>
    </xf>
    <xf numFmtId="0" fontId="0" fillId="25" borderId="11" xfId="0" applyNumberFormat="1" applyFont="1" applyFill="1" applyBorder="1" applyAlignment="1" applyProtection="1">
      <alignment horizontal="left" vertical="top" wrapText="1"/>
      <protection/>
    </xf>
    <xf numFmtId="4" fontId="0" fillId="25" borderId="11" xfId="0" applyNumberFormat="1" applyFont="1" applyFill="1" applyBorder="1" applyAlignment="1" applyProtection="1">
      <alignment horizontal="right" vertical="center"/>
      <protection/>
    </xf>
    <xf numFmtId="0" fontId="44" fillId="25" borderId="11" xfId="248" applyNumberFormat="1" applyFont="1" applyFill="1" applyBorder="1" applyAlignment="1" applyProtection="1">
      <alignment horizontal="right" vertical="top" wrapText="1"/>
      <protection/>
    </xf>
    <xf numFmtId="39" fontId="44" fillId="25" borderId="11" xfId="243" applyFont="1" applyFill="1" applyBorder="1" applyAlignment="1" applyProtection="1">
      <alignment horizontal="left" vertical="top" wrapText="1"/>
      <protection/>
    </xf>
    <xf numFmtId="4" fontId="42" fillId="25" borderId="11" xfId="0" applyNumberFormat="1" applyFont="1" applyFill="1" applyBorder="1" applyAlignment="1" applyProtection="1">
      <alignment horizontal="center" vertical="center" wrapText="1"/>
      <protection/>
    </xf>
    <xf numFmtId="0" fontId="42" fillId="25" borderId="11" xfId="248" applyNumberFormat="1" applyFont="1" applyFill="1" applyBorder="1" applyAlignment="1" applyProtection="1">
      <alignment horizontal="right" vertical="top" wrapText="1"/>
      <protection/>
    </xf>
    <xf numFmtId="49" fontId="0" fillId="25" borderId="16" xfId="248" applyNumberFormat="1" applyFont="1" applyFill="1" applyBorder="1" applyAlignment="1" applyProtection="1">
      <alignment horizontal="right" vertical="top" wrapText="1"/>
      <protection/>
    </xf>
    <xf numFmtId="49" fontId="4" fillId="25" borderId="16" xfId="248" applyNumberFormat="1" applyFont="1" applyFill="1" applyBorder="1" applyAlignment="1" applyProtection="1">
      <alignment horizontal="center" vertical="top" wrapText="1"/>
      <protection/>
    </xf>
    <xf numFmtId="184" fontId="0" fillId="25" borderId="16" xfId="218" applyFont="1" applyFill="1" applyBorder="1" applyAlignment="1" applyProtection="1">
      <alignment horizontal="right" vertical="top" wrapText="1"/>
      <protection/>
    </xf>
    <xf numFmtId="49" fontId="0" fillId="25" borderId="16" xfId="0" applyNumberFormat="1" applyFont="1" applyFill="1" applyBorder="1" applyAlignment="1" applyProtection="1">
      <alignment horizontal="center" vertical="top" wrapText="1"/>
      <protection/>
    </xf>
    <xf numFmtId="49" fontId="4" fillId="25" borderId="11" xfId="248" applyNumberFormat="1" applyFont="1" applyFill="1" applyBorder="1" applyAlignment="1" applyProtection="1">
      <alignment horizontal="center" vertical="top" wrapText="1"/>
      <protection/>
    </xf>
    <xf numFmtId="184" fontId="0" fillId="25" borderId="11" xfId="218" applyFont="1" applyFill="1" applyBorder="1" applyAlignment="1" applyProtection="1">
      <alignment horizontal="right" vertical="top" wrapText="1"/>
      <protection/>
    </xf>
    <xf numFmtId="49" fontId="0" fillId="25" borderId="11" xfId="0" applyNumberFormat="1" applyFont="1" applyFill="1" applyBorder="1" applyAlignment="1" applyProtection="1">
      <alignment horizontal="center" vertical="top" wrapText="1"/>
      <protection/>
    </xf>
    <xf numFmtId="49" fontId="4" fillId="25" borderId="11" xfId="248" applyNumberFormat="1" applyFont="1" applyFill="1" applyBorder="1" applyAlignment="1" applyProtection="1">
      <alignment horizontal="center" vertical="top"/>
      <protection/>
    </xf>
    <xf numFmtId="0" fontId="4" fillId="25" borderId="11" xfId="0" applyFont="1" applyFill="1" applyBorder="1" applyAlignment="1" applyProtection="1">
      <alignment vertical="top"/>
      <protection/>
    </xf>
    <xf numFmtId="49" fontId="0" fillId="25" borderId="11" xfId="248" applyNumberFormat="1" applyFont="1" applyFill="1" applyBorder="1" applyAlignment="1" applyProtection="1">
      <alignment horizontal="right" vertical="top"/>
      <protection/>
    </xf>
    <xf numFmtId="39" fontId="0" fillId="25" borderId="11" xfId="248" applyFont="1" applyFill="1" applyBorder="1" applyAlignment="1" applyProtection="1">
      <alignment vertical="top" wrapText="1"/>
      <protection/>
    </xf>
    <xf numFmtId="49" fontId="4" fillId="25" borderId="11" xfId="248" applyNumberFormat="1" applyFont="1" applyFill="1" applyBorder="1" applyAlignment="1" applyProtection="1">
      <alignment horizontal="right" vertical="top"/>
      <protection/>
    </xf>
    <xf numFmtId="4" fontId="0" fillId="25" borderId="11" xfId="198" applyNumberFormat="1" applyFont="1" applyFill="1" applyBorder="1" applyAlignment="1" applyProtection="1">
      <alignment horizontal="center" vertical="top"/>
      <protection/>
    </xf>
    <xf numFmtId="4" fontId="0" fillId="25" borderId="11" xfId="198" applyNumberFormat="1" applyFont="1" applyFill="1" applyBorder="1" applyAlignment="1" applyProtection="1">
      <alignment horizontal="right" vertical="top"/>
      <protection/>
    </xf>
    <xf numFmtId="186" fontId="0" fillId="25" borderId="11" xfId="248" applyNumberFormat="1" applyFont="1" applyFill="1" applyBorder="1" applyAlignment="1" applyProtection="1">
      <alignment horizontal="center" vertical="top"/>
      <protection/>
    </xf>
    <xf numFmtId="4" fontId="0" fillId="25" borderId="11" xfId="248" applyNumberFormat="1" applyFont="1" applyFill="1" applyBorder="1" applyAlignment="1" applyProtection="1">
      <alignment horizontal="center" vertical="top"/>
      <protection/>
    </xf>
    <xf numFmtId="0" fontId="4" fillId="25" borderId="11" xfId="247" applyNumberFormat="1" applyFont="1" applyFill="1" applyBorder="1" applyAlignment="1" applyProtection="1">
      <alignment horizontal="center" vertical="top" wrapText="1"/>
      <protection/>
    </xf>
    <xf numFmtId="0" fontId="4" fillId="25" borderId="11" xfId="247" applyFont="1" applyFill="1" applyBorder="1" applyAlignment="1" applyProtection="1">
      <alignment vertical="top" wrapText="1"/>
      <protection/>
    </xf>
    <xf numFmtId="4" fontId="0" fillId="25" borderId="11" xfId="247" applyNumberFormat="1" applyFont="1" applyFill="1" applyBorder="1" applyAlignment="1" applyProtection="1">
      <alignment horizontal="right" vertical="top" wrapText="1"/>
      <protection/>
    </xf>
    <xf numFmtId="4" fontId="0" fillId="25" borderId="11" xfId="247" applyNumberFormat="1" applyFont="1" applyFill="1" applyBorder="1" applyAlignment="1" applyProtection="1">
      <alignment horizontal="center" vertical="top" wrapText="1"/>
      <protection/>
    </xf>
    <xf numFmtId="0" fontId="0" fillId="25" borderId="11" xfId="247" applyNumberFormat="1" applyFont="1" applyFill="1" applyBorder="1" applyAlignment="1" applyProtection="1">
      <alignment horizontal="right" vertical="top" wrapText="1"/>
      <protection/>
    </xf>
    <xf numFmtId="0" fontId="0" fillId="25" borderId="11" xfId="247" applyFont="1" applyFill="1" applyBorder="1" applyAlignment="1" applyProtection="1">
      <alignment vertical="top" wrapText="1"/>
      <protection/>
    </xf>
    <xf numFmtId="4" fontId="27" fillId="25" borderId="11" xfId="247" applyNumberFormat="1" applyFont="1" applyFill="1" applyBorder="1" applyAlignment="1" applyProtection="1">
      <alignment horizontal="center" vertical="top" wrapText="1"/>
      <protection/>
    </xf>
    <xf numFmtId="3" fontId="0" fillId="25" borderId="11" xfId="245" applyNumberFormat="1" applyFont="1" applyFill="1" applyBorder="1" applyAlignment="1" applyProtection="1">
      <alignment horizontal="right" vertical="top" wrapText="1"/>
      <protection/>
    </xf>
    <xf numFmtId="4" fontId="0" fillId="25" borderId="11" xfId="245" applyNumberFormat="1" applyFont="1" applyFill="1" applyBorder="1" applyAlignment="1" applyProtection="1">
      <alignment horizontal="right" vertical="center" wrapText="1"/>
      <protection/>
    </xf>
    <xf numFmtId="4" fontId="0" fillId="25" borderId="11" xfId="245" applyNumberFormat="1" applyFont="1" applyFill="1" applyBorder="1" applyAlignment="1" applyProtection="1">
      <alignment horizontal="center" vertical="center" wrapText="1"/>
      <protection/>
    </xf>
    <xf numFmtId="4" fontId="0" fillId="25" borderId="11" xfId="245" applyNumberFormat="1" applyFont="1" applyFill="1" applyBorder="1" applyAlignment="1" applyProtection="1">
      <alignment horizontal="right" vertical="top" wrapText="1"/>
      <protection/>
    </xf>
    <xf numFmtId="4" fontId="0" fillId="25" borderId="11" xfId="245" applyNumberFormat="1" applyFont="1" applyFill="1" applyBorder="1" applyAlignment="1" applyProtection="1">
      <alignment horizontal="center" vertical="top" wrapText="1"/>
      <protection/>
    </xf>
    <xf numFmtId="0" fontId="4" fillId="25" borderId="11" xfId="0" applyFont="1" applyFill="1" applyBorder="1" applyAlignment="1" applyProtection="1">
      <alignment horizontal="center" vertical="top" wrapText="1"/>
      <protection/>
    </xf>
    <xf numFmtId="4" fontId="0" fillId="25" borderId="16" xfId="218" applyNumberFormat="1" applyFont="1" applyFill="1" applyBorder="1" applyAlignment="1" applyProtection="1">
      <alignment horizontal="center" vertical="top" wrapText="1"/>
      <protection/>
    </xf>
    <xf numFmtId="0" fontId="4" fillId="25" borderId="16" xfId="0" applyFont="1" applyFill="1" applyBorder="1" applyAlignment="1" applyProtection="1">
      <alignment horizontal="center" vertical="top" wrapText="1"/>
      <protection/>
    </xf>
    <xf numFmtId="4" fontId="0" fillId="25" borderId="16" xfId="218" applyNumberFormat="1" applyFont="1" applyFill="1" applyBorder="1" applyAlignment="1" applyProtection="1">
      <alignment horizontal="right" vertical="top" wrapText="1"/>
      <protection/>
    </xf>
    <xf numFmtId="0" fontId="0" fillId="25" borderId="11" xfId="247" applyNumberFormat="1" applyFont="1" applyFill="1" applyBorder="1" applyAlignment="1" applyProtection="1">
      <alignment vertical="top" wrapText="1"/>
      <protection/>
    </xf>
    <xf numFmtId="0" fontId="0" fillId="25" borderId="11" xfId="247" applyFont="1" applyFill="1" applyBorder="1" applyAlignment="1" applyProtection="1">
      <alignment horizontal="right" vertical="top" wrapText="1"/>
      <protection/>
    </xf>
    <xf numFmtId="10" fontId="0" fillId="25" borderId="11" xfId="262" applyNumberFormat="1" applyFont="1" applyFill="1" applyBorder="1" applyAlignment="1" applyProtection="1">
      <alignment horizontal="right" vertical="top" wrapText="1"/>
      <protection/>
    </xf>
    <xf numFmtId="10" fontId="0" fillId="25" borderId="11" xfId="0" applyNumberFormat="1" applyFont="1" applyFill="1" applyBorder="1" applyAlignment="1" applyProtection="1">
      <alignment horizontal="right" vertical="top" wrapText="1"/>
      <protection/>
    </xf>
    <xf numFmtId="10" fontId="0" fillId="25" borderId="11" xfId="0" applyNumberFormat="1" applyFont="1" applyFill="1" applyBorder="1" applyAlignment="1" applyProtection="1">
      <alignment horizontal="center" vertical="top" wrapText="1"/>
      <protection/>
    </xf>
    <xf numFmtId="0" fontId="0" fillId="25" borderId="16" xfId="0" applyFont="1" applyFill="1" applyBorder="1" applyAlignment="1" applyProtection="1">
      <alignment vertical="top" wrapText="1"/>
      <protection/>
    </xf>
    <xf numFmtId="0" fontId="4" fillId="25" borderId="16" xfId="0" applyFont="1" applyFill="1" applyBorder="1" applyAlignment="1" applyProtection="1">
      <alignment horizontal="right" vertical="top" wrapText="1"/>
      <protection/>
    </xf>
    <xf numFmtId="0" fontId="34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left" vertical="top" wrapText="1"/>
    </xf>
  </cellXfs>
  <cellStyles count="28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3" xfId="29"/>
    <cellStyle name="20% - Énfasis2" xfId="30"/>
    <cellStyle name="20% - Énfasis2 2" xfId="31"/>
    <cellStyle name="20% - Énfasis2 3" xfId="32"/>
    <cellStyle name="20% - Énfasis3" xfId="33"/>
    <cellStyle name="20% - Énfasis3 2" xfId="34"/>
    <cellStyle name="20% - Énfasis3 3" xfId="35"/>
    <cellStyle name="20% - Énfasis4" xfId="36"/>
    <cellStyle name="20% - Énfasis4 2" xfId="37"/>
    <cellStyle name="20% - Énfasis4 3" xfId="38"/>
    <cellStyle name="20% - Énfasis5" xfId="39"/>
    <cellStyle name="20% - Énfasis5 2" xfId="40"/>
    <cellStyle name="20% - Énfasis5 3" xfId="41"/>
    <cellStyle name="20% - Énfasis6" xfId="42"/>
    <cellStyle name="20% - Énfasis6 2" xfId="43"/>
    <cellStyle name="20% - Énfasis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Énfasis1" xfId="57"/>
    <cellStyle name="40% - Énfasis1 2" xfId="58"/>
    <cellStyle name="40% - Énfasis1 3" xfId="59"/>
    <cellStyle name="40% - Énfasis2" xfId="60"/>
    <cellStyle name="40% - Énfasis2 2" xfId="61"/>
    <cellStyle name="40% - Énfasis2 3" xfId="62"/>
    <cellStyle name="40% - Énfasis3" xfId="63"/>
    <cellStyle name="40% - Énfasis3 2" xfId="64"/>
    <cellStyle name="40% - Énfasis3 3" xfId="65"/>
    <cellStyle name="40% - Énfasis4" xfId="66"/>
    <cellStyle name="40% - Énfasis4 2" xfId="67"/>
    <cellStyle name="40% - Énfasis4 3" xfId="68"/>
    <cellStyle name="40% - Énfasis5" xfId="69"/>
    <cellStyle name="40% - Énfasis5 2" xfId="70"/>
    <cellStyle name="40% - Énfasis5 3" xfId="71"/>
    <cellStyle name="40% - Énfasis6" xfId="72"/>
    <cellStyle name="40% - Énfasis6 2" xfId="73"/>
    <cellStyle name="40% - Énfasis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Énfasis1" xfId="87"/>
    <cellStyle name="60% - Énfasis1 2" xfId="88"/>
    <cellStyle name="60% - Énfasis1 3" xfId="89"/>
    <cellStyle name="60% - Énfasis2" xfId="90"/>
    <cellStyle name="60% - Énfasis2 2" xfId="91"/>
    <cellStyle name="60% - Énfasis2 3" xfId="92"/>
    <cellStyle name="60% - Énfasis3" xfId="93"/>
    <cellStyle name="60% - Énfasis3 2" xfId="94"/>
    <cellStyle name="60% - Énfasis3 3" xfId="95"/>
    <cellStyle name="60% - Énfasis4" xfId="96"/>
    <cellStyle name="60% - Énfasis4 2" xfId="97"/>
    <cellStyle name="60% - Énfasis4 3" xfId="98"/>
    <cellStyle name="60% - Énfasis5" xfId="99"/>
    <cellStyle name="60% - Énfasis5 2" xfId="100"/>
    <cellStyle name="60% - Énfasis5 3" xfId="101"/>
    <cellStyle name="60% - Énfasis6" xfId="102"/>
    <cellStyle name="60% - Énfasis6 2" xfId="103"/>
    <cellStyle name="60% - Énfasis6 3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Bad" xfId="117"/>
    <cellStyle name="Bad 2" xfId="118"/>
    <cellStyle name="Buena" xfId="119"/>
    <cellStyle name="Buena 2" xfId="120"/>
    <cellStyle name="Buena 3" xfId="121"/>
    <cellStyle name="Calculation" xfId="122"/>
    <cellStyle name="Calculation 2" xfId="123"/>
    <cellStyle name="Cálculo" xfId="124"/>
    <cellStyle name="Cálculo 2" xfId="125"/>
    <cellStyle name="Cálculo 3" xfId="126"/>
    <cellStyle name="Celda de comprobación" xfId="127"/>
    <cellStyle name="Celda de comprobación 2" xfId="128"/>
    <cellStyle name="Celda de comprobación 3" xfId="129"/>
    <cellStyle name="Celda vinculada" xfId="130"/>
    <cellStyle name="Celda vinculada 2" xfId="131"/>
    <cellStyle name="Celda vinculada 3" xfId="132"/>
    <cellStyle name="Check Cell" xfId="133"/>
    <cellStyle name="Check Cell 2" xfId="134"/>
    <cellStyle name="Comma 2" xfId="135"/>
    <cellStyle name="Comma 2 2" xfId="136"/>
    <cellStyle name="Comma 3" xfId="137"/>
    <cellStyle name="Comma_ACUEDUCTO DE  PADRE LAS CASAS" xfId="138"/>
    <cellStyle name="Encabezado 4" xfId="139"/>
    <cellStyle name="Encabezado 4 2" xfId="140"/>
    <cellStyle name="Encabezado 4 3" xfId="141"/>
    <cellStyle name="Énfasis1" xfId="142"/>
    <cellStyle name="Énfasis1 2" xfId="143"/>
    <cellStyle name="Énfasis1 3" xfId="144"/>
    <cellStyle name="Énfasis2" xfId="145"/>
    <cellStyle name="Énfasis2 2" xfId="146"/>
    <cellStyle name="Énfasis2 3" xfId="147"/>
    <cellStyle name="Énfasis3" xfId="148"/>
    <cellStyle name="Énfasis3 2" xfId="149"/>
    <cellStyle name="Énfasis3 3" xfId="150"/>
    <cellStyle name="Énfasis4" xfId="151"/>
    <cellStyle name="Énfasis4 2" xfId="152"/>
    <cellStyle name="Énfasis4 3" xfId="153"/>
    <cellStyle name="Énfasis5" xfId="154"/>
    <cellStyle name="Énfasis5 2" xfId="155"/>
    <cellStyle name="Énfasis5 3" xfId="156"/>
    <cellStyle name="Énfasis6" xfId="157"/>
    <cellStyle name="Énfasis6 2" xfId="158"/>
    <cellStyle name="Énfasis6 3" xfId="159"/>
    <cellStyle name="Entrada" xfId="160"/>
    <cellStyle name="Entrada 2" xfId="161"/>
    <cellStyle name="Entrada 3" xfId="162"/>
    <cellStyle name="Euro" xfId="163"/>
    <cellStyle name="Euro 2" xfId="164"/>
    <cellStyle name="Euro 2 2" xfId="165"/>
    <cellStyle name="Euro 3" xfId="166"/>
    <cellStyle name="Euro 4" xfId="167"/>
    <cellStyle name="Explanatory Text" xfId="168"/>
    <cellStyle name="Explanatory Text 2" xfId="169"/>
    <cellStyle name="F2" xfId="170"/>
    <cellStyle name="F3" xfId="171"/>
    <cellStyle name="F4" xfId="172"/>
    <cellStyle name="F5" xfId="173"/>
    <cellStyle name="F6" xfId="174"/>
    <cellStyle name="F7" xfId="175"/>
    <cellStyle name="F8" xfId="176"/>
    <cellStyle name="Good" xfId="177"/>
    <cellStyle name="Good 2" xfId="178"/>
    <cellStyle name="Heading 1" xfId="179"/>
    <cellStyle name="Heading 1 2" xfId="180"/>
    <cellStyle name="Heading 2" xfId="181"/>
    <cellStyle name="Heading 2 2" xfId="182"/>
    <cellStyle name="Heading 3" xfId="183"/>
    <cellStyle name="Heading 3 2" xfId="184"/>
    <cellStyle name="Heading 4" xfId="185"/>
    <cellStyle name="Heading 4 2" xfId="186"/>
    <cellStyle name="Hyperlink" xfId="187"/>
    <cellStyle name="Followed Hyperlink" xfId="188"/>
    <cellStyle name="Incorrecto" xfId="189"/>
    <cellStyle name="Incorrecto 2" xfId="190"/>
    <cellStyle name="Incorrecto 3" xfId="191"/>
    <cellStyle name="Input" xfId="192"/>
    <cellStyle name="Input 2" xfId="193"/>
    <cellStyle name="Linked Cell" xfId="194"/>
    <cellStyle name="Linked Cell 2" xfId="195"/>
    <cellStyle name="Comma" xfId="196"/>
    <cellStyle name="Comma [0]" xfId="197"/>
    <cellStyle name="Millares 11" xfId="198"/>
    <cellStyle name="Millares 11 2" xfId="199"/>
    <cellStyle name="Millares 15" xfId="200"/>
    <cellStyle name="Millares 2" xfId="201"/>
    <cellStyle name="Millares 2 11" xfId="202"/>
    <cellStyle name="Millares 2 2" xfId="203"/>
    <cellStyle name="Millares 2 2 2 4" xfId="204"/>
    <cellStyle name="Millares 3" xfId="205"/>
    <cellStyle name="Millares 3 2" xfId="206"/>
    <cellStyle name="Millares 3 3" xfId="207"/>
    <cellStyle name="Millares 4" xfId="208"/>
    <cellStyle name="Millares 4 2" xfId="209"/>
    <cellStyle name="Millares 4 2 2" xfId="210"/>
    <cellStyle name="Millares 5" xfId="211"/>
    <cellStyle name="Millares 5 2" xfId="212"/>
    <cellStyle name="Millares 5 3" xfId="213"/>
    <cellStyle name="Millares 5 3 2" xfId="214"/>
    <cellStyle name="Millares 6" xfId="215"/>
    <cellStyle name="Millares 7" xfId="216"/>
    <cellStyle name="Millares 7 2" xfId="217"/>
    <cellStyle name="Millares_estimado juana vicenta" xfId="218"/>
    <cellStyle name="Millares_NUEVO FORMATO DE PRESUPUESTOS" xfId="219"/>
    <cellStyle name="Currency" xfId="220"/>
    <cellStyle name="Currency [0]" xfId="221"/>
    <cellStyle name="Moneda 2" xfId="222"/>
    <cellStyle name="Moneda 3" xfId="223"/>
    <cellStyle name="Neutral" xfId="224"/>
    <cellStyle name="Neutral 2" xfId="225"/>
    <cellStyle name="No-definido" xfId="226"/>
    <cellStyle name="Normal - Style1" xfId="227"/>
    <cellStyle name="Normal 10" xfId="228"/>
    <cellStyle name="Normal 11" xfId="229"/>
    <cellStyle name="Normal 14 2" xfId="230"/>
    <cellStyle name="Normal 2" xfId="231"/>
    <cellStyle name="Normal 2 2" xfId="232"/>
    <cellStyle name="Normal 2_07-09 presupu..." xfId="233"/>
    <cellStyle name="Normal 3" xfId="234"/>
    <cellStyle name="Normal 31_correccion de averia ac.hatillo prov.hato mayor oct.2011" xfId="235"/>
    <cellStyle name="Normal 4" xfId="236"/>
    <cellStyle name="Normal 44" xfId="237"/>
    <cellStyle name="Normal 5" xfId="238"/>
    <cellStyle name="Normal 6" xfId="239"/>
    <cellStyle name="Normal 7" xfId="240"/>
    <cellStyle name="Normal 8" xfId="241"/>
    <cellStyle name="Normal 9" xfId="242"/>
    <cellStyle name="Normal_50-09 EXTENSION LINEA LA CUARENTA Y CABUYA 2" xfId="243"/>
    <cellStyle name="Normal_55-09 Equipamiento Pozos Ac. Rural El Llano" xfId="244"/>
    <cellStyle name="Normal_CARCAMO SAN PEDRO" xfId="245"/>
    <cellStyle name="Normal_Hoja1" xfId="246"/>
    <cellStyle name="Normal_Presupuesto Terminaciones Edificio Mantenimiento Nave I " xfId="247"/>
    <cellStyle name="Normal_rec 2 al 98-05 terminacion ac. la cueva de cevicos 2da. etapa ac. mult. guanabano- cruce de maguaca parte b y guanabano como ext. al ac. la cueva de cevico 1" xfId="248"/>
    <cellStyle name="Normal_Rec. No.3 118-03   Pta. de trat.A.Negras san juan de la maguana" xfId="249"/>
    <cellStyle name="Notas" xfId="250"/>
    <cellStyle name="Notas 2" xfId="251"/>
    <cellStyle name="Notas 3" xfId="252"/>
    <cellStyle name="Note" xfId="253"/>
    <cellStyle name="Note 2" xfId="254"/>
    <cellStyle name="Note 2 2" xfId="255"/>
    <cellStyle name="Note 3" xfId="256"/>
    <cellStyle name="Output" xfId="257"/>
    <cellStyle name="Output 2" xfId="258"/>
    <cellStyle name="Percent 2" xfId="259"/>
    <cellStyle name="Percent 2 2" xfId="260"/>
    <cellStyle name="Percent" xfId="261"/>
    <cellStyle name="Porcentaje 2" xfId="262"/>
    <cellStyle name="Porcentaje 2 2" xfId="263"/>
    <cellStyle name="Porcentaje 3" xfId="264"/>
    <cellStyle name="Porcentaje 4" xfId="265"/>
    <cellStyle name="Porcentual 2" xfId="266"/>
    <cellStyle name="Salida" xfId="267"/>
    <cellStyle name="Salida 2" xfId="268"/>
    <cellStyle name="Salida 3" xfId="269"/>
    <cellStyle name="Texto de advertencia" xfId="270"/>
    <cellStyle name="Texto de advertencia 2" xfId="271"/>
    <cellStyle name="Texto de advertencia 3" xfId="272"/>
    <cellStyle name="Texto explicativo" xfId="273"/>
    <cellStyle name="Texto explicativo 2" xfId="274"/>
    <cellStyle name="Texto explicativo 3" xfId="275"/>
    <cellStyle name="Title" xfId="276"/>
    <cellStyle name="Title 2" xfId="277"/>
    <cellStyle name="Título" xfId="278"/>
    <cellStyle name="Título 1" xfId="279"/>
    <cellStyle name="Título 1 2" xfId="280"/>
    <cellStyle name="Título 2" xfId="281"/>
    <cellStyle name="Título 2 2" xfId="282"/>
    <cellStyle name="Título 2 3" xfId="283"/>
    <cellStyle name="Título 3" xfId="284"/>
    <cellStyle name="Título 3 2" xfId="285"/>
    <cellStyle name="Título 3 3" xfId="286"/>
    <cellStyle name="Título 4" xfId="287"/>
    <cellStyle name="Título 5" xfId="288"/>
    <cellStyle name="Título_30-09 PRES. ACT No.2  AL 022-08 AC DE ESTEBANIA FINAL (version 1)" xfId="289"/>
    <cellStyle name="Total" xfId="290"/>
    <cellStyle name="Total 2" xfId="291"/>
    <cellStyle name="Warning Text" xfId="292"/>
    <cellStyle name="Warning Text 2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1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2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3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4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5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3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4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5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6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7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8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69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70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71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254</xdr:row>
      <xdr:rowOff>0</xdr:rowOff>
    </xdr:from>
    <xdr:ext cx="95250" cy="142875"/>
    <xdr:sp fLocksText="0">
      <xdr:nvSpPr>
        <xdr:cNvPr id="72" name="Text Box 15"/>
        <xdr:cNvSpPr txBox="1">
          <a:spLocks noChangeArrowheads="1"/>
        </xdr:cNvSpPr>
      </xdr:nvSpPr>
      <xdr:spPr>
        <a:xfrm>
          <a:off x="1790700" y="599313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.44\servidor%20de%20red%20de%20costos%20(ervita)\Documents%20and%20Settings\dell2\Escritorio\Mis%20documentos\presupuestos%202006\85-06%20Reh.%20y%20Ampl.%20Ac.%20Imbert%20(2da.%20alternativa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ES055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audia.deleon\AppData\Local\Microsoft\Windows\Temporary%20Internet%20Files\Content.IE5\D0JFAXUE\estimados%20juana%20vicenta%20FINAL-listado%20de%20partid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PROYECTO%20TERMINACION%20SOFTBALL%20COJPD\PRESUPUESTO%20MODIFICADO\PRESUPUESTO_FEDOSA_14NOV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PRESUPUESTO%202006\ZONA%20VII\85-06%20Reh.%20y%20Ampl.%20Ac.%20Imbert%20(2da.%20alternativ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CAVACIONES"/>
      <sheetName val="promas (2)"/>
      <sheetName val="pres. elab."/>
      <sheetName val="AVERIAS"/>
      <sheetName val="Analisis"/>
      <sheetName val="pres. elab. (2)"/>
      <sheetName val="VOL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 VICENTA corr comun comp form"/>
      <sheetName val="J VICENTA corr comun comp f (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2">
        <row r="16">
          <cell r="C16" t="str">
            <v>TOTAL BRUTO :          con 00/100 DÓLARES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8" tint="0.5999900102615356"/>
  </sheetPr>
  <dimension ref="A1:AG293"/>
  <sheetViews>
    <sheetView showGridLines="0" showZeros="0" tabSelected="1" view="pageBreakPreview" zoomScale="115" zoomScaleNormal="75" zoomScaleSheetLayoutView="115" zoomScalePageLayoutView="0" workbookViewId="0" topLeftCell="A1">
      <selection activeCell="B10" sqref="B10"/>
    </sheetView>
  </sheetViews>
  <sheetFormatPr defaultColWidth="12.57421875" defaultRowHeight="12.75"/>
  <cols>
    <col min="1" max="1" width="7.57421875" style="31" customWidth="1"/>
    <col min="2" max="2" width="54.57421875" style="31" customWidth="1"/>
    <col min="3" max="3" width="13.421875" style="23" customWidth="1"/>
    <col min="4" max="4" width="6.7109375" style="32" customWidth="1"/>
    <col min="5" max="5" width="14.28125" style="10" customWidth="1"/>
    <col min="6" max="6" width="14.8515625" style="10" customWidth="1"/>
    <col min="7" max="7" width="17.421875" style="10" customWidth="1"/>
    <col min="8" max="28" width="14.8515625" style="10" customWidth="1"/>
    <col min="29" max="29" width="15.7109375" style="10" customWidth="1"/>
    <col min="30" max="30" width="38.57421875" style="10" customWidth="1"/>
    <col min="31" max="33" width="13.00390625" style="10" bestFit="1" customWidth="1"/>
    <col min="34" max="16384" width="12.57421875" style="10" customWidth="1"/>
  </cols>
  <sheetData>
    <row r="1" spans="1:28" s="58" customFormat="1" ht="14.25">
      <c r="A1" s="290"/>
      <c r="B1" s="290"/>
      <c r="C1" s="290"/>
      <c r="D1" s="290"/>
      <c r="E1" s="290"/>
      <c r="F1" s="29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s="7" customFormat="1" ht="12.75">
      <c r="A2" s="291"/>
      <c r="B2" s="291"/>
      <c r="C2" s="291"/>
      <c r="D2" s="291"/>
      <c r="E2" s="291"/>
      <c r="F2" s="291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s="7" customFormat="1" ht="29.25" customHeight="1">
      <c r="A3" s="291" t="s">
        <v>246</v>
      </c>
      <c r="B3" s="291"/>
      <c r="C3" s="291"/>
      <c r="D3" s="291"/>
      <c r="E3" s="291"/>
      <c r="F3" s="29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s="7" customFormat="1" ht="12.75">
      <c r="A4" s="11" t="s">
        <v>77</v>
      </c>
      <c r="C4" s="12"/>
      <c r="D4" s="49" t="s">
        <v>78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2:28" s="7" customFormat="1" ht="12.75">
      <c r="B5" s="14"/>
      <c r="C5" s="15"/>
      <c r="D5" s="16"/>
      <c r="E5" s="17"/>
      <c r="F5" s="1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96" customFormat="1" ht="12.75">
      <c r="A6" s="18" t="s">
        <v>15</v>
      </c>
      <c r="B6" s="19" t="s">
        <v>16</v>
      </c>
      <c r="C6" s="20" t="s">
        <v>2</v>
      </c>
      <c r="D6" s="19" t="s">
        <v>41</v>
      </c>
      <c r="E6" s="21" t="s">
        <v>42</v>
      </c>
      <c r="F6" s="19" t="s">
        <v>17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6" ht="12.75">
      <c r="A7" s="158"/>
      <c r="B7" s="159"/>
      <c r="C7" s="160"/>
      <c r="D7" s="161"/>
      <c r="E7" s="22"/>
      <c r="F7" s="22"/>
    </row>
    <row r="8" spans="1:29" s="65" customFormat="1" ht="25.5">
      <c r="A8" s="34" t="s">
        <v>40</v>
      </c>
      <c r="B8" s="162" t="s">
        <v>231</v>
      </c>
      <c r="C8" s="163"/>
      <c r="D8" s="164"/>
      <c r="E8" s="105"/>
      <c r="F8" s="106"/>
      <c r="G8" s="70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8">
        <f aca="true" t="shared" si="0" ref="AC8:AC13">E9*C9</f>
        <v>0</v>
      </c>
    </row>
    <row r="9" spans="1:29" s="65" customFormat="1" ht="15.75">
      <c r="A9" s="35"/>
      <c r="B9" s="165"/>
      <c r="C9" s="163"/>
      <c r="D9" s="164"/>
      <c r="E9" s="105"/>
      <c r="F9" s="106"/>
      <c r="G9" s="7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8">
        <f t="shared" si="0"/>
        <v>0</v>
      </c>
    </row>
    <row r="10" spans="1:29" s="65" customFormat="1" ht="15.75">
      <c r="A10" s="36">
        <v>1</v>
      </c>
      <c r="B10" s="166" t="s">
        <v>6</v>
      </c>
      <c r="C10" s="163">
        <v>27251.05</v>
      </c>
      <c r="D10" s="167" t="s">
        <v>0</v>
      </c>
      <c r="E10" s="105"/>
      <c r="F10" s="106">
        <f aca="true" t="shared" si="1" ref="F10:F21">ROUND(C10*E10,2)</f>
        <v>0</v>
      </c>
      <c r="G10" s="7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28">
        <f t="shared" si="0"/>
        <v>0</v>
      </c>
    </row>
    <row r="11" spans="1:29" s="65" customFormat="1" ht="10.5" customHeight="1">
      <c r="A11" s="35"/>
      <c r="B11" s="168"/>
      <c r="C11" s="163"/>
      <c r="D11" s="167"/>
      <c r="E11" s="105"/>
      <c r="F11" s="106">
        <f t="shared" si="1"/>
        <v>0</v>
      </c>
      <c r="G11" s="7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28">
        <f t="shared" si="0"/>
        <v>0</v>
      </c>
    </row>
    <row r="12" spans="1:30" s="65" customFormat="1" ht="76.5">
      <c r="A12" s="37">
        <v>2</v>
      </c>
      <c r="B12" s="169" t="s">
        <v>135</v>
      </c>
      <c r="C12" s="163"/>
      <c r="D12" s="167"/>
      <c r="E12" s="105"/>
      <c r="F12" s="106">
        <f t="shared" si="1"/>
        <v>0</v>
      </c>
      <c r="G12" s="7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28">
        <f t="shared" si="0"/>
        <v>0</v>
      </c>
      <c r="AD12" s="65">
        <v>72382.9</v>
      </c>
    </row>
    <row r="13" spans="1:29" s="63" customFormat="1" ht="25.5">
      <c r="A13" s="35">
        <v>2.1</v>
      </c>
      <c r="B13" s="170" t="s">
        <v>266</v>
      </c>
      <c r="C13" s="171">
        <v>7418.36</v>
      </c>
      <c r="D13" s="172" t="s">
        <v>4</v>
      </c>
      <c r="E13" s="107"/>
      <c r="F13" s="108">
        <f t="shared" si="1"/>
        <v>0</v>
      </c>
      <c r="G13" s="70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28">
        <f t="shared" si="0"/>
        <v>0</v>
      </c>
    </row>
    <row r="14" spans="1:29" s="63" customFormat="1" ht="25.5">
      <c r="A14" s="38">
        <v>2.2</v>
      </c>
      <c r="B14" s="170" t="s">
        <v>267</v>
      </c>
      <c r="C14" s="173">
        <v>1059.77</v>
      </c>
      <c r="D14" s="174" t="s">
        <v>4</v>
      </c>
      <c r="E14" s="109"/>
      <c r="F14" s="110">
        <f t="shared" si="1"/>
        <v>0</v>
      </c>
      <c r="G14" s="70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28"/>
    </row>
    <row r="15" spans="1:29" s="63" customFormat="1" ht="25.5">
      <c r="A15" s="38">
        <v>2.3</v>
      </c>
      <c r="B15" s="170" t="s">
        <v>252</v>
      </c>
      <c r="C15" s="173">
        <v>2119.53</v>
      </c>
      <c r="D15" s="174" t="s">
        <v>4</v>
      </c>
      <c r="E15" s="109"/>
      <c r="F15" s="110">
        <f t="shared" si="1"/>
        <v>0</v>
      </c>
      <c r="G15" s="70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28"/>
    </row>
    <row r="16" spans="1:29" s="63" customFormat="1" ht="25.5">
      <c r="A16" s="38">
        <v>2.4</v>
      </c>
      <c r="B16" s="170" t="s">
        <v>268</v>
      </c>
      <c r="C16" s="173">
        <v>16350.63</v>
      </c>
      <c r="D16" s="174" t="s">
        <v>12</v>
      </c>
      <c r="E16" s="109"/>
      <c r="F16" s="110">
        <f t="shared" si="1"/>
        <v>0</v>
      </c>
      <c r="G16" s="7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28">
        <f>E17*C17</f>
        <v>0</v>
      </c>
    </row>
    <row r="17" spans="1:29" s="63" customFormat="1" ht="25.5">
      <c r="A17" s="38">
        <v>2.5</v>
      </c>
      <c r="B17" s="166" t="s">
        <v>256</v>
      </c>
      <c r="C17" s="173">
        <v>1775.08</v>
      </c>
      <c r="D17" s="174" t="s">
        <v>4</v>
      </c>
      <c r="E17" s="109"/>
      <c r="F17" s="110">
        <f t="shared" si="1"/>
        <v>0</v>
      </c>
      <c r="G17" s="70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28">
        <f>E18*C18</f>
        <v>0</v>
      </c>
    </row>
    <row r="18" spans="1:29" s="63" customFormat="1" ht="38.25">
      <c r="A18" s="38">
        <v>2.6</v>
      </c>
      <c r="B18" s="170" t="s">
        <v>257</v>
      </c>
      <c r="C18" s="173">
        <v>1412</v>
      </c>
      <c r="D18" s="174" t="s">
        <v>4</v>
      </c>
      <c r="E18" s="109"/>
      <c r="F18" s="110">
        <f t="shared" si="1"/>
        <v>0</v>
      </c>
      <c r="G18" s="7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28">
        <f>E19*C19</f>
        <v>0</v>
      </c>
    </row>
    <row r="19" spans="1:29" s="63" customFormat="1" ht="25.5">
      <c r="A19" s="175">
        <v>2.7</v>
      </c>
      <c r="B19" s="166" t="s">
        <v>258</v>
      </c>
      <c r="C19" s="173">
        <v>9044</v>
      </c>
      <c r="D19" s="174" t="s">
        <v>4</v>
      </c>
      <c r="E19" s="109"/>
      <c r="F19" s="110">
        <f t="shared" si="1"/>
        <v>0</v>
      </c>
      <c r="G19" s="100"/>
      <c r="H19" s="101"/>
      <c r="I19" s="101"/>
      <c r="J19" s="101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28">
        <f>E20*C20</f>
        <v>0</v>
      </c>
    </row>
    <row r="20" spans="1:33" s="63" customFormat="1" ht="25.5">
      <c r="A20" s="38">
        <v>2.8</v>
      </c>
      <c r="B20" s="176" t="s">
        <v>251</v>
      </c>
      <c r="C20" s="173">
        <v>16887.14</v>
      </c>
      <c r="D20" s="174" t="s">
        <v>4</v>
      </c>
      <c r="E20" s="111"/>
      <c r="F20" s="110">
        <f t="shared" si="1"/>
        <v>0</v>
      </c>
      <c r="G20" s="70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28">
        <f>E21*C21</f>
        <v>0</v>
      </c>
      <c r="AE20" s="63">
        <v>7.98</v>
      </c>
      <c r="AF20" s="63">
        <f>AE20*3.28</f>
        <v>26.1744</v>
      </c>
      <c r="AG20" s="63">
        <f>AF20*45</f>
        <v>1177.848</v>
      </c>
    </row>
    <row r="21" spans="1:29" s="63" customFormat="1" ht="15.75">
      <c r="A21" s="38"/>
      <c r="B21" s="166"/>
      <c r="C21" s="177"/>
      <c r="D21" s="178"/>
      <c r="E21" s="112"/>
      <c r="F21" s="113">
        <f t="shared" si="1"/>
        <v>0</v>
      </c>
      <c r="G21" s="7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28"/>
    </row>
    <row r="22" spans="1:29" s="63" customFormat="1" ht="16.5" customHeight="1">
      <c r="A22" s="83">
        <v>2.9</v>
      </c>
      <c r="B22" s="179" t="s">
        <v>177</v>
      </c>
      <c r="C22" s="177"/>
      <c r="D22" s="178"/>
      <c r="E22" s="112"/>
      <c r="F22" s="113"/>
      <c r="G22" s="70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8"/>
    </row>
    <row r="23" spans="1:29" s="63" customFormat="1" ht="54" customHeight="1">
      <c r="A23" s="180" t="s">
        <v>203</v>
      </c>
      <c r="B23" s="181" t="s">
        <v>184</v>
      </c>
      <c r="C23" s="182">
        <v>1</v>
      </c>
      <c r="D23" s="183" t="s">
        <v>5</v>
      </c>
      <c r="E23" s="111"/>
      <c r="F23" s="111">
        <f>ROUND((C23*E23),2)</f>
        <v>0</v>
      </c>
      <c r="G23" s="70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8"/>
    </row>
    <row r="24" spans="1:29" s="63" customFormat="1" ht="15" customHeight="1">
      <c r="A24" s="180"/>
      <c r="B24" s="181"/>
      <c r="C24" s="182"/>
      <c r="D24" s="183"/>
      <c r="E24" s="111"/>
      <c r="F24" s="111"/>
      <c r="G24" s="70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8"/>
    </row>
    <row r="25" spans="1:29" s="63" customFormat="1" ht="15.75">
      <c r="A25" s="85" t="s">
        <v>204</v>
      </c>
      <c r="B25" s="179" t="s">
        <v>172</v>
      </c>
      <c r="C25" s="177"/>
      <c r="D25" s="178"/>
      <c r="E25" s="112"/>
      <c r="F25" s="113"/>
      <c r="G25" s="7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8"/>
    </row>
    <row r="26" spans="1:29" s="63" customFormat="1" ht="15" customHeight="1">
      <c r="A26" s="84" t="s">
        <v>205</v>
      </c>
      <c r="B26" s="181" t="s">
        <v>176</v>
      </c>
      <c r="C26" s="182">
        <v>4</v>
      </c>
      <c r="D26" s="183" t="s">
        <v>51</v>
      </c>
      <c r="E26" s="111"/>
      <c r="F26" s="111">
        <f>ROUND((C26*E26),2)</f>
        <v>0</v>
      </c>
      <c r="G26" s="7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8"/>
    </row>
    <row r="27" spans="1:29" s="63" customFormat="1" ht="15" customHeight="1">
      <c r="A27" s="84" t="s">
        <v>206</v>
      </c>
      <c r="B27" s="181" t="s">
        <v>173</v>
      </c>
      <c r="C27" s="182">
        <v>14.4</v>
      </c>
      <c r="D27" s="183" t="s">
        <v>4</v>
      </c>
      <c r="E27" s="111"/>
      <c r="F27" s="111">
        <f>ROUND((C27*E27),2)</f>
        <v>0</v>
      </c>
      <c r="G27" s="70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8"/>
    </row>
    <row r="28" spans="1:29" s="63" customFormat="1" ht="23.25" customHeight="1">
      <c r="A28" s="84" t="s">
        <v>207</v>
      </c>
      <c r="B28" s="181" t="s">
        <v>175</v>
      </c>
      <c r="C28" s="182">
        <v>4</v>
      </c>
      <c r="D28" s="183" t="s">
        <v>51</v>
      </c>
      <c r="E28" s="111"/>
      <c r="F28" s="111">
        <f>ROUND((C28*E28),2)</f>
        <v>0</v>
      </c>
      <c r="G28" s="70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8"/>
    </row>
    <row r="29" spans="1:29" s="63" customFormat="1" ht="15" customHeight="1">
      <c r="A29" s="84" t="s">
        <v>208</v>
      </c>
      <c r="B29" s="181" t="s">
        <v>174</v>
      </c>
      <c r="C29" s="182">
        <v>14.4</v>
      </c>
      <c r="D29" s="183" t="s">
        <v>4</v>
      </c>
      <c r="E29" s="111"/>
      <c r="F29" s="111">
        <f>ROUND((C29*E29),2)</f>
        <v>0</v>
      </c>
      <c r="G29" s="70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8"/>
    </row>
    <row r="30" spans="1:29" s="63" customFormat="1" ht="15.75">
      <c r="A30" s="180"/>
      <c r="B30" s="181"/>
      <c r="C30" s="182"/>
      <c r="D30" s="183"/>
      <c r="E30" s="111"/>
      <c r="F30" s="111"/>
      <c r="G30" s="7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8"/>
    </row>
    <row r="31" spans="1:29" s="63" customFormat="1" ht="15.75">
      <c r="A31" s="85" t="s">
        <v>209</v>
      </c>
      <c r="B31" s="179" t="s">
        <v>171</v>
      </c>
      <c r="C31" s="177"/>
      <c r="D31" s="178"/>
      <c r="E31" s="112"/>
      <c r="F31" s="113"/>
      <c r="G31" s="7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8"/>
    </row>
    <row r="32" spans="1:29" s="63" customFormat="1" ht="15.75">
      <c r="A32" s="84" t="s">
        <v>210</v>
      </c>
      <c r="B32" s="176" t="s">
        <v>241</v>
      </c>
      <c r="C32" s="177">
        <v>12</v>
      </c>
      <c r="D32" s="178" t="s">
        <v>0</v>
      </c>
      <c r="E32" s="41"/>
      <c r="F32" s="113">
        <f>ROUND(C32*E32,2)</f>
        <v>0</v>
      </c>
      <c r="G32" s="7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8"/>
    </row>
    <row r="33" spans="1:29" s="63" customFormat="1" ht="15.75">
      <c r="A33" s="84" t="s">
        <v>211</v>
      </c>
      <c r="B33" s="176" t="s">
        <v>242</v>
      </c>
      <c r="C33" s="177">
        <v>3.6</v>
      </c>
      <c r="D33" s="178" t="s">
        <v>12</v>
      </c>
      <c r="E33" s="41"/>
      <c r="F33" s="113">
        <f>ROUND(C33*E33,2)</f>
        <v>0</v>
      </c>
      <c r="G33" s="70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8"/>
    </row>
    <row r="34" spans="1:29" s="63" customFormat="1" ht="15.75">
      <c r="A34" s="84" t="s">
        <v>212</v>
      </c>
      <c r="B34" s="176" t="s">
        <v>170</v>
      </c>
      <c r="C34" s="177">
        <v>5.04</v>
      </c>
      <c r="D34" s="178" t="s">
        <v>4</v>
      </c>
      <c r="E34" s="41"/>
      <c r="F34" s="113">
        <f>ROUND(C34*E34,2)</f>
        <v>0</v>
      </c>
      <c r="G34" s="70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8"/>
    </row>
    <row r="35" spans="1:29" s="63" customFormat="1" ht="15.75">
      <c r="A35" s="83"/>
      <c r="B35" s="179"/>
      <c r="C35" s="177"/>
      <c r="D35" s="178"/>
      <c r="E35" s="112"/>
      <c r="F35" s="113"/>
      <c r="G35" s="70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8"/>
    </row>
    <row r="36" spans="1:29" s="63" customFormat="1" ht="15.75">
      <c r="A36" s="85" t="s">
        <v>213</v>
      </c>
      <c r="B36" s="184" t="s">
        <v>37</v>
      </c>
      <c r="C36" s="177">
        <v>0</v>
      </c>
      <c r="D36" s="178"/>
      <c r="E36" s="41"/>
      <c r="F36" s="113"/>
      <c r="G36" s="70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28"/>
    </row>
    <row r="37" spans="1:29" s="63" customFormat="1" ht="15.75">
      <c r="A37" s="84" t="s">
        <v>214</v>
      </c>
      <c r="B37" s="181" t="s">
        <v>178</v>
      </c>
      <c r="C37" s="182">
        <v>8</v>
      </c>
      <c r="D37" s="183" t="s">
        <v>51</v>
      </c>
      <c r="E37" s="111"/>
      <c r="F37" s="111">
        <f>ROUND((C37*E37),2)</f>
        <v>0</v>
      </c>
      <c r="G37" s="70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28"/>
    </row>
    <row r="38" spans="1:29" s="63" customFormat="1" ht="15.75">
      <c r="A38" s="103" t="s">
        <v>215</v>
      </c>
      <c r="B38" s="185" t="s">
        <v>179</v>
      </c>
      <c r="C38" s="186">
        <v>8</v>
      </c>
      <c r="D38" s="187" t="s">
        <v>51</v>
      </c>
      <c r="E38" s="114"/>
      <c r="F38" s="114">
        <f>ROUND((C38*E38),2)</f>
        <v>0</v>
      </c>
      <c r="G38" s="70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28"/>
    </row>
    <row r="39" spans="1:29" s="63" customFormat="1" ht="15.75">
      <c r="A39" s="84"/>
      <c r="B39" s="181"/>
      <c r="C39" s="182"/>
      <c r="D39" s="183"/>
      <c r="E39" s="111"/>
      <c r="F39" s="111"/>
      <c r="G39" s="70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28"/>
    </row>
    <row r="40" spans="1:29" s="63" customFormat="1" ht="15.75">
      <c r="A40" s="85" t="s">
        <v>216</v>
      </c>
      <c r="B40" s="184" t="s">
        <v>181</v>
      </c>
      <c r="C40" s="177"/>
      <c r="D40" s="178"/>
      <c r="E40" s="112"/>
      <c r="F40" s="113"/>
      <c r="G40" s="7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28"/>
    </row>
    <row r="41" spans="1:29" s="63" customFormat="1" ht="15.75">
      <c r="A41" s="84" t="s">
        <v>217</v>
      </c>
      <c r="B41" s="176" t="s">
        <v>180</v>
      </c>
      <c r="C41" s="173">
        <v>11.1</v>
      </c>
      <c r="D41" s="174" t="s">
        <v>4</v>
      </c>
      <c r="E41" s="111"/>
      <c r="F41" s="110">
        <f>ROUND(C41*E41,2)</f>
        <v>0</v>
      </c>
      <c r="G41" s="70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28"/>
    </row>
    <row r="42" spans="1:29" s="63" customFormat="1" ht="15.75">
      <c r="A42" s="84"/>
      <c r="B42" s="181"/>
      <c r="C42" s="182"/>
      <c r="D42" s="183"/>
      <c r="E42" s="111"/>
      <c r="F42" s="111"/>
      <c r="G42" s="70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28"/>
    </row>
    <row r="43" spans="1:29" s="63" customFormat="1" ht="38.25">
      <c r="A43" s="85" t="s">
        <v>218</v>
      </c>
      <c r="B43" s="179" t="s">
        <v>245</v>
      </c>
      <c r="C43" s="173"/>
      <c r="D43" s="174"/>
      <c r="E43" s="111"/>
      <c r="F43" s="110"/>
      <c r="G43" s="70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8"/>
    </row>
    <row r="44" spans="1:29" s="63" customFormat="1" ht="15.75">
      <c r="A44" s="84" t="s">
        <v>219</v>
      </c>
      <c r="B44" s="166" t="s">
        <v>243</v>
      </c>
      <c r="C44" s="173">
        <v>1</v>
      </c>
      <c r="D44" s="174" t="s">
        <v>5</v>
      </c>
      <c r="E44" s="111"/>
      <c r="F44" s="110">
        <f>ROUND(C44*E44,2)</f>
        <v>0</v>
      </c>
      <c r="G44" s="70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28"/>
    </row>
    <row r="45" spans="1:29" s="63" customFormat="1" ht="15.75">
      <c r="A45" s="84"/>
      <c r="B45" s="166"/>
      <c r="C45" s="173"/>
      <c r="D45" s="174"/>
      <c r="E45" s="111"/>
      <c r="F45" s="110"/>
      <c r="G45" s="70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28"/>
    </row>
    <row r="46" spans="1:29" s="63" customFormat="1" ht="15.75">
      <c r="A46" s="85" t="s">
        <v>220</v>
      </c>
      <c r="B46" s="184" t="s">
        <v>39</v>
      </c>
      <c r="C46" s="177"/>
      <c r="D46" s="178"/>
      <c r="E46" s="112"/>
      <c r="F46" s="113"/>
      <c r="G46" s="70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28"/>
    </row>
    <row r="47" spans="1:29" s="63" customFormat="1" ht="15.75">
      <c r="A47" s="84" t="s">
        <v>221</v>
      </c>
      <c r="B47" s="176" t="s">
        <v>182</v>
      </c>
      <c r="C47" s="173">
        <v>1</v>
      </c>
      <c r="D47" s="174" t="s">
        <v>5</v>
      </c>
      <c r="E47" s="111"/>
      <c r="F47" s="110">
        <f>ROUND(C47*E47,2)</f>
        <v>0</v>
      </c>
      <c r="G47" s="7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28"/>
    </row>
    <row r="48" spans="1:29" s="63" customFormat="1" ht="15.75">
      <c r="A48" s="38"/>
      <c r="B48" s="166"/>
      <c r="C48" s="177"/>
      <c r="D48" s="178"/>
      <c r="E48" s="112"/>
      <c r="F48" s="113"/>
      <c r="G48" s="70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28">
        <f>E49*C49</f>
        <v>0</v>
      </c>
    </row>
    <row r="49" spans="1:29" s="63" customFormat="1" ht="15.75">
      <c r="A49" s="42">
        <v>3</v>
      </c>
      <c r="B49" s="179" t="s">
        <v>52</v>
      </c>
      <c r="C49" s="177"/>
      <c r="D49" s="178"/>
      <c r="E49" s="112"/>
      <c r="F49" s="113">
        <f aca="true" t="shared" si="2" ref="F49:F60">ROUND(C49*E49,2)</f>
        <v>0</v>
      </c>
      <c r="G49" s="70"/>
      <c r="H49" s="60"/>
      <c r="I49" s="60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8">
        <f>E50*C50</f>
        <v>0</v>
      </c>
    </row>
    <row r="50" spans="1:29" s="63" customFormat="1" ht="15.75">
      <c r="A50" s="38">
        <v>3.1</v>
      </c>
      <c r="B50" s="166" t="s">
        <v>72</v>
      </c>
      <c r="C50" s="177">
        <v>130</v>
      </c>
      <c r="D50" s="178" t="s">
        <v>0</v>
      </c>
      <c r="E50" s="112"/>
      <c r="F50" s="113">
        <f t="shared" si="2"/>
        <v>0</v>
      </c>
      <c r="G50" s="70"/>
      <c r="H50" s="60"/>
      <c r="I50" s="39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28">
        <f>E51*C51</f>
        <v>0</v>
      </c>
    </row>
    <row r="51" spans="1:29" s="63" customFormat="1" ht="15.75">
      <c r="A51" s="38">
        <v>3.2</v>
      </c>
      <c r="B51" s="166" t="s">
        <v>53</v>
      </c>
      <c r="C51" s="177">
        <v>4528.78</v>
      </c>
      <c r="D51" s="178" t="s">
        <v>0</v>
      </c>
      <c r="E51" s="112"/>
      <c r="F51" s="113">
        <f t="shared" si="2"/>
        <v>0</v>
      </c>
      <c r="G51" s="70"/>
      <c r="H51" s="60"/>
      <c r="I51" s="4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28" t="e">
        <f>#REF!*#REF!</f>
        <v>#REF!</v>
      </c>
    </row>
    <row r="52" spans="1:33" s="63" customFormat="1" ht="15.75">
      <c r="A52" s="38">
        <v>3.3</v>
      </c>
      <c r="B52" s="166" t="s">
        <v>54</v>
      </c>
      <c r="C52" s="177">
        <v>8541.88</v>
      </c>
      <c r="D52" s="178" t="s">
        <v>0</v>
      </c>
      <c r="E52" s="112"/>
      <c r="F52" s="113">
        <f t="shared" si="2"/>
        <v>0</v>
      </c>
      <c r="G52" s="70"/>
      <c r="H52" s="60"/>
      <c r="I52" s="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28" t="e">
        <f>#REF!*#REF!</f>
        <v>#REF!</v>
      </c>
      <c r="AE52" s="62">
        <v>5.9</v>
      </c>
      <c r="AF52" s="63">
        <f>AE52*3.28</f>
        <v>19.352</v>
      </c>
      <c r="AG52" s="66">
        <f>AF52*45</f>
        <v>870.84</v>
      </c>
    </row>
    <row r="53" spans="1:29" s="63" customFormat="1" ht="15.75">
      <c r="A53" s="38">
        <v>3.4</v>
      </c>
      <c r="B53" s="166" t="s">
        <v>55</v>
      </c>
      <c r="C53" s="177">
        <v>14611.63</v>
      </c>
      <c r="D53" s="178" t="s">
        <v>0</v>
      </c>
      <c r="E53" s="112"/>
      <c r="F53" s="113">
        <f t="shared" si="2"/>
        <v>0</v>
      </c>
      <c r="G53" s="70"/>
      <c r="H53" s="60"/>
      <c r="I53" s="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28">
        <f>E54*C54</f>
        <v>0</v>
      </c>
    </row>
    <row r="54" spans="1:32" s="63" customFormat="1" ht="15.75">
      <c r="A54" s="38"/>
      <c r="B54" s="166"/>
      <c r="C54" s="177"/>
      <c r="D54" s="178"/>
      <c r="E54" s="115"/>
      <c r="F54" s="113">
        <f t="shared" si="2"/>
        <v>0</v>
      </c>
      <c r="G54" s="70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28">
        <f>E55*C55</f>
        <v>0</v>
      </c>
      <c r="AF54" s="67"/>
    </row>
    <row r="55" spans="1:29" s="63" customFormat="1" ht="25.5">
      <c r="A55" s="42">
        <v>4</v>
      </c>
      <c r="B55" s="179" t="s">
        <v>263</v>
      </c>
      <c r="C55" s="177"/>
      <c r="D55" s="178"/>
      <c r="E55" s="115"/>
      <c r="F55" s="113">
        <f t="shared" si="2"/>
        <v>0</v>
      </c>
      <c r="G55" s="70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28">
        <f>E56*C56</f>
        <v>0</v>
      </c>
    </row>
    <row r="56" spans="1:29" s="63" customFormat="1" ht="15.75">
      <c r="A56" s="38">
        <v>4.1</v>
      </c>
      <c r="B56" s="166" t="s">
        <v>72</v>
      </c>
      <c r="C56" s="177">
        <v>130</v>
      </c>
      <c r="D56" s="178" t="s">
        <v>0</v>
      </c>
      <c r="E56" s="116"/>
      <c r="F56" s="113">
        <f t="shared" si="2"/>
        <v>0</v>
      </c>
      <c r="G56" s="7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28">
        <f>E57*C57</f>
        <v>0</v>
      </c>
    </row>
    <row r="57" spans="1:29" s="63" customFormat="1" ht="15.75">
      <c r="A57" s="38">
        <v>4.2</v>
      </c>
      <c r="B57" s="166" t="s">
        <v>53</v>
      </c>
      <c r="C57" s="177">
        <v>4528.78</v>
      </c>
      <c r="D57" s="178" t="s">
        <v>0</v>
      </c>
      <c r="E57" s="116"/>
      <c r="F57" s="113">
        <f t="shared" si="2"/>
        <v>0</v>
      </c>
      <c r="G57" s="70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28" t="e">
        <f>#REF!*#REF!</f>
        <v>#REF!</v>
      </c>
    </row>
    <row r="58" spans="1:29" s="63" customFormat="1" ht="15.75">
      <c r="A58" s="38">
        <v>4.3</v>
      </c>
      <c r="B58" s="166" t="s">
        <v>54</v>
      </c>
      <c r="C58" s="177">
        <v>8541.88</v>
      </c>
      <c r="D58" s="178" t="s">
        <v>0</v>
      </c>
      <c r="E58" s="117"/>
      <c r="F58" s="113">
        <f t="shared" si="2"/>
        <v>0</v>
      </c>
      <c r="G58" s="70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28" t="e">
        <f>#REF!*#REF!</f>
        <v>#REF!</v>
      </c>
    </row>
    <row r="59" spans="1:29" s="63" customFormat="1" ht="15.75">
      <c r="A59" s="38">
        <v>4.4</v>
      </c>
      <c r="B59" s="166" t="s">
        <v>55</v>
      </c>
      <c r="C59" s="177">
        <v>14611.63</v>
      </c>
      <c r="D59" s="178" t="s">
        <v>0</v>
      </c>
      <c r="E59" s="117"/>
      <c r="F59" s="113">
        <f t="shared" si="2"/>
        <v>0</v>
      </c>
      <c r="G59" s="70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28">
        <f aca="true" t="shared" si="3" ref="AC59:AC119">E60*C60</f>
        <v>0</v>
      </c>
    </row>
    <row r="60" spans="1:30" s="63" customFormat="1" ht="15.75">
      <c r="A60" s="38"/>
      <c r="B60" s="188"/>
      <c r="C60" s="177"/>
      <c r="D60" s="189"/>
      <c r="E60" s="112"/>
      <c r="F60" s="113">
        <f t="shared" si="2"/>
        <v>0</v>
      </c>
      <c r="G60" s="70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28">
        <f t="shared" si="3"/>
        <v>0</v>
      </c>
      <c r="AD60" s="67">
        <v>1207785.62</v>
      </c>
    </row>
    <row r="61" spans="1:30" s="63" customFormat="1" ht="25.5">
      <c r="A61" s="42">
        <v>5</v>
      </c>
      <c r="B61" s="179" t="s">
        <v>259</v>
      </c>
      <c r="C61" s="177"/>
      <c r="D61" s="189"/>
      <c r="E61" s="112"/>
      <c r="F61" s="113"/>
      <c r="G61" s="70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28">
        <f t="shared" si="3"/>
        <v>0</v>
      </c>
      <c r="AD61" s="67">
        <v>3502.33</v>
      </c>
    </row>
    <row r="62" spans="1:30" s="63" customFormat="1" ht="27" customHeight="1">
      <c r="A62" s="43">
        <v>5.1</v>
      </c>
      <c r="B62" s="170" t="s">
        <v>187</v>
      </c>
      <c r="C62" s="177">
        <v>1</v>
      </c>
      <c r="D62" s="189" t="s">
        <v>5</v>
      </c>
      <c r="E62" s="112"/>
      <c r="F62" s="113">
        <f aca="true" t="shared" si="4" ref="F62:F99">ROUND(C62*E62,2)</f>
        <v>0</v>
      </c>
      <c r="G62" s="70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28">
        <f t="shared" si="3"/>
        <v>0</v>
      </c>
      <c r="AD62" s="67">
        <v>3502.33</v>
      </c>
    </row>
    <row r="63" spans="1:30" s="63" customFormat="1" ht="16.5" customHeight="1">
      <c r="A63" s="43">
        <v>5.2</v>
      </c>
      <c r="B63" s="170" t="s">
        <v>188</v>
      </c>
      <c r="C63" s="177">
        <v>1</v>
      </c>
      <c r="D63" s="189" t="s">
        <v>5</v>
      </c>
      <c r="E63" s="112"/>
      <c r="F63" s="113">
        <f t="shared" si="4"/>
        <v>0</v>
      </c>
      <c r="G63" s="70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28">
        <f t="shared" si="3"/>
        <v>0</v>
      </c>
      <c r="AD63" s="67">
        <v>3502.33</v>
      </c>
    </row>
    <row r="64" spans="1:30" s="63" customFormat="1" ht="15.75" customHeight="1">
      <c r="A64" s="43">
        <v>5.3</v>
      </c>
      <c r="B64" s="170" t="s">
        <v>189</v>
      </c>
      <c r="C64" s="177">
        <v>4</v>
      </c>
      <c r="D64" s="189" t="s">
        <v>5</v>
      </c>
      <c r="E64" s="112"/>
      <c r="F64" s="113">
        <f t="shared" si="4"/>
        <v>0</v>
      </c>
      <c r="G64" s="70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28">
        <f t="shared" si="3"/>
        <v>0</v>
      </c>
      <c r="AD64" s="67">
        <v>2243.25</v>
      </c>
    </row>
    <row r="65" spans="1:30" s="63" customFormat="1" ht="26.25" customHeight="1">
      <c r="A65" s="43">
        <v>5.4</v>
      </c>
      <c r="B65" s="170" t="s">
        <v>190</v>
      </c>
      <c r="C65" s="177">
        <v>1</v>
      </c>
      <c r="D65" s="189" t="s">
        <v>5</v>
      </c>
      <c r="E65" s="112"/>
      <c r="F65" s="113">
        <f t="shared" si="4"/>
        <v>0</v>
      </c>
      <c r="G65" s="70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28" t="e">
        <f>#REF!*#REF!</f>
        <v>#REF!</v>
      </c>
      <c r="AD65" s="67">
        <v>1508.84</v>
      </c>
    </row>
    <row r="66" spans="1:30" s="63" customFormat="1" ht="25.5">
      <c r="A66" s="43">
        <v>5.5</v>
      </c>
      <c r="B66" s="166" t="s">
        <v>193</v>
      </c>
      <c r="C66" s="177">
        <v>1</v>
      </c>
      <c r="D66" s="189" t="s">
        <v>5</v>
      </c>
      <c r="E66" s="117"/>
      <c r="F66" s="113">
        <f t="shared" si="4"/>
        <v>0</v>
      </c>
      <c r="G66" s="70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28">
        <f t="shared" si="3"/>
        <v>0</v>
      </c>
      <c r="AD66" s="67">
        <v>3407.93</v>
      </c>
    </row>
    <row r="67" spans="1:30" s="63" customFormat="1" ht="25.5">
      <c r="A67" s="43">
        <v>5.6</v>
      </c>
      <c r="B67" s="166" t="s">
        <v>194</v>
      </c>
      <c r="C67" s="177">
        <v>2</v>
      </c>
      <c r="D67" s="189" t="s">
        <v>5</v>
      </c>
      <c r="E67" s="112"/>
      <c r="F67" s="113">
        <f t="shared" si="4"/>
        <v>0</v>
      </c>
      <c r="G67" s="70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28">
        <f t="shared" si="3"/>
        <v>0</v>
      </c>
      <c r="AD67" s="67">
        <v>3148.33</v>
      </c>
    </row>
    <row r="68" spans="1:30" s="63" customFormat="1" ht="25.5">
      <c r="A68" s="43">
        <v>5.7</v>
      </c>
      <c r="B68" s="166" t="s">
        <v>195</v>
      </c>
      <c r="C68" s="177">
        <v>10</v>
      </c>
      <c r="D68" s="189" t="s">
        <v>5</v>
      </c>
      <c r="E68" s="112"/>
      <c r="F68" s="113">
        <f t="shared" si="4"/>
        <v>0</v>
      </c>
      <c r="G68" s="70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28">
        <f t="shared" si="3"/>
        <v>0</v>
      </c>
      <c r="AD68" s="67">
        <v>2066.25</v>
      </c>
    </row>
    <row r="69" spans="1:30" s="63" customFormat="1" ht="25.5">
      <c r="A69" s="43">
        <v>5.8</v>
      </c>
      <c r="B69" s="166" t="s">
        <v>196</v>
      </c>
      <c r="C69" s="177">
        <v>1</v>
      </c>
      <c r="D69" s="189" t="s">
        <v>5</v>
      </c>
      <c r="E69" s="112"/>
      <c r="F69" s="113">
        <f t="shared" si="4"/>
        <v>0</v>
      </c>
      <c r="G69" s="70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28">
        <f t="shared" si="3"/>
        <v>0</v>
      </c>
      <c r="AD69" s="67">
        <v>1889.25</v>
      </c>
    </row>
    <row r="70" spans="1:30" s="63" customFormat="1" ht="25.5">
      <c r="A70" s="43">
        <v>5.9</v>
      </c>
      <c r="B70" s="166" t="s">
        <v>197</v>
      </c>
      <c r="C70" s="177">
        <v>1</v>
      </c>
      <c r="D70" s="189" t="s">
        <v>5</v>
      </c>
      <c r="E70" s="112"/>
      <c r="F70" s="113">
        <f t="shared" si="4"/>
        <v>0</v>
      </c>
      <c r="G70" s="70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28" t="e">
        <f>#REF!*#REF!</f>
        <v>#REF!</v>
      </c>
      <c r="AD70" s="67">
        <v>1390.84</v>
      </c>
    </row>
    <row r="71" spans="1:30" s="63" customFormat="1" ht="25.5">
      <c r="A71" s="46">
        <v>5.1</v>
      </c>
      <c r="B71" s="166" t="s">
        <v>198</v>
      </c>
      <c r="C71" s="177">
        <v>1</v>
      </c>
      <c r="D71" s="189" t="s">
        <v>5</v>
      </c>
      <c r="E71" s="112"/>
      <c r="F71" s="113">
        <f t="shared" si="4"/>
        <v>0</v>
      </c>
      <c r="G71" s="70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28">
        <f t="shared" si="3"/>
        <v>0</v>
      </c>
      <c r="AD71" s="67">
        <v>6237.67</v>
      </c>
    </row>
    <row r="72" spans="1:30" s="63" customFormat="1" ht="25.5">
      <c r="A72" s="46">
        <v>5.11</v>
      </c>
      <c r="B72" s="166" t="s">
        <v>199</v>
      </c>
      <c r="C72" s="177">
        <v>1</v>
      </c>
      <c r="D72" s="189" t="s">
        <v>5</v>
      </c>
      <c r="E72" s="112"/>
      <c r="F72" s="113">
        <f t="shared" si="4"/>
        <v>0</v>
      </c>
      <c r="G72" s="70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28">
        <f t="shared" si="3"/>
        <v>0</v>
      </c>
      <c r="AD72" s="67">
        <v>2546.53</v>
      </c>
    </row>
    <row r="73" spans="1:30" s="63" customFormat="1" ht="25.5">
      <c r="A73" s="104">
        <v>5.12</v>
      </c>
      <c r="B73" s="190" t="s">
        <v>200</v>
      </c>
      <c r="C73" s="191">
        <v>2</v>
      </c>
      <c r="D73" s="192" t="s">
        <v>5</v>
      </c>
      <c r="E73" s="118"/>
      <c r="F73" s="119">
        <f t="shared" si="4"/>
        <v>0</v>
      </c>
      <c r="G73" s="70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28">
        <f t="shared" si="3"/>
        <v>0</v>
      </c>
      <c r="AD73" s="67">
        <v>9482.67</v>
      </c>
    </row>
    <row r="74" spans="1:30" s="63" customFormat="1" ht="25.5">
      <c r="A74" s="46">
        <v>5.13</v>
      </c>
      <c r="B74" s="166" t="s">
        <v>201</v>
      </c>
      <c r="C74" s="177">
        <v>1</v>
      </c>
      <c r="D74" s="189" t="s">
        <v>5</v>
      </c>
      <c r="E74" s="112"/>
      <c r="F74" s="113">
        <f t="shared" si="4"/>
        <v>0</v>
      </c>
      <c r="G74" s="70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28">
        <f t="shared" si="3"/>
        <v>0</v>
      </c>
      <c r="AD74" s="67">
        <v>1803.84</v>
      </c>
    </row>
    <row r="75" spans="1:30" s="63" customFormat="1" ht="15.75" customHeight="1">
      <c r="A75" s="46">
        <v>5.14</v>
      </c>
      <c r="B75" s="166" t="s">
        <v>202</v>
      </c>
      <c r="C75" s="177">
        <v>1</v>
      </c>
      <c r="D75" s="189" t="s">
        <v>5</v>
      </c>
      <c r="E75" s="112"/>
      <c r="F75" s="113">
        <f t="shared" si="4"/>
        <v>0</v>
      </c>
      <c r="G75" s="70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28">
        <f t="shared" si="3"/>
        <v>0</v>
      </c>
      <c r="AD75" s="67"/>
    </row>
    <row r="76" spans="1:30" s="63" customFormat="1" ht="15.75" customHeight="1">
      <c r="A76" s="46">
        <v>5.15</v>
      </c>
      <c r="B76" s="170" t="s">
        <v>191</v>
      </c>
      <c r="C76" s="177">
        <v>15</v>
      </c>
      <c r="D76" s="189" t="s">
        <v>5</v>
      </c>
      <c r="E76" s="112"/>
      <c r="F76" s="113">
        <f t="shared" si="4"/>
        <v>0</v>
      </c>
      <c r="G76" s="70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28">
        <f t="shared" si="3"/>
        <v>0</v>
      </c>
      <c r="AD76" s="67"/>
    </row>
    <row r="77" spans="1:30" s="63" customFormat="1" ht="25.5">
      <c r="A77" s="46">
        <v>5.16</v>
      </c>
      <c r="B77" s="170" t="s">
        <v>192</v>
      </c>
      <c r="C77" s="177">
        <v>31</v>
      </c>
      <c r="D77" s="189" t="s">
        <v>5</v>
      </c>
      <c r="E77" s="112"/>
      <c r="F77" s="113">
        <f t="shared" si="4"/>
        <v>0</v>
      </c>
      <c r="G77" s="70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28">
        <f t="shared" si="3"/>
        <v>0</v>
      </c>
      <c r="AD77" s="67">
        <f>4034.68+85.65</f>
        <v>4120.33</v>
      </c>
    </row>
    <row r="78" spans="1:30" s="63" customFormat="1" ht="25.5">
      <c r="A78" s="46">
        <v>5.17</v>
      </c>
      <c r="B78" s="166" t="s">
        <v>196</v>
      </c>
      <c r="C78" s="177">
        <v>1</v>
      </c>
      <c r="D78" s="189" t="s">
        <v>5</v>
      </c>
      <c r="E78" s="112"/>
      <c r="F78" s="113">
        <f t="shared" si="4"/>
        <v>0</v>
      </c>
      <c r="G78" s="70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28">
        <f t="shared" si="3"/>
        <v>0</v>
      </c>
      <c r="AD78" s="67">
        <f>3962.47+79.94</f>
        <v>4042.41</v>
      </c>
    </row>
    <row r="79" spans="1:30" s="63" customFormat="1" ht="25.5">
      <c r="A79" s="46">
        <v>5.18000000000001</v>
      </c>
      <c r="B79" s="166" t="s">
        <v>197</v>
      </c>
      <c r="C79" s="177">
        <v>19</v>
      </c>
      <c r="D79" s="189" t="s">
        <v>5</v>
      </c>
      <c r="E79" s="112"/>
      <c r="F79" s="113">
        <f t="shared" si="4"/>
        <v>0</v>
      </c>
      <c r="G79" s="70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28">
        <f t="shared" si="3"/>
        <v>0</v>
      </c>
      <c r="AD79" s="67"/>
    </row>
    <row r="80" spans="1:30" s="63" customFormat="1" ht="25.5">
      <c r="A80" s="46">
        <v>5.19000000000001</v>
      </c>
      <c r="B80" s="166" t="s">
        <v>113</v>
      </c>
      <c r="C80" s="177">
        <v>14</v>
      </c>
      <c r="D80" s="189" t="s">
        <v>5</v>
      </c>
      <c r="E80" s="112"/>
      <c r="F80" s="113">
        <f t="shared" si="4"/>
        <v>0</v>
      </c>
      <c r="G80" s="70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28">
        <f t="shared" si="3"/>
        <v>0</v>
      </c>
      <c r="AD80" s="67"/>
    </row>
    <row r="81" spans="1:30" s="63" customFormat="1" ht="14.25" customHeight="1">
      <c r="A81" s="46">
        <v>5.20000000000001</v>
      </c>
      <c r="B81" s="166" t="s">
        <v>127</v>
      </c>
      <c r="C81" s="177">
        <v>3</v>
      </c>
      <c r="D81" s="189" t="s">
        <v>5</v>
      </c>
      <c r="E81" s="112"/>
      <c r="F81" s="113">
        <f t="shared" si="4"/>
        <v>0</v>
      </c>
      <c r="G81" s="70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28">
        <f t="shared" si="3"/>
        <v>0</v>
      </c>
      <c r="AD81" s="67">
        <f>919.86+28.55</f>
        <v>948.41</v>
      </c>
    </row>
    <row r="82" spans="1:30" s="63" customFormat="1" ht="25.5">
      <c r="A82" s="46">
        <v>5.21000000000001</v>
      </c>
      <c r="B82" s="166" t="s">
        <v>134</v>
      </c>
      <c r="C82" s="177">
        <v>35</v>
      </c>
      <c r="D82" s="189" t="s">
        <v>5</v>
      </c>
      <c r="E82" s="112"/>
      <c r="F82" s="113">
        <f t="shared" si="4"/>
        <v>0</v>
      </c>
      <c r="G82" s="70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28"/>
      <c r="AD82" s="67"/>
    </row>
    <row r="83" spans="1:30" s="63" customFormat="1" ht="25.5">
      <c r="A83" s="46">
        <v>5.22000000000001</v>
      </c>
      <c r="B83" s="166" t="s">
        <v>183</v>
      </c>
      <c r="C83" s="177">
        <v>13.2</v>
      </c>
      <c r="D83" s="189" t="s">
        <v>4</v>
      </c>
      <c r="E83" s="112"/>
      <c r="F83" s="113">
        <f t="shared" si="4"/>
        <v>0</v>
      </c>
      <c r="G83" s="70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28">
        <f>E85*C85</f>
        <v>0</v>
      </c>
      <c r="AD83" s="67"/>
    </row>
    <row r="84" spans="1:30" s="63" customFormat="1" ht="25.5">
      <c r="A84" s="46">
        <v>5.23000000000001</v>
      </c>
      <c r="B84" s="166" t="s">
        <v>183</v>
      </c>
      <c r="C84" s="177">
        <v>3.5</v>
      </c>
      <c r="D84" s="189" t="s">
        <v>4</v>
      </c>
      <c r="E84" s="112"/>
      <c r="F84" s="113">
        <f>ROUND(C84*E84,2)</f>
        <v>0</v>
      </c>
      <c r="G84" s="70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28"/>
      <c r="AD84" s="67"/>
    </row>
    <row r="85" spans="1:30" s="63" customFormat="1" ht="15.75">
      <c r="A85" s="40"/>
      <c r="B85" s="166"/>
      <c r="C85" s="177"/>
      <c r="D85" s="189"/>
      <c r="E85" s="112"/>
      <c r="F85" s="113">
        <f t="shared" si="4"/>
        <v>0</v>
      </c>
      <c r="G85" s="70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28">
        <f t="shared" si="3"/>
        <v>0</v>
      </c>
      <c r="AD85" s="67"/>
    </row>
    <row r="86" spans="1:30" s="63" customFormat="1" ht="25.5">
      <c r="A86" s="193" t="s">
        <v>33</v>
      </c>
      <c r="B86" s="194" t="s">
        <v>253</v>
      </c>
      <c r="C86" s="177"/>
      <c r="D86" s="189"/>
      <c r="E86" s="112"/>
      <c r="F86" s="113">
        <f t="shared" si="4"/>
        <v>0</v>
      </c>
      <c r="G86" s="70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28">
        <f t="shared" si="3"/>
        <v>0</v>
      </c>
      <c r="AD86" s="67"/>
    </row>
    <row r="87" spans="1:30" s="63" customFormat="1" ht="15.75">
      <c r="A87" s="195" t="s">
        <v>34</v>
      </c>
      <c r="B87" s="170" t="s">
        <v>238</v>
      </c>
      <c r="C87" s="177">
        <v>3</v>
      </c>
      <c r="D87" s="189" t="s">
        <v>5</v>
      </c>
      <c r="E87" s="112"/>
      <c r="F87" s="113">
        <f t="shared" si="4"/>
        <v>0</v>
      </c>
      <c r="G87" s="70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28">
        <f t="shared" si="3"/>
        <v>0</v>
      </c>
      <c r="AD87" s="67"/>
    </row>
    <row r="88" spans="1:30" s="63" customFormat="1" ht="15.75">
      <c r="A88" s="195" t="s">
        <v>35</v>
      </c>
      <c r="B88" s="170" t="s">
        <v>239</v>
      </c>
      <c r="C88" s="177">
        <v>36</v>
      </c>
      <c r="D88" s="189" t="s">
        <v>5</v>
      </c>
      <c r="E88" s="112"/>
      <c r="F88" s="113">
        <f t="shared" si="4"/>
        <v>0</v>
      </c>
      <c r="G88" s="70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28">
        <f t="shared" si="3"/>
        <v>0</v>
      </c>
      <c r="AD88" s="67"/>
    </row>
    <row r="89" spans="1:30" s="63" customFormat="1" ht="15.75">
      <c r="A89" s="195" t="s">
        <v>38</v>
      </c>
      <c r="B89" s="170" t="s">
        <v>222</v>
      </c>
      <c r="C89" s="177">
        <v>52</v>
      </c>
      <c r="D89" s="189" t="s">
        <v>5</v>
      </c>
      <c r="E89" s="112"/>
      <c r="F89" s="113">
        <f t="shared" si="4"/>
        <v>0</v>
      </c>
      <c r="G89" s="70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28">
        <f t="shared" si="3"/>
        <v>0</v>
      </c>
      <c r="AD89" s="67"/>
    </row>
    <row r="90" spans="1:29" s="63" customFormat="1" ht="15.75">
      <c r="A90" s="43">
        <v>6.4</v>
      </c>
      <c r="B90" s="170" t="s">
        <v>223</v>
      </c>
      <c r="C90" s="177">
        <v>154</v>
      </c>
      <c r="D90" s="189" t="s">
        <v>5</v>
      </c>
      <c r="E90" s="112"/>
      <c r="F90" s="113">
        <f t="shared" si="4"/>
        <v>0</v>
      </c>
      <c r="G90" s="70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28">
        <f t="shared" si="3"/>
        <v>0</v>
      </c>
    </row>
    <row r="91" spans="1:29" s="63" customFormat="1" ht="15.75">
      <c r="A91" s="38"/>
      <c r="B91" s="44"/>
      <c r="C91" s="177"/>
      <c r="D91" s="189"/>
      <c r="E91" s="112"/>
      <c r="F91" s="113">
        <f t="shared" si="4"/>
        <v>0</v>
      </c>
      <c r="G91" s="70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28">
        <f t="shared" si="3"/>
        <v>0</v>
      </c>
    </row>
    <row r="92" spans="1:29" s="63" customFormat="1" ht="25.5">
      <c r="A92" s="42">
        <v>7</v>
      </c>
      <c r="B92" s="179" t="s">
        <v>260</v>
      </c>
      <c r="C92" s="177"/>
      <c r="D92" s="189"/>
      <c r="E92" s="112"/>
      <c r="F92" s="113">
        <f t="shared" si="4"/>
        <v>0</v>
      </c>
      <c r="G92" s="70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28"/>
    </row>
    <row r="93" spans="1:29" s="63" customFormat="1" ht="15.75">
      <c r="A93" s="38">
        <v>7.1</v>
      </c>
      <c r="B93" s="166" t="s">
        <v>148</v>
      </c>
      <c r="C93" s="177">
        <v>1</v>
      </c>
      <c r="D93" s="189" t="s">
        <v>5</v>
      </c>
      <c r="E93" s="112"/>
      <c r="F93" s="113">
        <f t="shared" si="4"/>
        <v>0</v>
      </c>
      <c r="G93" s="70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28">
        <f t="shared" si="3"/>
        <v>0</v>
      </c>
    </row>
    <row r="94" spans="1:29" s="63" customFormat="1" ht="15.75">
      <c r="A94" s="38">
        <v>7.2</v>
      </c>
      <c r="B94" s="166" t="s">
        <v>58</v>
      </c>
      <c r="C94" s="177">
        <v>4</v>
      </c>
      <c r="D94" s="189" t="s">
        <v>5</v>
      </c>
      <c r="E94" s="112"/>
      <c r="F94" s="113">
        <f t="shared" si="4"/>
        <v>0</v>
      </c>
      <c r="G94" s="70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28">
        <f t="shared" si="3"/>
        <v>0</v>
      </c>
    </row>
    <row r="95" spans="1:29" s="63" customFormat="1" ht="15.75">
      <c r="A95" s="38">
        <v>7.3</v>
      </c>
      <c r="B95" s="166" t="s">
        <v>59</v>
      </c>
      <c r="C95" s="177">
        <v>36</v>
      </c>
      <c r="D95" s="189" t="s">
        <v>5</v>
      </c>
      <c r="E95" s="112"/>
      <c r="F95" s="113">
        <f t="shared" si="4"/>
        <v>0</v>
      </c>
      <c r="G95" s="70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28">
        <f t="shared" si="3"/>
        <v>0</v>
      </c>
    </row>
    <row r="96" spans="1:29" s="63" customFormat="1" ht="25.5">
      <c r="A96" s="38">
        <v>7.4</v>
      </c>
      <c r="B96" s="196" t="s">
        <v>224</v>
      </c>
      <c r="C96" s="173">
        <v>2</v>
      </c>
      <c r="D96" s="197" t="s">
        <v>5</v>
      </c>
      <c r="E96" s="109"/>
      <c r="F96" s="110">
        <f t="shared" si="4"/>
        <v>0</v>
      </c>
      <c r="G96" s="70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28">
        <f t="shared" si="3"/>
        <v>0</v>
      </c>
    </row>
    <row r="97" spans="1:29" s="63" customFormat="1" ht="15.75">
      <c r="A97" s="38">
        <v>7.5</v>
      </c>
      <c r="B97" s="166" t="s">
        <v>56</v>
      </c>
      <c r="C97" s="177">
        <v>41</v>
      </c>
      <c r="D97" s="189" t="s">
        <v>5</v>
      </c>
      <c r="E97" s="112"/>
      <c r="F97" s="113">
        <f t="shared" si="4"/>
        <v>0</v>
      </c>
      <c r="G97" s="70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28"/>
    </row>
    <row r="98" spans="1:29" s="63" customFormat="1" ht="15.75">
      <c r="A98" s="38">
        <v>7.6</v>
      </c>
      <c r="B98" s="198" t="s">
        <v>240</v>
      </c>
      <c r="C98" s="177">
        <v>2</v>
      </c>
      <c r="D98" s="189" t="s">
        <v>5</v>
      </c>
      <c r="E98" s="112"/>
      <c r="F98" s="113">
        <f t="shared" si="4"/>
        <v>0</v>
      </c>
      <c r="G98" s="70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28">
        <f t="shared" si="3"/>
        <v>0</v>
      </c>
    </row>
    <row r="99" spans="1:29" s="63" customFormat="1" ht="15.75">
      <c r="A99" s="38"/>
      <c r="B99" s="188"/>
      <c r="C99" s="177"/>
      <c r="D99" s="189"/>
      <c r="E99" s="112"/>
      <c r="F99" s="113">
        <f t="shared" si="4"/>
        <v>0</v>
      </c>
      <c r="G99" s="70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28">
        <f t="shared" si="3"/>
        <v>0</v>
      </c>
    </row>
    <row r="100" spans="1:29" s="63" customFormat="1" ht="15.75">
      <c r="A100" s="42">
        <v>8</v>
      </c>
      <c r="B100" s="199" t="s">
        <v>149</v>
      </c>
      <c r="C100" s="177"/>
      <c r="D100" s="189"/>
      <c r="E100" s="112"/>
      <c r="F100" s="113"/>
      <c r="G100" s="70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28">
        <f t="shared" si="3"/>
        <v>0</v>
      </c>
    </row>
    <row r="101" spans="1:29" s="63" customFormat="1" ht="15.75">
      <c r="A101" s="43">
        <v>8.1</v>
      </c>
      <c r="B101" s="188" t="s">
        <v>73</v>
      </c>
      <c r="C101" s="177">
        <v>2</v>
      </c>
      <c r="D101" s="189" t="s">
        <v>5</v>
      </c>
      <c r="E101" s="112"/>
      <c r="F101" s="113">
        <f>ROUND(C101*E101,2)</f>
        <v>0</v>
      </c>
      <c r="G101" s="70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28" t="e">
        <f>#REF!*#REF!</f>
        <v>#REF!</v>
      </c>
    </row>
    <row r="102" spans="1:29" s="63" customFormat="1" ht="15.75">
      <c r="A102" s="40"/>
      <c r="B102" s="188"/>
      <c r="C102" s="177"/>
      <c r="D102" s="189"/>
      <c r="E102" s="120"/>
      <c r="F102" s="113">
        <f>ROUND(C102*E102,2)</f>
        <v>0</v>
      </c>
      <c r="G102" s="7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28">
        <f t="shared" si="3"/>
        <v>0</v>
      </c>
    </row>
    <row r="103" spans="1:29" s="63" customFormat="1" ht="10.5" customHeight="1">
      <c r="A103" s="200">
        <v>9</v>
      </c>
      <c r="B103" s="169" t="s">
        <v>57</v>
      </c>
      <c r="C103" s="8"/>
      <c r="D103" s="178"/>
      <c r="E103" s="121"/>
      <c r="F103" s="122">
        <f>ROUND(E103*C103,2)</f>
        <v>0</v>
      </c>
      <c r="G103" s="7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28"/>
    </row>
    <row r="104" spans="1:29" s="63" customFormat="1" ht="15.75">
      <c r="A104" s="200"/>
      <c r="B104" s="169"/>
      <c r="C104" s="8"/>
      <c r="D104" s="178"/>
      <c r="E104" s="121"/>
      <c r="F104" s="122"/>
      <c r="G104" s="7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28">
        <f t="shared" si="3"/>
        <v>0</v>
      </c>
    </row>
    <row r="105" spans="1:29" s="63" customFormat="1" ht="15.75">
      <c r="A105" s="201">
        <v>9.1</v>
      </c>
      <c r="B105" s="202" t="s">
        <v>225</v>
      </c>
      <c r="C105" s="8"/>
      <c r="D105" s="178"/>
      <c r="E105" s="123"/>
      <c r="F105" s="122">
        <f aca="true" t="shared" si="5" ref="F105:F114">ROUND(E105*C105,2)</f>
        <v>0</v>
      </c>
      <c r="G105" s="70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28">
        <f t="shared" si="3"/>
        <v>0</v>
      </c>
    </row>
    <row r="106" spans="1:29" s="63" customFormat="1" ht="15.75">
      <c r="A106" s="203" t="s">
        <v>79</v>
      </c>
      <c r="B106" s="181" t="s">
        <v>20</v>
      </c>
      <c r="C106" s="204">
        <v>21</v>
      </c>
      <c r="D106" s="205" t="s">
        <v>5</v>
      </c>
      <c r="E106" s="123"/>
      <c r="F106" s="124">
        <f t="shared" si="5"/>
        <v>0</v>
      </c>
      <c r="G106" s="70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28">
        <f t="shared" si="3"/>
        <v>0</v>
      </c>
    </row>
    <row r="107" spans="1:29" s="63" customFormat="1" ht="15.75" customHeight="1">
      <c r="A107" s="203" t="s">
        <v>80</v>
      </c>
      <c r="B107" s="181" t="s">
        <v>128</v>
      </c>
      <c r="C107" s="204">
        <v>210</v>
      </c>
      <c r="D107" s="205" t="s">
        <v>0</v>
      </c>
      <c r="E107" s="123"/>
      <c r="F107" s="124">
        <f t="shared" si="5"/>
        <v>0</v>
      </c>
      <c r="G107" s="70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28">
        <f t="shared" si="3"/>
        <v>0</v>
      </c>
    </row>
    <row r="108" spans="1:29" s="63" customFormat="1" ht="25.5">
      <c r="A108" s="203" t="s">
        <v>81</v>
      </c>
      <c r="B108" s="181" t="s">
        <v>114</v>
      </c>
      <c r="C108" s="204">
        <v>84</v>
      </c>
      <c r="D108" s="205" t="s">
        <v>5</v>
      </c>
      <c r="E108" s="125"/>
      <c r="F108" s="124">
        <f t="shared" si="5"/>
        <v>0</v>
      </c>
      <c r="G108" s="70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28">
        <f t="shared" si="3"/>
        <v>0</v>
      </c>
    </row>
    <row r="109" spans="1:29" s="63" customFormat="1" ht="15.75">
      <c r="A109" s="203" t="s">
        <v>82</v>
      </c>
      <c r="B109" s="181" t="s">
        <v>117</v>
      </c>
      <c r="C109" s="204">
        <v>42</v>
      </c>
      <c r="D109" s="205" t="s">
        <v>5</v>
      </c>
      <c r="E109" s="123"/>
      <c r="F109" s="124">
        <f t="shared" si="5"/>
        <v>0</v>
      </c>
      <c r="G109" s="70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28">
        <f t="shared" si="3"/>
        <v>0</v>
      </c>
    </row>
    <row r="110" spans="1:29" s="63" customFormat="1" ht="25.5">
      <c r="A110" s="206" t="s">
        <v>83</v>
      </c>
      <c r="B110" s="190" t="s">
        <v>159</v>
      </c>
      <c r="C110" s="207">
        <v>5.04</v>
      </c>
      <c r="D110" s="208" t="s">
        <v>4</v>
      </c>
      <c r="E110" s="126"/>
      <c r="F110" s="127">
        <f t="shared" si="5"/>
        <v>0</v>
      </c>
      <c r="G110" s="70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28">
        <f t="shared" si="3"/>
        <v>0</v>
      </c>
    </row>
    <row r="111" spans="1:29" s="63" customFormat="1" ht="15.75">
      <c r="A111" s="203" t="s">
        <v>84</v>
      </c>
      <c r="B111" s="170" t="s">
        <v>244</v>
      </c>
      <c r="C111" s="204">
        <v>136.5</v>
      </c>
      <c r="D111" s="205" t="s">
        <v>4</v>
      </c>
      <c r="E111" s="123"/>
      <c r="F111" s="124">
        <f t="shared" si="5"/>
        <v>0</v>
      </c>
      <c r="G111" s="70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28">
        <f t="shared" si="3"/>
        <v>0</v>
      </c>
    </row>
    <row r="112" spans="1:29" s="63" customFormat="1" ht="25.5">
      <c r="A112" s="203" t="s">
        <v>85</v>
      </c>
      <c r="B112" s="181" t="s">
        <v>112</v>
      </c>
      <c r="C112" s="204">
        <v>128.73</v>
      </c>
      <c r="D112" s="205" t="s">
        <v>4</v>
      </c>
      <c r="E112" s="123"/>
      <c r="F112" s="124">
        <f t="shared" si="5"/>
        <v>0</v>
      </c>
      <c r="G112" s="70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28">
        <f t="shared" si="3"/>
        <v>0</v>
      </c>
    </row>
    <row r="113" spans="1:31" s="63" customFormat="1" ht="15.75">
      <c r="A113" s="203" t="s">
        <v>86</v>
      </c>
      <c r="B113" s="176" t="s">
        <v>122</v>
      </c>
      <c r="C113" s="204">
        <v>9.24</v>
      </c>
      <c r="D113" s="205" t="s">
        <v>4</v>
      </c>
      <c r="E113" s="41"/>
      <c r="F113" s="124">
        <f t="shared" si="5"/>
        <v>0</v>
      </c>
      <c r="G113" s="70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28">
        <f t="shared" si="3"/>
        <v>0</v>
      </c>
      <c r="AD113" s="63">
        <f>10*163.5+(AE113*4)+(157.87*2)</f>
        <v>8278.1</v>
      </c>
      <c r="AE113" s="63">
        <v>1581.84</v>
      </c>
    </row>
    <row r="114" spans="1:29" s="63" customFormat="1" ht="15.75">
      <c r="A114" s="203" t="s">
        <v>87</v>
      </c>
      <c r="B114" s="181" t="s">
        <v>13</v>
      </c>
      <c r="C114" s="204">
        <v>21</v>
      </c>
      <c r="D114" s="205" t="s">
        <v>5</v>
      </c>
      <c r="E114" s="123"/>
      <c r="F114" s="124">
        <f t="shared" si="5"/>
        <v>0</v>
      </c>
      <c r="G114" s="70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28">
        <f t="shared" si="3"/>
        <v>0</v>
      </c>
    </row>
    <row r="115" spans="1:29" s="63" customFormat="1" ht="15.75">
      <c r="A115" s="209"/>
      <c r="B115" s="181"/>
      <c r="C115" s="204"/>
      <c r="D115" s="205"/>
      <c r="E115" s="123"/>
      <c r="F115" s="124"/>
      <c r="G115" s="7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28">
        <f t="shared" si="3"/>
        <v>0</v>
      </c>
    </row>
    <row r="116" spans="1:29" s="63" customFormat="1" ht="15.75">
      <c r="A116" s="201">
        <v>9.2</v>
      </c>
      <c r="B116" s="202" t="s">
        <v>74</v>
      </c>
      <c r="C116" s="8"/>
      <c r="D116" s="178"/>
      <c r="E116" s="123"/>
      <c r="F116" s="122">
        <f aca="true" t="shared" si="6" ref="F116:F125">ROUND(E116*C116,2)</f>
        <v>0</v>
      </c>
      <c r="G116" s="70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28">
        <f t="shared" si="3"/>
        <v>0</v>
      </c>
    </row>
    <row r="117" spans="1:29" s="63" customFormat="1" ht="15.75">
      <c r="A117" s="203" t="s">
        <v>88</v>
      </c>
      <c r="B117" s="181" t="s">
        <v>20</v>
      </c>
      <c r="C117" s="204">
        <v>19</v>
      </c>
      <c r="D117" s="205" t="s">
        <v>5</v>
      </c>
      <c r="E117" s="123"/>
      <c r="F117" s="124">
        <f t="shared" si="6"/>
        <v>0</v>
      </c>
      <c r="G117" s="70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28">
        <f t="shared" si="3"/>
        <v>0</v>
      </c>
    </row>
    <row r="118" spans="1:29" s="63" customFormat="1" ht="15" customHeight="1">
      <c r="A118" s="203" t="s">
        <v>89</v>
      </c>
      <c r="B118" s="181" t="s">
        <v>132</v>
      </c>
      <c r="C118" s="204">
        <v>190</v>
      </c>
      <c r="D118" s="205" t="s">
        <v>0</v>
      </c>
      <c r="E118" s="123"/>
      <c r="F118" s="124">
        <f t="shared" si="6"/>
        <v>0</v>
      </c>
      <c r="G118" s="70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28">
        <f t="shared" si="3"/>
        <v>0</v>
      </c>
    </row>
    <row r="119" spans="1:29" s="63" customFormat="1" ht="25.5">
      <c r="A119" s="203" t="s">
        <v>90</v>
      </c>
      <c r="B119" s="181" t="s">
        <v>115</v>
      </c>
      <c r="C119" s="204">
        <v>76</v>
      </c>
      <c r="D119" s="205" t="s">
        <v>5</v>
      </c>
      <c r="E119" s="123"/>
      <c r="F119" s="124">
        <f t="shared" si="6"/>
        <v>0</v>
      </c>
      <c r="G119" s="70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28">
        <f t="shared" si="3"/>
        <v>0</v>
      </c>
    </row>
    <row r="120" spans="1:29" s="63" customFormat="1" ht="15.75">
      <c r="A120" s="203" t="s">
        <v>91</v>
      </c>
      <c r="B120" s="181" t="s">
        <v>116</v>
      </c>
      <c r="C120" s="204">
        <v>38</v>
      </c>
      <c r="D120" s="205" t="s">
        <v>5</v>
      </c>
      <c r="E120" s="123"/>
      <c r="F120" s="124">
        <f t="shared" si="6"/>
        <v>0</v>
      </c>
      <c r="G120" s="70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28">
        <f aca="true" t="shared" si="7" ref="AC120:AC147">E121*C121</f>
        <v>0</v>
      </c>
    </row>
    <row r="121" spans="1:29" s="63" customFormat="1" ht="25.5">
      <c r="A121" s="203" t="s">
        <v>92</v>
      </c>
      <c r="B121" s="166" t="s">
        <v>159</v>
      </c>
      <c r="C121" s="204">
        <v>4.25</v>
      </c>
      <c r="D121" s="205" t="s">
        <v>4</v>
      </c>
      <c r="E121" s="123"/>
      <c r="F121" s="124">
        <f t="shared" si="6"/>
        <v>0</v>
      </c>
      <c r="G121" s="70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28">
        <f t="shared" si="7"/>
        <v>0</v>
      </c>
    </row>
    <row r="122" spans="1:29" s="63" customFormat="1" ht="15.75">
      <c r="A122" s="203" t="s">
        <v>93</v>
      </c>
      <c r="B122" s="170" t="s">
        <v>244</v>
      </c>
      <c r="C122" s="204">
        <v>125.4</v>
      </c>
      <c r="D122" s="205" t="s">
        <v>4</v>
      </c>
      <c r="E122" s="123"/>
      <c r="F122" s="124">
        <f t="shared" si="6"/>
        <v>0</v>
      </c>
      <c r="G122" s="70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28">
        <f t="shared" si="7"/>
        <v>0</v>
      </c>
    </row>
    <row r="123" spans="1:31" s="63" customFormat="1" ht="25.5">
      <c r="A123" s="203" t="s">
        <v>94</v>
      </c>
      <c r="B123" s="181" t="s">
        <v>112</v>
      </c>
      <c r="C123" s="204">
        <v>117.61</v>
      </c>
      <c r="D123" s="205" t="s">
        <v>4</v>
      </c>
      <c r="E123" s="123"/>
      <c r="F123" s="124">
        <f t="shared" si="6"/>
        <v>0</v>
      </c>
      <c r="G123" s="70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28">
        <f t="shared" si="7"/>
        <v>0</v>
      </c>
      <c r="AD123" s="63">
        <f>10*209.28+(AE123*4)+(209.84*2)</f>
        <v>9581.48</v>
      </c>
      <c r="AE123" s="63">
        <v>1767.25</v>
      </c>
    </row>
    <row r="124" spans="1:29" s="63" customFormat="1" ht="15.75">
      <c r="A124" s="203" t="s">
        <v>95</v>
      </c>
      <c r="B124" s="176" t="s">
        <v>122</v>
      </c>
      <c r="C124" s="204">
        <v>9.31</v>
      </c>
      <c r="D124" s="205" t="s">
        <v>4</v>
      </c>
      <c r="E124" s="41"/>
      <c r="F124" s="124">
        <f t="shared" si="6"/>
        <v>0</v>
      </c>
      <c r="G124" s="70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28">
        <f t="shared" si="7"/>
        <v>0</v>
      </c>
    </row>
    <row r="125" spans="1:29" s="63" customFormat="1" ht="15.75">
      <c r="A125" s="203" t="s">
        <v>96</v>
      </c>
      <c r="B125" s="181" t="s">
        <v>13</v>
      </c>
      <c r="C125" s="204">
        <v>19</v>
      </c>
      <c r="D125" s="205" t="s">
        <v>5</v>
      </c>
      <c r="E125" s="123"/>
      <c r="F125" s="124">
        <f t="shared" si="6"/>
        <v>0</v>
      </c>
      <c r="G125" s="70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28">
        <f t="shared" si="7"/>
        <v>0</v>
      </c>
    </row>
    <row r="126" spans="1:29" s="63" customFormat="1" ht="15.75">
      <c r="A126" s="209"/>
      <c r="B126" s="181"/>
      <c r="C126" s="204"/>
      <c r="D126" s="205"/>
      <c r="E126" s="123"/>
      <c r="F126" s="124"/>
      <c r="G126" s="7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28">
        <f t="shared" si="7"/>
        <v>0</v>
      </c>
    </row>
    <row r="127" spans="1:29" s="63" customFormat="1" ht="15.75">
      <c r="A127" s="200">
        <v>9.3</v>
      </c>
      <c r="B127" s="202" t="s">
        <v>75</v>
      </c>
      <c r="C127" s="8"/>
      <c r="D127" s="178"/>
      <c r="E127" s="123"/>
      <c r="F127" s="122">
        <f aca="true" t="shared" si="8" ref="F127:F136">ROUND(E127*C127,2)</f>
        <v>0</v>
      </c>
      <c r="G127" s="70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28">
        <f t="shared" si="7"/>
        <v>0</v>
      </c>
    </row>
    <row r="128" spans="1:29" s="63" customFormat="1" ht="15.75">
      <c r="A128" s="203" t="s">
        <v>97</v>
      </c>
      <c r="B128" s="181" t="s">
        <v>20</v>
      </c>
      <c r="C128" s="204">
        <v>6</v>
      </c>
      <c r="D128" s="205" t="s">
        <v>5</v>
      </c>
      <c r="E128" s="123"/>
      <c r="F128" s="124">
        <f t="shared" si="8"/>
        <v>0</v>
      </c>
      <c r="G128" s="70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28">
        <f t="shared" si="7"/>
        <v>0</v>
      </c>
    </row>
    <row r="129" spans="1:29" s="63" customFormat="1" ht="25.5">
      <c r="A129" s="203" t="s">
        <v>98</v>
      </c>
      <c r="B129" s="181" t="s">
        <v>129</v>
      </c>
      <c r="C129" s="204">
        <v>60</v>
      </c>
      <c r="D129" s="205" t="s">
        <v>0</v>
      </c>
      <c r="E129" s="123"/>
      <c r="F129" s="124">
        <f t="shared" si="8"/>
        <v>0</v>
      </c>
      <c r="G129" s="70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28">
        <f t="shared" si="7"/>
        <v>0</v>
      </c>
    </row>
    <row r="130" spans="1:29" s="63" customFormat="1" ht="25.5">
      <c r="A130" s="203" t="s">
        <v>99</v>
      </c>
      <c r="B130" s="181" t="s">
        <v>130</v>
      </c>
      <c r="C130" s="204">
        <v>24</v>
      </c>
      <c r="D130" s="205" t="s">
        <v>5</v>
      </c>
      <c r="E130" s="123"/>
      <c r="F130" s="124">
        <f t="shared" si="8"/>
        <v>0</v>
      </c>
      <c r="G130" s="70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28">
        <f t="shared" si="7"/>
        <v>0</v>
      </c>
    </row>
    <row r="131" spans="1:29" s="63" customFormat="1" ht="15.75">
      <c r="A131" s="203" t="s">
        <v>100</v>
      </c>
      <c r="B131" s="181" t="s">
        <v>118</v>
      </c>
      <c r="C131" s="204">
        <v>12</v>
      </c>
      <c r="D131" s="205" t="s">
        <v>5</v>
      </c>
      <c r="E131" s="123"/>
      <c r="F131" s="124">
        <f t="shared" si="8"/>
        <v>0</v>
      </c>
      <c r="G131" s="70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28">
        <f t="shared" si="7"/>
        <v>0</v>
      </c>
    </row>
    <row r="132" spans="1:29" s="63" customFormat="1" ht="25.5">
      <c r="A132" s="203" t="s">
        <v>101</v>
      </c>
      <c r="B132" s="166" t="s">
        <v>159</v>
      </c>
      <c r="C132" s="204">
        <v>1.25</v>
      </c>
      <c r="D132" s="205" t="s">
        <v>4</v>
      </c>
      <c r="E132" s="123"/>
      <c r="F132" s="124">
        <f t="shared" si="8"/>
        <v>0</v>
      </c>
      <c r="G132" s="70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28">
        <f t="shared" si="7"/>
        <v>0</v>
      </c>
    </row>
    <row r="133" spans="1:29" s="63" customFormat="1" ht="15.75">
      <c r="A133" s="203" t="s">
        <v>102</v>
      </c>
      <c r="B133" s="170" t="s">
        <v>244</v>
      </c>
      <c r="C133" s="204">
        <v>48.6</v>
      </c>
      <c r="D133" s="205" t="s">
        <v>4</v>
      </c>
      <c r="E133" s="123"/>
      <c r="F133" s="124">
        <f t="shared" si="8"/>
        <v>0</v>
      </c>
      <c r="G133" s="70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28">
        <f t="shared" si="7"/>
        <v>0</v>
      </c>
    </row>
    <row r="134" spans="1:29" s="63" customFormat="1" ht="25.5">
      <c r="A134" s="203" t="s">
        <v>103</v>
      </c>
      <c r="B134" s="181" t="s">
        <v>112</v>
      </c>
      <c r="C134" s="204">
        <v>45.12</v>
      </c>
      <c r="D134" s="205" t="s">
        <v>4</v>
      </c>
      <c r="E134" s="123"/>
      <c r="F134" s="124">
        <f t="shared" si="8"/>
        <v>0</v>
      </c>
      <c r="G134" s="70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28">
        <f t="shared" si="7"/>
        <v>0</v>
      </c>
    </row>
    <row r="135" spans="1:31" s="63" customFormat="1" ht="15.75">
      <c r="A135" s="203" t="s">
        <v>104</v>
      </c>
      <c r="B135" s="176" t="s">
        <v>122</v>
      </c>
      <c r="C135" s="204">
        <v>4.2</v>
      </c>
      <c r="D135" s="205" t="s">
        <v>4</v>
      </c>
      <c r="E135" s="41"/>
      <c r="F135" s="124">
        <f t="shared" si="8"/>
        <v>0</v>
      </c>
      <c r="G135" s="70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28">
        <f t="shared" si="7"/>
        <v>0</v>
      </c>
      <c r="AD135" s="63">
        <f>10*266.28+(AE135*4)+(209.84*2)</f>
        <v>10867.8</v>
      </c>
      <c r="AE135" s="63">
        <v>1946.33</v>
      </c>
    </row>
    <row r="136" spans="1:29" s="63" customFormat="1" ht="15.75">
      <c r="A136" s="203" t="s">
        <v>105</v>
      </c>
      <c r="B136" s="181" t="s">
        <v>13</v>
      </c>
      <c r="C136" s="204">
        <v>6</v>
      </c>
      <c r="D136" s="205" t="s">
        <v>5</v>
      </c>
      <c r="E136" s="123"/>
      <c r="F136" s="124">
        <f t="shared" si="8"/>
        <v>0</v>
      </c>
      <c r="G136" s="70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28">
        <f t="shared" si="7"/>
        <v>0</v>
      </c>
    </row>
    <row r="137" spans="1:29" s="63" customFormat="1" ht="15.75">
      <c r="A137" s="209"/>
      <c r="B137" s="181"/>
      <c r="C137" s="204"/>
      <c r="D137" s="205"/>
      <c r="E137" s="123"/>
      <c r="F137" s="124"/>
      <c r="G137" s="7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28">
        <f t="shared" si="7"/>
        <v>0</v>
      </c>
    </row>
    <row r="138" spans="1:29" s="63" customFormat="1" ht="25.5">
      <c r="A138" s="200">
        <v>9.4</v>
      </c>
      <c r="B138" s="202" t="s">
        <v>76</v>
      </c>
      <c r="C138" s="8"/>
      <c r="D138" s="178"/>
      <c r="E138" s="123"/>
      <c r="F138" s="122">
        <f aca="true" t="shared" si="9" ref="F138:F144">ROUND(E138*C138,2)</f>
        <v>0</v>
      </c>
      <c r="G138" s="70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28">
        <f t="shared" si="7"/>
        <v>0</v>
      </c>
    </row>
    <row r="139" spans="1:29" s="63" customFormat="1" ht="15.75">
      <c r="A139" s="203" t="s">
        <v>106</v>
      </c>
      <c r="B139" s="181" t="s">
        <v>20</v>
      </c>
      <c r="C139" s="204">
        <v>4</v>
      </c>
      <c r="D139" s="205" t="s">
        <v>5</v>
      </c>
      <c r="E139" s="123"/>
      <c r="F139" s="124">
        <f t="shared" si="9"/>
        <v>0</v>
      </c>
      <c r="G139" s="70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28">
        <f t="shared" si="7"/>
        <v>0</v>
      </c>
    </row>
    <row r="140" spans="1:29" s="63" customFormat="1" ht="27.75" customHeight="1">
      <c r="A140" s="203" t="s">
        <v>107</v>
      </c>
      <c r="B140" s="181" t="s">
        <v>133</v>
      </c>
      <c r="C140" s="204">
        <v>28</v>
      </c>
      <c r="D140" s="205" t="s">
        <v>0</v>
      </c>
      <c r="E140" s="123"/>
      <c r="F140" s="124">
        <f t="shared" si="9"/>
        <v>0</v>
      </c>
      <c r="G140" s="70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8">
        <f t="shared" si="7"/>
        <v>0</v>
      </c>
    </row>
    <row r="141" spans="1:29" s="63" customFormat="1" ht="25.5">
      <c r="A141" s="203" t="s">
        <v>108</v>
      </c>
      <c r="B141" s="181" t="s">
        <v>114</v>
      </c>
      <c r="C141" s="204">
        <v>16</v>
      </c>
      <c r="D141" s="205" t="s">
        <v>5</v>
      </c>
      <c r="E141" s="125"/>
      <c r="F141" s="124">
        <f t="shared" si="9"/>
        <v>0</v>
      </c>
      <c r="G141" s="70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8">
        <f t="shared" si="7"/>
        <v>0</v>
      </c>
    </row>
    <row r="142" spans="1:29" s="63" customFormat="1" ht="15.75">
      <c r="A142" s="203" t="s">
        <v>109</v>
      </c>
      <c r="B142" s="181" t="s">
        <v>117</v>
      </c>
      <c r="C142" s="204">
        <v>8</v>
      </c>
      <c r="D142" s="205" t="s">
        <v>5</v>
      </c>
      <c r="E142" s="123"/>
      <c r="F142" s="124">
        <f t="shared" si="9"/>
        <v>0</v>
      </c>
      <c r="G142" s="70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28">
        <f t="shared" si="7"/>
        <v>0</v>
      </c>
    </row>
    <row r="143" spans="1:29" s="63" customFormat="1" ht="25.5">
      <c r="A143" s="203" t="s">
        <v>110</v>
      </c>
      <c r="B143" s="166" t="s">
        <v>159</v>
      </c>
      <c r="C143" s="204">
        <v>1</v>
      </c>
      <c r="D143" s="205" t="s">
        <v>4</v>
      </c>
      <c r="E143" s="123"/>
      <c r="F143" s="124">
        <f t="shared" si="9"/>
        <v>0</v>
      </c>
      <c r="G143" s="70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28">
        <f t="shared" si="7"/>
        <v>0</v>
      </c>
    </row>
    <row r="144" spans="1:29" s="63" customFormat="1" ht="15.75">
      <c r="A144" s="203" t="s">
        <v>111</v>
      </c>
      <c r="B144" s="181" t="s">
        <v>13</v>
      </c>
      <c r="C144" s="204">
        <v>4</v>
      </c>
      <c r="D144" s="205" t="s">
        <v>5</v>
      </c>
      <c r="E144" s="123"/>
      <c r="F144" s="124">
        <f t="shared" si="9"/>
        <v>0</v>
      </c>
      <c r="G144" s="70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28">
        <f t="shared" si="7"/>
        <v>0</v>
      </c>
    </row>
    <row r="145" spans="1:29" s="63" customFormat="1" ht="15.75">
      <c r="A145" s="209"/>
      <c r="B145" s="181"/>
      <c r="C145" s="204"/>
      <c r="D145" s="205"/>
      <c r="E145" s="123"/>
      <c r="F145" s="124"/>
      <c r="G145" s="70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28">
        <f t="shared" si="7"/>
        <v>0</v>
      </c>
    </row>
    <row r="146" spans="1:29" s="63" customFormat="1" ht="25.5">
      <c r="A146" s="42">
        <v>10</v>
      </c>
      <c r="B146" s="179" t="s">
        <v>261</v>
      </c>
      <c r="C146" s="177"/>
      <c r="D146" s="178"/>
      <c r="E146" s="115"/>
      <c r="F146" s="113">
        <f>ROUND(C146*E146,2)</f>
        <v>0</v>
      </c>
      <c r="G146" s="70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28">
        <f t="shared" si="7"/>
        <v>0</v>
      </c>
    </row>
    <row r="147" spans="1:29" s="63" customFormat="1" ht="15.75">
      <c r="A147" s="102">
        <v>10.1</v>
      </c>
      <c r="B147" s="190" t="s">
        <v>72</v>
      </c>
      <c r="C147" s="191">
        <v>125</v>
      </c>
      <c r="D147" s="210" t="s">
        <v>0</v>
      </c>
      <c r="E147" s="128"/>
      <c r="F147" s="119">
        <f>ROUND(C147*E147,2)</f>
        <v>0</v>
      </c>
      <c r="G147" s="70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28">
        <f t="shared" si="7"/>
        <v>0</v>
      </c>
    </row>
    <row r="148" spans="1:29" s="63" customFormat="1" ht="15.75">
      <c r="A148" s="38">
        <v>10.2</v>
      </c>
      <c r="B148" s="166" t="s">
        <v>53</v>
      </c>
      <c r="C148" s="177">
        <v>4396.87</v>
      </c>
      <c r="D148" s="178" t="s">
        <v>0</v>
      </c>
      <c r="E148" s="115"/>
      <c r="F148" s="113">
        <f>ROUND(C148*E148,2)</f>
        <v>0</v>
      </c>
      <c r="G148" s="70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28" t="e">
        <f>#REF!*#REF!</f>
        <v>#REF!</v>
      </c>
    </row>
    <row r="149" spans="1:29" s="63" customFormat="1" ht="15.75">
      <c r="A149" s="38">
        <v>10.3</v>
      </c>
      <c r="B149" s="166" t="s">
        <v>54</v>
      </c>
      <c r="C149" s="177">
        <v>8374.39</v>
      </c>
      <c r="D149" s="178" t="s">
        <v>0</v>
      </c>
      <c r="E149" s="115"/>
      <c r="F149" s="113">
        <f>ROUND(C149*E149,2)</f>
        <v>0</v>
      </c>
      <c r="G149" s="70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28" t="e">
        <f>#REF!*#REF!</f>
        <v>#REF!</v>
      </c>
    </row>
    <row r="150" spans="1:29" s="63" customFormat="1" ht="15.75">
      <c r="A150" s="38">
        <v>10.4</v>
      </c>
      <c r="B150" s="166" t="s">
        <v>55</v>
      </c>
      <c r="C150" s="177">
        <v>14325.13</v>
      </c>
      <c r="D150" s="178" t="s">
        <v>0</v>
      </c>
      <c r="E150" s="115"/>
      <c r="F150" s="113">
        <f>ROUND(C150*E150,2)</f>
        <v>0</v>
      </c>
      <c r="G150" s="70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28">
        <f>E151*C151</f>
        <v>0</v>
      </c>
    </row>
    <row r="151" spans="1:29" s="5" customFormat="1" ht="12.75">
      <c r="A151" s="38"/>
      <c r="B151" s="166"/>
      <c r="C151" s="177"/>
      <c r="D151" s="178"/>
      <c r="E151" s="112"/>
      <c r="F151" s="113"/>
      <c r="G151" s="7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28">
        <f>E152*C152</f>
        <v>0</v>
      </c>
    </row>
    <row r="152" spans="1:29" s="5" customFormat="1" ht="12.75">
      <c r="A152" s="200">
        <v>11</v>
      </c>
      <c r="B152" s="202" t="s">
        <v>262</v>
      </c>
      <c r="C152" s="211"/>
      <c r="D152" s="212"/>
      <c r="E152" s="41"/>
      <c r="F152" s="41"/>
      <c r="G152" s="7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28"/>
    </row>
    <row r="153" spans="1:29" s="5" customFormat="1" ht="12.75">
      <c r="A153" s="200"/>
      <c r="B153" s="202"/>
      <c r="C153" s="211"/>
      <c r="D153" s="212"/>
      <c r="E153" s="41"/>
      <c r="F153" s="41"/>
      <c r="G153" s="7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28"/>
    </row>
    <row r="154" spans="1:29" s="68" customFormat="1" ht="12.75">
      <c r="A154" s="200" t="s">
        <v>36</v>
      </c>
      <c r="B154" s="202" t="s">
        <v>226</v>
      </c>
      <c r="C154" s="211"/>
      <c r="D154" s="212"/>
      <c r="E154" s="41"/>
      <c r="F154" s="41"/>
      <c r="G154" s="70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28">
        <f aca="true" t="shared" si="10" ref="AC154:AC165">E155*C155</f>
        <v>0</v>
      </c>
    </row>
    <row r="155" spans="1:29" s="68" customFormat="1" ht="12.75">
      <c r="A155" s="213">
        <v>1</v>
      </c>
      <c r="B155" s="214" t="s">
        <v>61</v>
      </c>
      <c r="C155" s="215">
        <v>820</v>
      </c>
      <c r="D155" s="216" t="s">
        <v>5</v>
      </c>
      <c r="E155" s="129"/>
      <c r="F155" s="130">
        <f aca="true" t="shared" si="11" ref="F155:F170">ROUND(C155*E155,2)</f>
        <v>0</v>
      </c>
      <c r="G155" s="70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28">
        <f t="shared" si="10"/>
        <v>0</v>
      </c>
    </row>
    <row r="156" spans="1:29" s="68" customFormat="1" ht="25.5">
      <c r="A156" s="213">
        <v>2</v>
      </c>
      <c r="B156" s="217" t="s">
        <v>62</v>
      </c>
      <c r="C156" s="218">
        <v>4920</v>
      </c>
      <c r="D156" s="219" t="s">
        <v>0</v>
      </c>
      <c r="E156" s="131"/>
      <c r="F156" s="132">
        <f t="shared" si="11"/>
        <v>0</v>
      </c>
      <c r="G156" s="70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28">
        <f t="shared" si="10"/>
        <v>0</v>
      </c>
    </row>
    <row r="157" spans="1:29" s="68" customFormat="1" ht="12.75">
      <c r="A157" s="213">
        <v>3</v>
      </c>
      <c r="B157" s="220" t="s">
        <v>63</v>
      </c>
      <c r="C157" s="215">
        <v>820</v>
      </c>
      <c r="D157" s="221" t="s">
        <v>5</v>
      </c>
      <c r="E157" s="129"/>
      <c r="F157" s="130">
        <f t="shared" si="11"/>
        <v>0</v>
      </c>
      <c r="G157" s="70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28">
        <f t="shared" si="10"/>
        <v>0</v>
      </c>
    </row>
    <row r="158" spans="1:29" s="68" customFormat="1" ht="12.75">
      <c r="A158" s="213">
        <v>4</v>
      </c>
      <c r="B158" s="220" t="s">
        <v>64</v>
      </c>
      <c r="C158" s="222">
        <v>1640</v>
      </c>
      <c r="D158" s="221" t="s">
        <v>5</v>
      </c>
      <c r="E158" s="129"/>
      <c r="F158" s="130">
        <f t="shared" si="11"/>
        <v>0</v>
      </c>
      <c r="G158" s="70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28">
        <f t="shared" si="10"/>
        <v>0</v>
      </c>
    </row>
    <row r="159" spans="1:29" s="68" customFormat="1" ht="12.75">
      <c r="A159" s="213">
        <v>5</v>
      </c>
      <c r="B159" s="223" t="s">
        <v>65</v>
      </c>
      <c r="C159" s="215">
        <v>820</v>
      </c>
      <c r="D159" s="221" t="s">
        <v>5</v>
      </c>
      <c r="E159" s="129"/>
      <c r="F159" s="130">
        <f t="shared" si="11"/>
        <v>0</v>
      </c>
      <c r="G159" s="70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28">
        <f t="shared" si="10"/>
        <v>0</v>
      </c>
    </row>
    <row r="160" spans="1:29" s="68" customFormat="1" ht="12.75">
      <c r="A160" s="213">
        <v>6</v>
      </c>
      <c r="B160" s="224" t="s">
        <v>66</v>
      </c>
      <c r="C160" s="215">
        <v>820</v>
      </c>
      <c r="D160" s="221" t="s">
        <v>5</v>
      </c>
      <c r="E160" s="129"/>
      <c r="F160" s="130">
        <f t="shared" si="11"/>
        <v>0</v>
      </c>
      <c r="G160" s="70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28">
        <f t="shared" si="10"/>
        <v>0</v>
      </c>
    </row>
    <row r="161" spans="1:29" s="68" customFormat="1" ht="12.75">
      <c r="A161" s="213">
        <v>7</v>
      </c>
      <c r="B161" s="223" t="s">
        <v>67</v>
      </c>
      <c r="C161" s="215">
        <v>820</v>
      </c>
      <c r="D161" s="221" t="s">
        <v>0</v>
      </c>
      <c r="E161" s="129"/>
      <c r="F161" s="130">
        <f t="shared" si="11"/>
        <v>0</v>
      </c>
      <c r="G161" s="70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28">
        <f t="shared" si="10"/>
        <v>0</v>
      </c>
    </row>
    <row r="162" spans="1:29" s="68" customFormat="1" ht="12.75">
      <c r="A162" s="213">
        <v>8</v>
      </c>
      <c r="B162" s="223" t="s">
        <v>131</v>
      </c>
      <c r="C162" s="215">
        <v>820</v>
      </c>
      <c r="D162" s="221" t="s">
        <v>5</v>
      </c>
      <c r="E162" s="129"/>
      <c r="F162" s="130">
        <f t="shared" si="11"/>
        <v>0</v>
      </c>
      <c r="G162" s="70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28">
        <f t="shared" si="10"/>
        <v>0</v>
      </c>
    </row>
    <row r="163" spans="1:29" s="68" customFormat="1" ht="12.75">
      <c r="A163" s="213">
        <v>9</v>
      </c>
      <c r="B163" s="181" t="s">
        <v>160</v>
      </c>
      <c r="C163" s="215">
        <v>820</v>
      </c>
      <c r="D163" s="221" t="s">
        <v>5</v>
      </c>
      <c r="E163" s="129"/>
      <c r="F163" s="130">
        <f t="shared" si="11"/>
        <v>0</v>
      </c>
      <c r="G163" s="70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28">
        <f t="shared" si="10"/>
        <v>0</v>
      </c>
    </row>
    <row r="164" spans="1:29" s="68" customFormat="1" ht="12.75">
      <c r="A164" s="225">
        <v>10</v>
      </c>
      <c r="B164" s="223" t="s">
        <v>68</v>
      </c>
      <c r="C164" s="215">
        <v>820</v>
      </c>
      <c r="D164" s="221" t="s">
        <v>5</v>
      </c>
      <c r="E164" s="129"/>
      <c r="F164" s="130">
        <f t="shared" si="11"/>
        <v>0</v>
      </c>
      <c r="G164" s="70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28">
        <f t="shared" si="10"/>
        <v>0</v>
      </c>
    </row>
    <row r="165" spans="1:29" s="68" customFormat="1" ht="12.75">
      <c r="A165" s="213">
        <v>11</v>
      </c>
      <c r="B165" s="223" t="s">
        <v>69</v>
      </c>
      <c r="C165" s="215">
        <v>820</v>
      </c>
      <c r="D165" s="221" t="s">
        <v>5</v>
      </c>
      <c r="E165" s="129"/>
      <c r="F165" s="130">
        <f t="shared" si="11"/>
        <v>0</v>
      </c>
      <c r="G165" s="70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28">
        <f t="shared" si="10"/>
        <v>0</v>
      </c>
    </row>
    <row r="166" spans="1:29" s="68" customFormat="1" ht="12.75">
      <c r="A166" s="213">
        <v>12</v>
      </c>
      <c r="B166" s="223" t="s">
        <v>119</v>
      </c>
      <c r="C166" s="222">
        <v>1230</v>
      </c>
      <c r="D166" s="221" t="s">
        <v>4</v>
      </c>
      <c r="E166" s="129"/>
      <c r="F166" s="130">
        <f t="shared" si="11"/>
        <v>0</v>
      </c>
      <c r="G166" s="70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28"/>
    </row>
    <row r="167" spans="1:29" s="68" customFormat="1" ht="12.75">
      <c r="A167" s="213">
        <v>13</v>
      </c>
      <c r="B167" s="176" t="s">
        <v>168</v>
      </c>
      <c r="C167" s="222">
        <v>984</v>
      </c>
      <c r="D167" s="221" t="s">
        <v>0</v>
      </c>
      <c r="E167" s="129"/>
      <c r="F167" s="130">
        <f>ROUND(C167*E167,2)</f>
        <v>0</v>
      </c>
      <c r="G167" s="70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28"/>
    </row>
    <row r="168" spans="1:29" s="68" customFormat="1" ht="25.5">
      <c r="A168" s="213">
        <v>14</v>
      </c>
      <c r="B168" s="176" t="s">
        <v>270</v>
      </c>
      <c r="C168" s="218">
        <v>57.4</v>
      </c>
      <c r="D168" s="219" t="s">
        <v>4</v>
      </c>
      <c r="E168" s="131"/>
      <c r="F168" s="132">
        <f>ROUND(C168*E168,2)</f>
        <v>0</v>
      </c>
      <c r="G168" s="70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28"/>
    </row>
    <row r="169" spans="1:29" s="68" customFormat="1" ht="12.75">
      <c r="A169" s="213">
        <v>15</v>
      </c>
      <c r="B169" s="176" t="s">
        <v>232</v>
      </c>
      <c r="C169" s="222">
        <v>295.2</v>
      </c>
      <c r="D169" s="221" t="s">
        <v>12</v>
      </c>
      <c r="E169" s="129"/>
      <c r="F169" s="130">
        <f>ROUND(C169*E169,2)</f>
        <v>0</v>
      </c>
      <c r="G169" s="70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28">
        <f>E170*C170</f>
        <v>0</v>
      </c>
    </row>
    <row r="170" spans="1:29" s="5" customFormat="1" ht="12.75">
      <c r="A170" s="213">
        <v>16</v>
      </c>
      <c r="B170" s="223" t="s">
        <v>25</v>
      </c>
      <c r="C170" s="222">
        <v>820</v>
      </c>
      <c r="D170" s="221" t="s">
        <v>5</v>
      </c>
      <c r="E170" s="129"/>
      <c r="F170" s="130">
        <f t="shared" si="11"/>
        <v>0</v>
      </c>
      <c r="G170" s="70"/>
      <c r="H170" s="54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28">
        <f>E171*C171</f>
        <v>0</v>
      </c>
    </row>
    <row r="171" spans="1:29" s="5" customFormat="1" ht="12.75">
      <c r="A171" s="170"/>
      <c r="B171" s="202"/>
      <c r="C171" s="226"/>
      <c r="D171" s="212"/>
      <c r="E171" s="41"/>
      <c r="F171" s="41">
        <f>ROUND((C171*E171),2)</f>
        <v>0</v>
      </c>
      <c r="G171" s="7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28"/>
    </row>
    <row r="172" spans="1:29" s="5" customFormat="1" ht="12.75">
      <c r="A172" s="200" t="s">
        <v>49</v>
      </c>
      <c r="B172" s="227" t="s">
        <v>227</v>
      </c>
      <c r="C172" s="228"/>
      <c r="D172" s="229"/>
      <c r="E172" s="133"/>
      <c r="F172" s="134"/>
      <c r="G172" s="7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28"/>
    </row>
    <row r="173" spans="1:29" s="5" customFormat="1" ht="12.75">
      <c r="A173" s="170">
        <v>1</v>
      </c>
      <c r="B173" s="230" t="s">
        <v>150</v>
      </c>
      <c r="C173" s="44">
        <v>918</v>
      </c>
      <c r="D173" s="205" t="s">
        <v>5</v>
      </c>
      <c r="E173" s="135"/>
      <c r="F173" s="136">
        <f aca="true" t="shared" si="12" ref="F173:F180">ROUND(C173*E173,2)</f>
        <v>0</v>
      </c>
      <c r="G173" s="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28"/>
    </row>
    <row r="174" spans="1:29" s="5" customFormat="1" ht="25.5">
      <c r="A174" s="170">
        <v>2</v>
      </c>
      <c r="B174" s="231" t="s">
        <v>158</v>
      </c>
      <c r="C174" s="232">
        <v>11016</v>
      </c>
      <c r="D174" s="233" t="s">
        <v>0</v>
      </c>
      <c r="E174" s="137"/>
      <c r="F174" s="132">
        <f t="shared" si="12"/>
        <v>0</v>
      </c>
      <c r="G174" s="7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28"/>
    </row>
    <row r="175" spans="1:29" s="5" customFormat="1" ht="12.75">
      <c r="A175" s="170">
        <v>3</v>
      </c>
      <c r="B175" s="234" t="s">
        <v>63</v>
      </c>
      <c r="C175" s="44">
        <v>1836</v>
      </c>
      <c r="D175" s="205" t="s">
        <v>5</v>
      </c>
      <c r="E175" s="135"/>
      <c r="F175" s="136">
        <f t="shared" si="12"/>
        <v>0</v>
      </c>
      <c r="G175" s="70"/>
      <c r="H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28"/>
    </row>
    <row r="176" spans="1:29" s="5" customFormat="1" ht="12.75">
      <c r="A176" s="170">
        <v>4</v>
      </c>
      <c r="B176" s="230" t="s">
        <v>151</v>
      </c>
      <c r="C176" s="44">
        <v>1836</v>
      </c>
      <c r="D176" s="205" t="s">
        <v>5</v>
      </c>
      <c r="E176" s="135"/>
      <c r="F176" s="136">
        <f t="shared" si="12"/>
        <v>0</v>
      </c>
      <c r="G176" s="70"/>
      <c r="H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28"/>
    </row>
    <row r="177" spans="1:29" s="5" customFormat="1" ht="12.75">
      <c r="A177" s="170">
        <v>5</v>
      </c>
      <c r="B177" s="234" t="s">
        <v>152</v>
      </c>
      <c r="C177" s="44">
        <v>1377</v>
      </c>
      <c r="D177" s="205" t="s">
        <v>0</v>
      </c>
      <c r="E177" s="135"/>
      <c r="F177" s="136">
        <f t="shared" si="12"/>
        <v>0</v>
      </c>
      <c r="G177" s="70"/>
      <c r="H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28"/>
    </row>
    <row r="178" spans="1:29" s="5" customFormat="1" ht="12.75">
      <c r="A178" s="170">
        <v>6</v>
      </c>
      <c r="B178" s="230" t="s">
        <v>153</v>
      </c>
      <c r="C178" s="44">
        <v>918</v>
      </c>
      <c r="D178" s="205" t="s">
        <v>5</v>
      </c>
      <c r="E178" s="135"/>
      <c r="F178" s="136">
        <f t="shared" si="12"/>
        <v>0</v>
      </c>
      <c r="G178" s="70"/>
      <c r="H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28"/>
    </row>
    <row r="179" spans="1:29" s="5" customFormat="1" ht="12.75">
      <c r="A179" s="170">
        <v>7</v>
      </c>
      <c r="B179" s="230" t="s">
        <v>154</v>
      </c>
      <c r="C179" s="44">
        <v>918</v>
      </c>
      <c r="D179" s="205" t="s">
        <v>5</v>
      </c>
      <c r="E179" s="135"/>
      <c r="F179" s="136">
        <f t="shared" si="12"/>
        <v>0</v>
      </c>
      <c r="G179" s="70"/>
      <c r="H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28"/>
    </row>
    <row r="180" spans="1:29" s="5" customFormat="1" ht="12.75">
      <c r="A180" s="170">
        <v>8</v>
      </c>
      <c r="B180" s="230" t="s">
        <v>155</v>
      </c>
      <c r="C180" s="44">
        <v>918</v>
      </c>
      <c r="D180" s="205" t="s">
        <v>5</v>
      </c>
      <c r="E180" s="135"/>
      <c r="F180" s="136">
        <f t="shared" si="12"/>
        <v>0</v>
      </c>
      <c r="G180" s="70"/>
      <c r="H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28"/>
    </row>
    <row r="181" spans="1:29" s="5" customFormat="1" ht="12.75">
      <c r="A181" s="170">
        <v>9</v>
      </c>
      <c r="B181" s="235" t="s">
        <v>68</v>
      </c>
      <c r="C181" s="44">
        <v>918</v>
      </c>
      <c r="D181" s="236" t="s">
        <v>5</v>
      </c>
      <c r="E181" s="138"/>
      <c r="F181" s="138">
        <f>C181*E181</f>
        <v>0</v>
      </c>
      <c r="G181" s="70"/>
      <c r="H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28"/>
    </row>
    <row r="182" spans="1:29" s="5" customFormat="1" ht="12.75">
      <c r="A182" s="170">
        <v>10</v>
      </c>
      <c r="B182" s="230" t="s">
        <v>156</v>
      </c>
      <c r="C182" s="44">
        <v>918</v>
      </c>
      <c r="D182" s="205" t="s">
        <v>5</v>
      </c>
      <c r="E182" s="135"/>
      <c r="F182" s="136">
        <f aca="true" t="shared" si="13" ref="F182:F188">ROUND(C182*E182,2)</f>
        <v>0</v>
      </c>
      <c r="G182" s="70"/>
      <c r="H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28"/>
    </row>
    <row r="183" spans="1:29" s="5" customFormat="1" ht="12.75">
      <c r="A183" s="213">
        <v>11</v>
      </c>
      <c r="B183" s="223" t="s">
        <v>131</v>
      </c>
      <c r="C183" s="215">
        <v>918</v>
      </c>
      <c r="D183" s="221" t="s">
        <v>5</v>
      </c>
      <c r="E183" s="129"/>
      <c r="F183" s="130">
        <f t="shared" si="13"/>
        <v>0</v>
      </c>
      <c r="G183" s="70"/>
      <c r="H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28"/>
    </row>
    <row r="184" spans="1:29" s="5" customFormat="1" ht="12.75">
      <c r="A184" s="170">
        <v>12</v>
      </c>
      <c r="B184" s="230" t="s">
        <v>157</v>
      </c>
      <c r="C184" s="44">
        <v>1817.64</v>
      </c>
      <c r="D184" s="205" t="s">
        <v>4</v>
      </c>
      <c r="E184" s="135"/>
      <c r="F184" s="136">
        <f t="shared" si="13"/>
        <v>0</v>
      </c>
      <c r="G184" s="70"/>
      <c r="H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28"/>
    </row>
    <row r="185" spans="1:29" s="5" customFormat="1" ht="12.75">
      <c r="A185" s="213">
        <v>13</v>
      </c>
      <c r="B185" s="176" t="s">
        <v>168</v>
      </c>
      <c r="C185" s="222">
        <v>1101.6</v>
      </c>
      <c r="D185" s="221" t="s">
        <v>0</v>
      </c>
      <c r="E185" s="129"/>
      <c r="F185" s="130">
        <f t="shared" si="13"/>
        <v>0</v>
      </c>
      <c r="G185" s="70"/>
      <c r="H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28"/>
    </row>
    <row r="186" spans="1:29" s="5" customFormat="1" ht="25.5">
      <c r="A186" s="213">
        <v>14</v>
      </c>
      <c r="B186" s="176" t="s">
        <v>271</v>
      </c>
      <c r="C186" s="218">
        <v>64.26</v>
      </c>
      <c r="D186" s="219" t="s">
        <v>4</v>
      </c>
      <c r="E186" s="131"/>
      <c r="F186" s="132">
        <f t="shared" si="13"/>
        <v>0</v>
      </c>
      <c r="G186" s="70"/>
      <c r="H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28"/>
    </row>
    <row r="187" spans="1:29" s="5" customFormat="1" ht="12.75">
      <c r="A187" s="213">
        <v>15</v>
      </c>
      <c r="B187" s="176" t="s">
        <v>232</v>
      </c>
      <c r="C187" s="222">
        <v>330.48</v>
      </c>
      <c r="D187" s="221" t="s">
        <v>12</v>
      </c>
      <c r="E187" s="129"/>
      <c r="F187" s="130">
        <f t="shared" si="13"/>
        <v>0</v>
      </c>
      <c r="G187" s="70"/>
      <c r="H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28"/>
    </row>
    <row r="188" spans="1:29" s="5" customFormat="1" ht="12.75">
      <c r="A188" s="170">
        <v>16</v>
      </c>
      <c r="B188" s="230" t="s">
        <v>25</v>
      </c>
      <c r="C188" s="44">
        <v>918</v>
      </c>
      <c r="D188" s="205" t="s">
        <v>5</v>
      </c>
      <c r="E188" s="135"/>
      <c r="F188" s="136">
        <f t="shared" si="13"/>
        <v>0</v>
      </c>
      <c r="G188" s="70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28"/>
    </row>
    <row r="189" spans="1:29" s="7" customFormat="1" ht="12.75">
      <c r="A189" s="170"/>
      <c r="B189" s="202"/>
      <c r="C189" s="226"/>
      <c r="D189" s="212"/>
      <c r="E189" s="41"/>
      <c r="F189" s="41"/>
      <c r="G189" s="7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28">
        <f aca="true" t="shared" si="14" ref="AC189:AC197">E190*C190</f>
        <v>0</v>
      </c>
    </row>
    <row r="190" spans="1:29" s="7" customFormat="1" ht="12.75" customHeight="1">
      <c r="A190" s="237">
        <v>12</v>
      </c>
      <c r="B190" s="169" t="s">
        <v>50</v>
      </c>
      <c r="C190" s="226"/>
      <c r="D190" s="212"/>
      <c r="E190" s="41"/>
      <c r="F190" s="41">
        <f aca="true" t="shared" si="15" ref="F190:F198">ROUND((C190*E190),2)</f>
        <v>0</v>
      </c>
      <c r="G190" s="70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28">
        <f t="shared" si="14"/>
        <v>0</v>
      </c>
    </row>
    <row r="191" spans="1:29" s="7" customFormat="1" ht="63.75">
      <c r="A191" s="238">
        <v>12.1</v>
      </c>
      <c r="B191" s="185" t="s">
        <v>185</v>
      </c>
      <c r="C191" s="186">
        <v>27251.05</v>
      </c>
      <c r="D191" s="187" t="s">
        <v>0</v>
      </c>
      <c r="E191" s="114"/>
      <c r="F191" s="114">
        <f t="shared" si="15"/>
        <v>0</v>
      </c>
      <c r="G191" s="70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28">
        <f t="shared" si="14"/>
        <v>0</v>
      </c>
    </row>
    <row r="192" spans="1:29" s="1" customFormat="1" ht="12.75">
      <c r="A192" s="239"/>
      <c r="B192" s="181"/>
      <c r="C192" s="226"/>
      <c r="D192" s="212"/>
      <c r="E192" s="41"/>
      <c r="F192" s="41">
        <f t="shared" si="15"/>
        <v>0</v>
      </c>
      <c r="G192" s="87"/>
      <c r="H192" s="86"/>
      <c r="I192" s="2"/>
      <c r="J192" s="3"/>
      <c r="K192" s="3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28">
        <f t="shared" si="14"/>
        <v>0</v>
      </c>
    </row>
    <row r="193" spans="1:29" s="1" customFormat="1" ht="25.5">
      <c r="A193" s="237">
        <v>13</v>
      </c>
      <c r="B193" s="184" t="s">
        <v>254</v>
      </c>
      <c r="C193" s="33"/>
      <c r="D193" s="240"/>
      <c r="E193" s="41"/>
      <c r="F193" s="41">
        <f t="shared" si="15"/>
        <v>0</v>
      </c>
      <c r="G193" s="87"/>
      <c r="H193" s="2"/>
      <c r="I193" s="88"/>
      <c r="J193" s="2"/>
      <c r="K193" s="2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28">
        <f t="shared" si="14"/>
        <v>0</v>
      </c>
    </row>
    <row r="194" spans="1:29" s="1" customFormat="1" ht="12.75">
      <c r="A194" s="239">
        <v>13.1</v>
      </c>
      <c r="B194" s="176" t="s">
        <v>168</v>
      </c>
      <c r="C194" s="61">
        <v>13404.74</v>
      </c>
      <c r="D194" s="174" t="s">
        <v>0</v>
      </c>
      <c r="E194" s="111"/>
      <c r="F194" s="111">
        <f t="shared" si="15"/>
        <v>0</v>
      </c>
      <c r="G194" s="87"/>
      <c r="H194" s="89"/>
      <c r="I194" s="2"/>
      <c r="J194" s="2"/>
      <c r="K194" s="90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28">
        <f t="shared" si="14"/>
        <v>0</v>
      </c>
    </row>
    <row r="195" spans="1:29" s="1" customFormat="1" ht="25.5">
      <c r="A195" s="239">
        <v>13.2</v>
      </c>
      <c r="B195" s="176" t="s">
        <v>270</v>
      </c>
      <c r="C195" s="61">
        <v>1742.62</v>
      </c>
      <c r="D195" s="174" t="s">
        <v>4</v>
      </c>
      <c r="E195" s="111"/>
      <c r="F195" s="111">
        <f t="shared" si="15"/>
        <v>0</v>
      </c>
      <c r="G195" s="87"/>
      <c r="H195" s="89"/>
      <c r="I195" s="2"/>
      <c r="J195" s="2"/>
      <c r="K195" s="90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28">
        <f t="shared" si="14"/>
        <v>0</v>
      </c>
    </row>
    <row r="196" spans="1:29" s="1" customFormat="1" ht="12.75">
      <c r="A196" s="239">
        <v>13.3</v>
      </c>
      <c r="B196" s="176" t="s">
        <v>247</v>
      </c>
      <c r="C196" s="8">
        <v>356.19</v>
      </c>
      <c r="D196" s="178" t="s">
        <v>4</v>
      </c>
      <c r="E196" s="41"/>
      <c r="F196" s="41">
        <f t="shared" si="15"/>
        <v>0</v>
      </c>
      <c r="G196" s="87"/>
      <c r="H196" s="91"/>
      <c r="I196" s="2"/>
      <c r="J196" s="2"/>
      <c r="K196" s="92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28">
        <f t="shared" si="14"/>
        <v>0</v>
      </c>
    </row>
    <row r="197" spans="1:29" s="1" customFormat="1" ht="12.75">
      <c r="A197" s="239">
        <v>13.4</v>
      </c>
      <c r="B197" s="176" t="s">
        <v>248</v>
      </c>
      <c r="C197" s="8">
        <v>356.19</v>
      </c>
      <c r="D197" s="178" t="s">
        <v>4</v>
      </c>
      <c r="E197" s="41"/>
      <c r="F197" s="41">
        <f t="shared" si="15"/>
        <v>0</v>
      </c>
      <c r="G197" s="87"/>
      <c r="H197" s="91"/>
      <c r="I197" s="93"/>
      <c r="J197" s="2"/>
      <c r="K197" s="92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28">
        <f t="shared" si="14"/>
        <v>0</v>
      </c>
    </row>
    <row r="198" spans="1:29" s="1" customFormat="1" ht="12.75">
      <c r="A198" s="239">
        <v>13.5</v>
      </c>
      <c r="B198" s="176" t="s">
        <v>249</v>
      </c>
      <c r="C198" s="8">
        <v>18766.64</v>
      </c>
      <c r="D198" s="178" t="s">
        <v>12</v>
      </c>
      <c r="E198" s="41"/>
      <c r="F198" s="41">
        <f t="shared" si="15"/>
        <v>0</v>
      </c>
      <c r="G198" s="87"/>
      <c r="H198" s="91"/>
      <c r="I198" s="2"/>
      <c r="J198" s="2"/>
      <c r="K198" s="90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28"/>
    </row>
    <row r="199" spans="1:29" s="1" customFormat="1" ht="12.75">
      <c r="A199" s="239"/>
      <c r="B199" s="176"/>
      <c r="C199" s="8"/>
      <c r="D199" s="178"/>
      <c r="E199" s="41"/>
      <c r="F199" s="41"/>
      <c r="G199" s="87"/>
      <c r="H199" s="91"/>
      <c r="I199" s="2"/>
      <c r="J199" s="2"/>
      <c r="K199" s="90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28"/>
    </row>
    <row r="200" spans="1:29" s="1" customFormat="1" ht="25.5">
      <c r="A200" s="241">
        <v>14</v>
      </c>
      <c r="B200" s="242" t="s">
        <v>264</v>
      </c>
      <c r="C200" s="243"/>
      <c r="D200" s="167"/>
      <c r="E200" s="75"/>
      <c r="F200" s="76"/>
      <c r="G200" s="87"/>
      <c r="H200" s="91"/>
      <c r="I200" s="2"/>
      <c r="J200" s="2"/>
      <c r="K200" s="90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28"/>
    </row>
    <row r="201" spans="1:29" s="1" customFormat="1" ht="12.75">
      <c r="A201" s="244">
        <v>14.1</v>
      </c>
      <c r="B201" s="245" t="s">
        <v>229</v>
      </c>
      <c r="C201" s="246">
        <v>1320</v>
      </c>
      <c r="D201" s="172" t="s">
        <v>0</v>
      </c>
      <c r="E201" s="77"/>
      <c r="F201" s="78">
        <f aca="true" t="shared" si="16" ref="F201:F206">ROUND(E201*C201,2)</f>
        <v>0</v>
      </c>
      <c r="G201" s="87"/>
      <c r="H201" s="91"/>
      <c r="I201" s="2"/>
      <c r="J201" s="2"/>
      <c r="K201" s="90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28"/>
    </row>
    <row r="202" spans="1:29" s="1" customFormat="1" ht="15" customHeight="1">
      <c r="A202" s="244">
        <v>14.2</v>
      </c>
      <c r="B202" s="245" t="s">
        <v>139</v>
      </c>
      <c r="C202" s="243">
        <v>1320</v>
      </c>
      <c r="D202" s="167" t="s">
        <v>12</v>
      </c>
      <c r="E202" s="75"/>
      <c r="F202" s="76">
        <f t="shared" si="16"/>
        <v>0</v>
      </c>
      <c r="G202" s="8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28"/>
    </row>
    <row r="203" spans="1:29" s="1" customFormat="1" ht="12.75">
      <c r="A203" s="244">
        <v>14.3</v>
      </c>
      <c r="B203" s="166" t="s">
        <v>140</v>
      </c>
      <c r="C203" s="243">
        <v>14.4</v>
      </c>
      <c r="D203" s="167" t="s">
        <v>0</v>
      </c>
      <c r="E203" s="75"/>
      <c r="F203" s="76">
        <f t="shared" si="16"/>
        <v>0</v>
      </c>
      <c r="G203" s="8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28"/>
    </row>
    <row r="204" spans="1:29" s="1" customFormat="1" ht="12.75">
      <c r="A204" s="244">
        <v>14.4</v>
      </c>
      <c r="B204" s="166" t="s">
        <v>161</v>
      </c>
      <c r="C204" s="243">
        <v>23.76</v>
      </c>
      <c r="D204" s="167" t="s">
        <v>4</v>
      </c>
      <c r="E204" s="75"/>
      <c r="F204" s="76">
        <f t="shared" si="16"/>
        <v>0</v>
      </c>
      <c r="G204" s="87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28"/>
    </row>
    <row r="205" spans="1:29" s="1" customFormat="1" ht="25.5">
      <c r="A205" s="244">
        <v>14.5</v>
      </c>
      <c r="B205" s="166" t="s">
        <v>162</v>
      </c>
      <c r="C205" s="246">
        <v>67.5</v>
      </c>
      <c r="D205" s="172" t="s">
        <v>4</v>
      </c>
      <c r="E205" s="77"/>
      <c r="F205" s="78">
        <f t="shared" si="16"/>
        <v>0</v>
      </c>
      <c r="G205" s="87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28"/>
    </row>
    <row r="206" spans="1:29" s="1" customFormat="1" ht="25.5">
      <c r="A206" s="244">
        <v>14.6</v>
      </c>
      <c r="B206" s="245" t="s">
        <v>272</v>
      </c>
      <c r="C206" s="246">
        <v>337.55</v>
      </c>
      <c r="D206" s="172" t="s">
        <v>4</v>
      </c>
      <c r="E206" s="77"/>
      <c r="F206" s="78">
        <f t="shared" si="16"/>
        <v>0</v>
      </c>
      <c r="G206" s="87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28"/>
    </row>
    <row r="207" spans="1:29" s="1" customFormat="1" ht="12.75">
      <c r="A207" s="244"/>
      <c r="B207" s="245"/>
      <c r="C207" s="246"/>
      <c r="D207" s="172"/>
      <c r="E207" s="77"/>
      <c r="F207" s="78"/>
      <c r="G207" s="87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28"/>
    </row>
    <row r="208" spans="1:29" s="1" customFormat="1" ht="12.75">
      <c r="A208" s="241">
        <v>15</v>
      </c>
      <c r="B208" s="242" t="s">
        <v>265</v>
      </c>
      <c r="C208" s="243"/>
      <c r="D208" s="167"/>
      <c r="E208" s="75"/>
      <c r="F208" s="76"/>
      <c r="G208" s="87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28"/>
    </row>
    <row r="209" spans="1:29" s="1" customFormat="1" ht="12.75">
      <c r="A209" s="244">
        <v>15.1</v>
      </c>
      <c r="B209" s="166" t="s">
        <v>230</v>
      </c>
      <c r="C209" s="246">
        <v>1056</v>
      </c>
      <c r="D209" s="172" t="s">
        <v>12</v>
      </c>
      <c r="E209" s="77"/>
      <c r="F209" s="78">
        <f>ROUND(E209*C209,2)</f>
        <v>0</v>
      </c>
      <c r="G209" s="87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28"/>
    </row>
    <row r="210" spans="1:29" s="1" customFormat="1" ht="12.75">
      <c r="A210" s="244">
        <v>15.2</v>
      </c>
      <c r="B210" s="166" t="s">
        <v>138</v>
      </c>
      <c r="C210" s="246">
        <v>1320</v>
      </c>
      <c r="D210" s="172" t="s">
        <v>0</v>
      </c>
      <c r="E210" s="77"/>
      <c r="F210" s="78">
        <f>ROUND(E210*C210,2)</f>
        <v>0</v>
      </c>
      <c r="G210" s="87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28"/>
    </row>
    <row r="211" spans="1:29" s="1" customFormat="1" ht="12.75">
      <c r="A211" s="244">
        <v>15.3</v>
      </c>
      <c r="B211" s="166" t="s">
        <v>140</v>
      </c>
      <c r="C211" s="243">
        <v>18</v>
      </c>
      <c r="D211" s="167" t="s">
        <v>0</v>
      </c>
      <c r="E211" s="75"/>
      <c r="F211" s="76">
        <f>ROUND(E211*C211,2)</f>
        <v>0</v>
      </c>
      <c r="G211" s="87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28"/>
    </row>
    <row r="212" spans="1:29" s="1" customFormat="1" ht="25.5">
      <c r="A212" s="244">
        <v>15.4</v>
      </c>
      <c r="B212" s="166" t="s">
        <v>163</v>
      </c>
      <c r="C212" s="246">
        <v>23.76</v>
      </c>
      <c r="D212" s="172" t="s">
        <v>4</v>
      </c>
      <c r="E212" s="77"/>
      <c r="F212" s="78">
        <f>ROUND(E212*C212,2)</f>
        <v>0</v>
      </c>
      <c r="G212" s="87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28"/>
    </row>
    <row r="213" spans="1:29" s="1" customFormat="1" ht="25.5">
      <c r="A213" s="244">
        <v>15.5</v>
      </c>
      <c r="B213" s="166" t="s">
        <v>164</v>
      </c>
      <c r="C213" s="246">
        <v>67.5</v>
      </c>
      <c r="D213" s="172" t="s">
        <v>4</v>
      </c>
      <c r="E213" s="77"/>
      <c r="F213" s="78">
        <f>ROUND(E213*C213,2)</f>
        <v>0</v>
      </c>
      <c r="G213" s="87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28"/>
    </row>
    <row r="214" spans="1:29" s="1" customFormat="1" ht="12.75">
      <c r="A214" s="239"/>
      <c r="B214" s="176"/>
      <c r="C214" s="8"/>
      <c r="D214" s="178"/>
      <c r="E214" s="41"/>
      <c r="F214" s="41"/>
      <c r="G214" s="87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28"/>
    </row>
    <row r="215" spans="1:29" s="1" customFormat="1" ht="15" customHeight="1">
      <c r="A215" s="241">
        <v>16</v>
      </c>
      <c r="B215" s="242" t="s">
        <v>233</v>
      </c>
      <c r="C215" s="243"/>
      <c r="D215" s="167"/>
      <c r="E215" s="75"/>
      <c r="F215" s="76"/>
      <c r="G215" s="87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28"/>
    </row>
    <row r="216" spans="1:29" s="1" customFormat="1" ht="39.75" customHeight="1">
      <c r="A216" s="244">
        <v>16.1</v>
      </c>
      <c r="B216" s="166" t="s">
        <v>237</v>
      </c>
      <c r="C216" s="246">
        <v>90</v>
      </c>
      <c r="D216" s="172" t="s">
        <v>5</v>
      </c>
      <c r="E216" s="77"/>
      <c r="F216" s="78">
        <f>ROUND(E216*C216,2)</f>
        <v>0</v>
      </c>
      <c r="G216" s="87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28"/>
    </row>
    <row r="217" spans="1:29" s="1" customFormat="1" ht="38.25">
      <c r="A217" s="244">
        <v>16.2</v>
      </c>
      <c r="B217" s="166" t="s">
        <v>236</v>
      </c>
      <c r="C217" s="246">
        <v>15</v>
      </c>
      <c r="D217" s="172" t="s">
        <v>5</v>
      </c>
      <c r="E217" s="77"/>
      <c r="F217" s="78">
        <f>ROUND(E217*C217,2)</f>
        <v>0</v>
      </c>
      <c r="G217" s="87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28"/>
    </row>
    <row r="218" spans="1:29" s="1" customFormat="1" ht="12.75">
      <c r="A218" s="239"/>
      <c r="B218" s="176"/>
      <c r="C218" s="8"/>
      <c r="D218" s="178"/>
      <c r="E218" s="41"/>
      <c r="F218" s="41"/>
      <c r="G218" s="87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28"/>
    </row>
    <row r="219" spans="1:29" s="1" customFormat="1" ht="25.5">
      <c r="A219" s="241">
        <v>17</v>
      </c>
      <c r="B219" s="242" t="s">
        <v>234</v>
      </c>
      <c r="C219" s="243"/>
      <c r="D219" s="167"/>
      <c r="E219" s="75"/>
      <c r="F219" s="76"/>
      <c r="G219" s="87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28"/>
    </row>
    <row r="220" spans="1:29" s="1" customFormat="1" ht="12.75">
      <c r="A220" s="244">
        <v>17.1</v>
      </c>
      <c r="B220" s="166" t="s">
        <v>137</v>
      </c>
      <c r="C220" s="246">
        <v>5</v>
      </c>
      <c r="D220" s="172" t="s">
        <v>19</v>
      </c>
      <c r="E220" s="77"/>
      <c r="F220" s="78">
        <f>ROUND(E220*C220,2)</f>
        <v>0</v>
      </c>
      <c r="G220" s="87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28"/>
    </row>
    <row r="221" spans="1:29" s="1" customFormat="1" ht="12.75">
      <c r="A221" s="244">
        <v>17.2</v>
      </c>
      <c r="B221" s="166" t="s">
        <v>165</v>
      </c>
      <c r="C221" s="246">
        <v>2</v>
      </c>
      <c r="D221" s="172" t="s">
        <v>19</v>
      </c>
      <c r="E221" s="77"/>
      <c r="F221" s="78">
        <f>ROUND(E221*C221,2)</f>
        <v>0</v>
      </c>
      <c r="G221" s="87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28"/>
    </row>
    <row r="222" spans="1:29" s="1" customFormat="1" ht="12.75">
      <c r="A222" s="244">
        <v>17.3</v>
      </c>
      <c r="B222" s="166" t="s">
        <v>136</v>
      </c>
      <c r="C222" s="246">
        <v>1</v>
      </c>
      <c r="D222" s="172" t="s">
        <v>5</v>
      </c>
      <c r="E222" s="77"/>
      <c r="F222" s="78">
        <f>ROUND(E222*C222,2)</f>
        <v>0</v>
      </c>
      <c r="G222" s="87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28"/>
    </row>
    <row r="223" spans="1:29" s="1" customFormat="1" ht="12.75">
      <c r="A223" s="239"/>
      <c r="B223" s="176"/>
      <c r="C223" s="8"/>
      <c r="D223" s="178"/>
      <c r="E223" s="41"/>
      <c r="F223" s="41"/>
      <c r="G223" s="87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28"/>
    </row>
    <row r="224" spans="1:29" s="1" customFormat="1" ht="25.5">
      <c r="A224" s="247">
        <v>18</v>
      </c>
      <c r="B224" s="248" t="s">
        <v>235</v>
      </c>
      <c r="C224" s="79"/>
      <c r="D224" s="249"/>
      <c r="E224" s="139"/>
      <c r="F224" s="139"/>
      <c r="G224" s="87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28"/>
    </row>
    <row r="225" spans="1:29" s="1" customFormat="1" ht="25.5">
      <c r="A225" s="250">
        <v>18.1</v>
      </c>
      <c r="B225" s="198" t="s">
        <v>166</v>
      </c>
      <c r="C225" s="79">
        <v>480</v>
      </c>
      <c r="D225" s="249" t="s">
        <v>0</v>
      </c>
      <c r="E225" s="139"/>
      <c r="F225" s="139">
        <f>ROUND((C225*E225),2)</f>
        <v>0</v>
      </c>
      <c r="G225" s="87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28"/>
    </row>
    <row r="226" spans="1:29" s="1" customFormat="1" ht="25.5">
      <c r="A226" s="250">
        <v>18.2</v>
      </c>
      <c r="B226" s="198" t="s">
        <v>167</v>
      </c>
      <c r="C226" s="79">
        <v>480</v>
      </c>
      <c r="D226" s="249" t="s">
        <v>0</v>
      </c>
      <c r="E226" s="139"/>
      <c r="F226" s="139">
        <f>ROUND((C226*E226),2)</f>
        <v>0</v>
      </c>
      <c r="G226" s="87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28"/>
    </row>
    <row r="227" spans="1:29" s="1" customFormat="1" ht="12.75">
      <c r="A227" s="239"/>
      <c r="B227" s="176"/>
      <c r="C227" s="8"/>
      <c r="D227" s="178"/>
      <c r="E227" s="41"/>
      <c r="F227" s="41"/>
      <c r="G227" s="87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28"/>
    </row>
    <row r="228" spans="1:29" s="1" customFormat="1" ht="38.25">
      <c r="A228" s="239">
        <v>19</v>
      </c>
      <c r="B228" s="176" t="s">
        <v>255</v>
      </c>
      <c r="C228" s="182">
        <v>27251.05</v>
      </c>
      <c r="D228" s="183" t="s">
        <v>0</v>
      </c>
      <c r="E228" s="111"/>
      <c r="F228" s="111">
        <f>ROUND((C228*E228),2)</f>
        <v>0</v>
      </c>
      <c r="G228" s="87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28">
        <f>E229*C229</f>
        <v>0</v>
      </c>
    </row>
    <row r="229" spans="1:29" ht="12.75">
      <c r="A229" s="251"/>
      <c r="B229" s="252" t="s">
        <v>186</v>
      </c>
      <c r="C229" s="253"/>
      <c r="D229" s="254"/>
      <c r="E229" s="140"/>
      <c r="F229" s="141">
        <f>SUBTOTAL(9,F10:F228)</f>
        <v>0</v>
      </c>
      <c r="G229" s="7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28">
        <f>E230*C230</f>
        <v>0</v>
      </c>
    </row>
    <row r="230" spans="1:29" s="28" customFormat="1" ht="12.75">
      <c r="A230" s="195"/>
      <c r="B230" s="255"/>
      <c r="C230" s="256"/>
      <c r="D230" s="257"/>
      <c r="E230" s="41"/>
      <c r="F230" s="142"/>
      <c r="G230" s="70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28" t="e">
        <f>#REF!*#REF!</f>
        <v>#REF!</v>
      </c>
    </row>
    <row r="231" spans="1:28" s="28" customFormat="1" ht="12.75">
      <c r="A231" s="258" t="s">
        <v>14</v>
      </c>
      <c r="B231" s="259" t="s">
        <v>269</v>
      </c>
      <c r="C231" s="44"/>
      <c r="D231" s="178"/>
      <c r="E231" s="122"/>
      <c r="F231" s="143">
        <f>C231*E231</f>
        <v>0</v>
      </c>
      <c r="G231" s="70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</row>
    <row r="232" spans="1:28" s="28" customFormat="1" ht="12.75">
      <c r="A232" s="260" t="s">
        <v>23</v>
      </c>
      <c r="B232" s="170" t="s">
        <v>125</v>
      </c>
      <c r="C232" s="261">
        <v>1000</v>
      </c>
      <c r="D232" s="178" t="s">
        <v>0</v>
      </c>
      <c r="E232" s="122"/>
      <c r="F232" s="144">
        <f>ROUND(C232*E232,2)</f>
        <v>0</v>
      </c>
      <c r="G232" s="70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</row>
    <row r="233" spans="1:28" s="28" customFormat="1" ht="12.75">
      <c r="A233" s="260" t="s">
        <v>24</v>
      </c>
      <c r="B233" s="170" t="s">
        <v>126</v>
      </c>
      <c r="C233" s="261">
        <v>500</v>
      </c>
      <c r="D233" s="178" t="s">
        <v>12</v>
      </c>
      <c r="E233" s="122"/>
      <c r="F233" s="144">
        <f>ROUND(C233*E233,2)</f>
        <v>0</v>
      </c>
      <c r="G233" s="70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</row>
    <row r="234" spans="1:28" s="28" customFormat="1" ht="25.5">
      <c r="A234" s="260" t="s">
        <v>26</v>
      </c>
      <c r="B234" s="170" t="s">
        <v>273</v>
      </c>
      <c r="C234" s="261">
        <v>35</v>
      </c>
      <c r="D234" s="178" t="s">
        <v>4</v>
      </c>
      <c r="E234" s="41"/>
      <c r="F234" s="144">
        <f>ROUND(C234*E234,2)</f>
        <v>0</v>
      </c>
      <c r="G234" s="70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</row>
    <row r="235" spans="1:28" s="28" customFormat="1" ht="12.75">
      <c r="A235" s="260"/>
      <c r="B235" s="170"/>
      <c r="C235" s="261">
        <v>0</v>
      </c>
      <c r="D235" s="178"/>
      <c r="E235" s="122"/>
      <c r="F235" s="144"/>
      <c r="G235" s="70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</row>
    <row r="236" spans="1:28" s="28" customFormat="1" ht="12.75">
      <c r="A236" s="262" t="s">
        <v>27</v>
      </c>
      <c r="B236" s="202" t="s">
        <v>142</v>
      </c>
      <c r="C236" s="261">
        <v>0</v>
      </c>
      <c r="D236" s="178"/>
      <c r="E236" s="122"/>
      <c r="F236" s="144">
        <f>ROUND(C236*E236,2)</f>
        <v>0</v>
      </c>
      <c r="G236" s="70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</row>
    <row r="237" spans="1:28" s="28" customFormat="1" ht="12.75">
      <c r="A237" s="260" t="s">
        <v>28</v>
      </c>
      <c r="B237" s="170" t="s">
        <v>141</v>
      </c>
      <c r="C237" s="261">
        <v>144</v>
      </c>
      <c r="D237" s="178" t="s">
        <v>4</v>
      </c>
      <c r="E237" s="122"/>
      <c r="F237" s="144">
        <f>ROUND(C237*E237,2)</f>
        <v>0</v>
      </c>
      <c r="G237" s="70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</row>
    <row r="238" spans="1:28" s="28" customFormat="1" ht="25.5">
      <c r="A238" s="260" t="s">
        <v>29</v>
      </c>
      <c r="B238" s="166" t="s">
        <v>274</v>
      </c>
      <c r="C238" s="261">
        <v>120</v>
      </c>
      <c r="D238" s="178" t="s">
        <v>4</v>
      </c>
      <c r="E238" s="122"/>
      <c r="F238" s="144">
        <f>ROUND(C238*E238,2)</f>
        <v>0</v>
      </c>
      <c r="G238" s="70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</row>
    <row r="239" spans="1:28" s="28" customFormat="1" ht="12.75">
      <c r="A239" s="260"/>
      <c r="B239" s="170"/>
      <c r="C239" s="261">
        <v>0</v>
      </c>
      <c r="D239" s="178"/>
      <c r="E239" s="122"/>
      <c r="F239" s="144"/>
      <c r="G239" s="70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</row>
    <row r="240" spans="1:28" s="28" customFormat="1" ht="12.75">
      <c r="A240" s="262" t="s">
        <v>30</v>
      </c>
      <c r="B240" s="202" t="s">
        <v>70</v>
      </c>
      <c r="C240" s="261">
        <v>0</v>
      </c>
      <c r="D240" s="178"/>
      <c r="E240" s="122"/>
      <c r="F240" s="144">
        <f>ROUND(C240*E240,2)</f>
        <v>0</v>
      </c>
      <c r="G240" s="70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</row>
    <row r="241" spans="1:28" s="28" customFormat="1" ht="25.5">
      <c r="A241" s="260" t="s">
        <v>31</v>
      </c>
      <c r="B241" s="170" t="s">
        <v>275</v>
      </c>
      <c r="C241" s="261">
        <v>180</v>
      </c>
      <c r="D241" s="178" t="s">
        <v>4</v>
      </c>
      <c r="E241" s="122"/>
      <c r="F241" s="144">
        <f>ROUND(C241*E241,2)</f>
        <v>0</v>
      </c>
      <c r="G241" s="70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</row>
    <row r="242" spans="1:28" s="28" customFormat="1" ht="12.75">
      <c r="A242" s="260" t="s">
        <v>32</v>
      </c>
      <c r="B242" s="166" t="s">
        <v>71</v>
      </c>
      <c r="C242" s="261">
        <v>150</v>
      </c>
      <c r="D242" s="178" t="s">
        <v>4</v>
      </c>
      <c r="E242" s="122"/>
      <c r="F242" s="144">
        <f>ROUND(C242*E242,2)</f>
        <v>0</v>
      </c>
      <c r="G242" s="70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</row>
    <row r="243" spans="1:28" s="28" customFormat="1" ht="12.75">
      <c r="A243" s="260"/>
      <c r="B243" s="166"/>
      <c r="C243" s="261">
        <v>0</v>
      </c>
      <c r="D243" s="178"/>
      <c r="E243" s="122"/>
      <c r="F243" s="144">
        <f>ROUND(C243*E243,2)</f>
        <v>0</v>
      </c>
      <c r="G243" s="70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</row>
    <row r="244" spans="1:28" s="28" customFormat="1" ht="12.75">
      <c r="A244" s="262" t="s">
        <v>33</v>
      </c>
      <c r="B244" s="202" t="s">
        <v>143</v>
      </c>
      <c r="C244" s="261">
        <v>0</v>
      </c>
      <c r="D244" s="178"/>
      <c r="E244" s="122"/>
      <c r="F244" s="144"/>
      <c r="G244" s="70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</row>
    <row r="245" spans="1:28" s="28" customFormat="1" ht="12.75">
      <c r="A245" s="260" t="s">
        <v>34</v>
      </c>
      <c r="B245" s="170" t="s">
        <v>144</v>
      </c>
      <c r="C245" s="261">
        <v>500</v>
      </c>
      <c r="D245" s="178" t="s">
        <v>12</v>
      </c>
      <c r="E245" s="122"/>
      <c r="F245" s="144">
        <f>ROUND(C245*E245,2)</f>
        <v>0</v>
      </c>
      <c r="G245" s="70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</row>
    <row r="246" spans="1:28" s="28" customFormat="1" ht="25.5">
      <c r="A246" s="260" t="s">
        <v>35</v>
      </c>
      <c r="B246" s="170" t="s">
        <v>145</v>
      </c>
      <c r="C246" s="261">
        <v>31.25</v>
      </c>
      <c r="D246" s="178" t="s">
        <v>4</v>
      </c>
      <c r="E246" s="122"/>
      <c r="F246" s="144">
        <f>ROUND(C246*E246,2)</f>
        <v>0</v>
      </c>
      <c r="G246" s="70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</row>
    <row r="247" spans="1:28" s="28" customFormat="1" ht="25.5">
      <c r="A247" s="260" t="s">
        <v>38</v>
      </c>
      <c r="B247" s="170" t="s">
        <v>146</v>
      </c>
      <c r="C247" s="261">
        <v>31.25</v>
      </c>
      <c r="D247" s="178" t="s">
        <v>4</v>
      </c>
      <c r="E247" s="122"/>
      <c r="F247" s="144">
        <f>ROUND(C247*E247,2)</f>
        <v>0</v>
      </c>
      <c r="G247" s="70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</row>
    <row r="248" spans="1:28" s="28" customFormat="1" ht="25.5">
      <c r="A248" s="73">
        <v>6.4</v>
      </c>
      <c r="B248" s="74" t="s">
        <v>147</v>
      </c>
      <c r="C248" s="261">
        <v>6093.75</v>
      </c>
      <c r="D248" s="263" t="s">
        <v>124</v>
      </c>
      <c r="E248" s="145"/>
      <c r="F248" s="146">
        <f>ROUND(E248*C248,2)</f>
        <v>0</v>
      </c>
      <c r="G248" s="70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</row>
    <row r="249" spans="1:28" s="28" customFormat="1" ht="12.75">
      <c r="A249" s="73"/>
      <c r="B249" s="74"/>
      <c r="C249" s="264"/>
      <c r="D249" s="263"/>
      <c r="E249" s="145"/>
      <c r="F249" s="146"/>
      <c r="G249" s="70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</row>
    <row r="250" spans="1:28" s="28" customFormat="1" ht="38.25">
      <c r="A250" s="239">
        <v>7</v>
      </c>
      <c r="B250" s="176" t="s">
        <v>255</v>
      </c>
      <c r="C250" s="182">
        <v>1</v>
      </c>
      <c r="D250" s="183" t="s">
        <v>5</v>
      </c>
      <c r="E250" s="111"/>
      <c r="F250" s="111">
        <f>ROUND((C250*E250),2)</f>
        <v>0</v>
      </c>
      <c r="G250" s="70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</row>
    <row r="251" spans="1:28" s="28" customFormat="1" ht="12.75">
      <c r="A251" s="260"/>
      <c r="B251" s="255" t="s">
        <v>228</v>
      </c>
      <c r="C251" s="265"/>
      <c r="D251" s="266"/>
      <c r="E251" s="143"/>
      <c r="F251" s="147">
        <f>SUBTOTAL(9,F232:F250)</f>
        <v>0</v>
      </c>
      <c r="G251" s="70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</row>
    <row r="252" spans="1:28" s="28" customFormat="1" ht="12.75">
      <c r="A252" s="195"/>
      <c r="B252" s="255"/>
      <c r="C252" s="256"/>
      <c r="D252" s="257"/>
      <c r="E252" s="41"/>
      <c r="F252" s="142"/>
      <c r="G252" s="70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</row>
    <row r="253" spans="1:29" s="6" customFormat="1" ht="15.75" customHeight="1">
      <c r="A253" s="267" t="s">
        <v>21</v>
      </c>
      <c r="B253" s="268" t="s">
        <v>22</v>
      </c>
      <c r="C253" s="269"/>
      <c r="D253" s="270"/>
      <c r="E253" s="148"/>
      <c r="F253" s="148">
        <f>C253*E253</f>
        <v>0</v>
      </c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28">
        <f>E254*C254</f>
        <v>0</v>
      </c>
    </row>
    <row r="254" spans="1:29" s="6" customFormat="1" ht="26.25" customHeight="1">
      <c r="A254" s="271">
        <v>1</v>
      </c>
      <c r="B254" s="272" t="s">
        <v>250</v>
      </c>
      <c r="C254" s="269">
        <v>8</v>
      </c>
      <c r="D254" s="273" t="s">
        <v>60</v>
      </c>
      <c r="E254" s="148"/>
      <c r="F254" s="148">
        <f>+C254*E254</f>
        <v>0</v>
      </c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28">
        <f>E255*C255</f>
        <v>0</v>
      </c>
    </row>
    <row r="255" spans="1:29" s="6" customFormat="1" ht="52.5" customHeight="1">
      <c r="A255" s="274">
        <v>2</v>
      </c>
      <c r="B255" s="170" t="s">
        <v>123</v>
      </c>
      <c r="C255" s="275">
        <v>1</v>
      </c>
      <c r="D255" s="276" t="s">
        <v>5</v>
      </c>
      <c r="E255" s="149"/>
      <c r="F255" s="150">
        <f>+ROUND(C255*E255,2)</f>
        <v>0</v>
      </c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28"/>
    </row>
    <row r="256" spans="1:28" s="7" customFormat="1" ht="12.75">
      <c r="A256" s="274"/>
      <c r="B256" s="170"/>
      <c r="C256" s="277"/>
      <c r="D256" s="278"/>
      <c r="E256" s="151"/>
      <c r="F256" s="148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</row>
    <row r="257" spans="1:29" s="7" customFormat="1" ht="12.75">
      <c r="A257" s="209"/>
      <c r="B257" s="279" t="s">
        <v>43</v>
      </c>
      <c r="C257" s="226"/>
      <c r="D257" s="212"/>
      <c r="E257" s="152"/>
      <c r="F257" s="142">
        <f>SUBTOTAL(9,F254:F255)</f>
        <v>0</v>
      </c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28">
        <f>E258*C258</f>
        <v>0</v>
      </c>
    </row>
    <row r="258" spans="1:31" s="24" customFormat="1" ht="12.75">
      <c r="A258" s="209"/>
      <c r="B258" s="279"/>
      <c r="C258" s="226"/>
      <c r="D258" s="212"/>
      <c r="E258" s="152"/>
      <c r="F258" s="152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28" t="e">
        <f>SUM(AC8:AC255)</f>
        <v>#REF!</v>
      </c>
      <c r="AD258" s="45" t="e">
        <f>F257+#REF!+F229+#REF!+#REF!+#REF!+#REF!+#REF!</f>
        <v>#REF!</v>
      </c>
      <c r="AE258" s="24" t="e">
        <f>AD258*2</f>
        <v>#REF!</v>
      </c>
    </row>
    <row r="259" spans="1:28" s="7" customFormat="1" ht="12.75">
      <c r="A259" s="280"/>
      <c r="B259" s="281" t="s">
        <v>1</v>
      </c>
      <c r="C259" s="282"/>
      <c r="D259" s="280"/>
      <c r="E259" s="153"/>
      <c r="F259" s="141">
        <f>F257+F229+F251</f>
        <v>0</v>
      </c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</row>
    <row r="260" spans="1:28" s="7" customFormat="1" ht="12.75">
      <c r="A260" s="209"/>
      <c r="B260" s="279" t="s">
        <v>1</v>
      </c>
      <c r="C260" s="226"/>
      <c r="D260" s="212"/>
      <c r="E260" s="152"/>
      <c r="F260" s="152">
        <f>F259</f>
        <v>0</v>
      </c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</row>
    <row r="261" spans="1:28" s="7" customFormat="1" ht="12.75">
      <c r="A261" s="209"/>
      <c r="B261" s="279"/>
      <c r="C261" s="226"/>
      <c r="D261" s="212"/>
      <c r="E261" s="152"/>
      <c r="F261" s="152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 spans="1:28" s="6" customFormat="1" ht="12.75">
      <c r="A262" s="209"/>
      <c r="B262" s="279" t="s">
        <v>44</v>
      </c>
      <c r="C262" s="226"/>
      <c r="D262" s="212"/>
      <c r="E262" s="152"/>
      <c r="F262" s="152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</row>
    <row r="263" spans="1:28" s="6" customFormat="1" ht="12.75">
      <c r="A263" s="283"/>
      <c r="B263" s="284" t="s">
        <v>8</v>
      </c>
      <c r="C263" s="285">
        <v>0.1</v>
      </c>
      <c r="D263" s="270"/>
      <c r="E263" s="148"/>
      <c r="F263" s="148">
        <f>ROUNDDOWN(($F$260*C263),2)</f>
        <v>0</v>
      </c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</row>
    <row r="264" spans="1:28" s="6" customFormat="1" ht="12.75">
      <c r="A264" s="283"/>
      <c r="B264" s="284" t="s">
        <v>7</v>
      </c>
      <c r="C264" s="285">
        <v>0.04</v>
      </c>
      <c r="D264" s="270"/>
      <c r="E264" s="148"/>
      <c r="F264" s="148">
        <f>$F$260*C264</f>
        <v>0</v>
      </c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</row>
    <row r="265" spans="1:28" s="6" customFormat="1" ht="12.75">
      <c r="A265" s="283"/>
      <c r="B265" s="284" t="s">
        <v>45</v>
      </c>
      <c r="C265" s="285">
        <v>0.04</v>
      </c>
      <c r="D265" s="270"/>
      <c r="E265" s="148"/>
      <c r="F265" s="148">
        <f>$F$260*C265</f>
        <v>0</v>
      </c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</row>
    <row r="266" spans="1:28" s="6" customFormat="1" ht="12.75">
      <c r="A266" s="283"/>
      <c r="B266" s="209" t="s">
        <v>9</v>
      </c>
      <c r="C266" s="285">
        <v>0.05</v>
      </c>
      <c r="D266" s="270"/>
      <c r="E266" s="148"/>
      <c r="F266" s="148">
        <f>$F$260*C266</f>
        <v>0</v>
      </c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</row>
    <row r="267" spans="1:28" s="6" customFormat="1" ht="12.75">
      <c r="A267" s="283"/>
      <c r="B267" s="284" t="s">
        <v>10</v>
      </c>
      <c r="C267" s="285">
        <v>0.04</v>
      </c>
      <c r="D267" s="270"/>
      <c r="E267" s="148"/>
      <c r="F267" s="148">
        <f>$F$260*C267</f>
        <v>0</v>
      </c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</row>
    <row r="268" spans="1:28" s="6" customFormat="1" ht="12.75">
      <c r="A268" s="283"/>
      <c r="B268" s="284" t="s">
        <v>11</v>
      </c>
      <c r="C268" s="285">
        <v>0.01</v>
      </c>
      <c r="D268" s="270"/>
      <c r="E268" s="148"/>
      <c r="F268" s="148">
        <f>$F$260*C268</f>
        <v>0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</row>
    <row r="269" spans="1:28" s="6" customFormat="1" ht="12.75">
      <c r="A269" s="283"/>
      <c r="B269" s="209" t="s">
        <v>120</v>
      </c>
      <c r="C269" s="286">
        <v>0.001</v>
      </c>
      <c r="D269" s="270"/>
      <c r="E269" s="148"/>
      <c r="F269" s="148">
        <f>ROUND(($F$260*C269),2)</f>
        <v>0</v>
      </c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</row>
    <row r="270" spans="1:28" s="6" customFormat="1" ht="12.75">
      <c r="A270" s="283"/>
      <c r="B270" s="209" t="s">
        <v>46</v>
      </c>
      <c r="C270" s="286">
        <v>0.18</v>
      </c>
      <c r="D270" s="270"/>
      <c r="E270" s="148"/>
      <c r="F270" s="148">
        <f>$F$263*C270</f>
        <v>0</v>
      </c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</row>
    <row r="271" spans="1:28" s="6" customFormat="1" ht="12.75">
      <c r="A271" s="283"/>
      <c r="B271" s="209" t="s">
        <v>121</v>
      </c>
      <c r="C271" s="286">
        <v>0.1</v>
      </c>
      <c r="D271" s="270"/>
      <c r="E271" s="148"/>
      <c r="F271" s="148">
        <f>$F$260*C271</f>
        <v>0</v>
      </c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</row>
    <row r="272" spans="1:28" s="6" customFormat="1" ht="15" customHeight="1">
      <c r="A272" s="283"/>
      <c r="B272" s="209" t="s">
        <v>3</v>
      </c>
      <c r="C272" s="286">
        <v>0.1</v>
      </c>
      <c r="D272" s="270"/>
      <c r="E272" s="148"/>
      <c r="F272" s="148">
        <f>$F$260*C272</f>
        <v>0</v>
      </c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</row>
    <row r="273" spans="1:28" s="81" customFormat="1" ht="15.75" customHeight="1">
      <c r="A273" s="283"/>
      <c r="B273" s="284" t="s">
        <v>169</v>
      </c>
      <c r="C273" s="286">
        <v>0.02</v>
      </c>
      <c r="D273" s="270"/>
      <c r="E273" s="148"/>
      <c r="F273" s="148">
        <f>C273*F260</f>
        <v>0</v>
      </c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</row>
    <row r="274" spans="1:28" s="5" customFormat="1" ht="12.75">
      <c r="A274" s="170"/>
      <c r="B274" s="279" t="s">
        <v>18</v>
      </c>
      <c r="C274" s="286"/>
      <c r="D274" s="287"/>
      <c r="E274" s="129"/>
      <c r="F274" s="154">
        <f>SUM(F263:F273)</f>
        <v>0</v>
      </c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</row>
    <row r="275" spans="1:28" s="5" customFormat="1" ht="12.75">
      <c r="A275" s="170"/>
      <c r="B275" s="279"/>
      <c r="C275" s="286"/>
      <c r="D275" s="287"/>
      <c r="E275" s="129"/>
      <c r="F275" s="155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</row>
    <row r="276" spans="1:28" s="5" customFormat="1" ht="12.75">
      <c r="A276" s="170"/>
      <c r="B276" s="200" t="s">
        <v>47</v>
      </c>
      <c r="C276" s="286"/>
      <c r="D276" s="287"/>
      <c r="E276" s="129"/>
      <c r="F276" s="154">
        <f>F274+F260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</row>
    <row r="277" spans="1:28" s="5" customFormat="1" ht="12.75">
      <c r="A277" s="170"/>
      <c r="B277" s="209"/>
      <c r="C277" s="286"/>
      <c r="D277" s="287"/>
      <c r="E277" s="129"/>
      <c r="F277" s="122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</row>
    <row r="278" spans="1:6" s="7" customFormat="1" ht="12.75">
      <c r="A278" s="288"/>
      <c r="B278" s="289" t="s">
        <v>48</v>
      </c>
      <c r="C278" s="207"/>
      <c r="D278" s="208"/>
      <c r="E278" s="156"/>
      <c r="F278" s="157">
        <f>F276</f>
        <v>0</v>
      </c>
    </row>
    <row r="279" spans="1:28" s="25" customFormat="1" ht="12.75">
      <c r="A279" s="7"/>
      <c r="B279" s="7"/>
      <c r="C279" s="12"/>
      <c r="D279" s="96"/>
      <c r="E279" s="7"/>
      <c r="F279" s="7"/>
      <c r="G279" s="82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</row>
    <row r="280" spans="1:28" s="25" customFormat="1" ht="12.75">
      <c r="A280" s="95"/>
      <c r="B280" s="95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</row>
    <row r="281" spans="1:28" s="25" customFormat="1" ht="12.75">
      <c r="A281" s="95"/>
      <c r="B281" s="98"/>
      <c r="C281" s="27"/>
      <c r="D281" s="94"/>
      <c r="E281" s="94"/>
      <c r="F281" s="94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</row>
    <row r="282" spans="1:6" ht="12.75">
      <c r="A282" s="30"/>
      <c r="B282" s="29"/>
      <c r="C282" s="69"/>
      <c r="D282" s="71"/>
      <c r="E282" s="72"/>
      <c r="F282" s="95"/>
    </row>
    <row r="283" spans="1:28" s="25" customFormat="1" ht="12.75">
      <c r="A283" s="48"/>
      <c r="B283" s="48"/>
      <c r="C283" s="26"/>
      <c r="D283" s="59"/>
      <c r="E283" s="95"/>
      <c r="F283" s="10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</row>
    <row r="284" spans="1:28" s="25" customFormat="1" ht="12.75">
      <c r="A284" s="31"/>
      <c r="B284" s="31"/>
      <c r="C284" s="23"/>
      <c r="D284" s="32"/>
      <c r="E284" s="10"/>
      <c r="F284" s="94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</row>
    <row r="285" spans="1:28" s="25" customFormat="1" ht="12.75">
      <c r="A285" s="48"/>
      <c r="B285" s="98"/>
      <c r="C285" s="27"/>
      <c r="D285" s="94"/>
      <c r="E285" s="94"/>
      <c r="F285" s="98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</row>
    <row r="286" spans="1:28" s="25" customFormat="1" ht="12.75">
      <c r="A286" s="47"/>
      <c r="B286" s="98"/>
      <c r="C286" s="98"/>
      <c r="D286" s="94"/>
      <c r="E286" s="98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</row>
    <row r="287" spans="1:28" s="25" customFormat="1" ht="12.75">
      <c r="A287" s="95"/>
      <c r="B287" s="98"/>
      <c r="C287" s="27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</row>
    <row r="288" spans="1:28" s="25" customFormat="1" ht="12.75">
      <c r="A288" s="95"/>
      <c r="B288" s="98"/>
      <c r="C288" s="27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</row>
    <row r="289" spans="1:28" s="25" customFormat="1" ht="12.75">
      <c r="A289" s="95"/>
      <c r="B289" s="98"/>
      <c r="C289" s="27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</row>
    <row r="290" spans="1:6" s="25" customFormat="1" ht="12.75">
      <c r="A290" s="95"/>
      <c r="B290" s="98"/>
      <c r="C290" s="27"/>
      <c r="D290" s="94"/>
      <c r="E290" s="94"/>
      <c r="F290" s="94"/>
    </row>
    <row r="291" spans="1:28" s="25" customFormat="1" ht="12.75">
      <c r="A291" s="95"/>
      <c r="B291" s="98"/>
      <c r="C291" s="27"/>
      <c r="D291" s="94"/>
      <c r="E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</row>
    <row r="292" spans="1:6" ht="12.75">
      <c r="A292" s="25"/>
      <c r="B292" s="25"/>
      <c r="C292" s="27"/>
      <c r="D292" s="94"/>
      <c r="E292" s="25"/>
      <c r="F292" s="94"/>
    </row>
    <row r="293" spans="1:5" ht="12.75">
      <c r="A293" s="95"/>
      <c r="B293" s="98"/>
      <c r="C293" s="27"/>
      <c r="D293" s="94"/>
      <c r="E293" s="94"/>
    </row>
  </sheetData>
  <sheetProtection password="8A46" sheet="1"/>
  <autoFilter ref="A7:F278"/>
  <mergeCells count="3">
    <mergeCell ref="A1:F1"/>
    <mergeCell ref="A2:F2"/>
    <mergeCell ref="A3:F3"/>
  </mergeCells>
  <printOptions horizontalCentered="1"/>
  <pageMargins left="0" right="0" top="0" bottom="0.34" header="0.15748031496062992" footer="0"/>
  <pageSetup horizontalDpi="600" verticalDpi="600" orientation="portrait" scale="95" r:id="rId2"/>
  <headerFooter alignWithMargins="0">
    <oddFooter>&amp;C&amp;6Página &amp;P de &amp;N</oddFooter>
  </headerFooter>
  <rowBreaks count="7" manualBreakCount="7">
    <brk id="38" max="5" man="1"/>
    <brk id="73" max="5" man="1"/>
    <brk id="110" max="5" man="1"/>
    <brk id="147" max="5" man="1"/>
    <brk id="191" max="5" man="1"/>
    <brk id="229" max="5" man="1"/>
    <brk id="25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Sofía De León Rosario</cp:lastModifiedBy>
  <cp:lastPrinted>2019-03-28T20:44:31Z</cp:lastPrinted>
  <dcterms:created xsi:type="dcterms:W3CDTF">1996-11-27T10:00:04Z</dcterms:created>
  <dcterms:modified xsi:type="dcterms:W3CDTF">2019-04-23T15:34:23Z</dcterms:modified>
  <cp:category/>
  <cp:version/>
  <cp:contentType/>
  <cp:contentStatus/>
</cp:coreProperties>
</file>