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20490" windowHeight="7335" tabRatio="873" activeTab="0"/>
  </bookViews>
  <sheets>
    <sheet name="PRESUPUESTO No.5 EST Y LINE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#N/A</definedName>
    <definedName name="\a">#N/A</definedName>
    <definedName name="\b" localSheetId="0">'[1]PRESUPUESTO'!#REF!</definedName>
    <definedName name="\b">'[1]PRESUPUESTO'!#REF!</definedName>
    <definedName name="\c">#N/A</definedName>
    <definedName name="\d">#N/A</definedName>
    <definedName name="\f" localSheetId="0">'[1]PRESUPUESTO'!#REF!</definedName>
    <definedName name="\f">'[1]PRESUPUESTO'!#REF!</definedName>
    <definedName name="\i" localSheetId="0">'[1]PRESUPUESTO'!#REF!</definedName>
    <definedName name="\i">'[1]PRESUPUESTO'!#REF!</definedName>
    <definedName name="\m" localSheetId="0">'[1]PRESUPUESTO'!#REF!</definedName>
    <definedName name="\m">'[1]PRESUPUESTO'!#REF!</definedName>
    <definedName name="\o" localSheetId="0">'PRESUPUESTO No.5 EST Y LINE '!#REF!</definedName>
    <definedName name="\o">#REF!</definedName>
    <definedName name="\p" localSheetId="0">'PRESUPUESTO No.5 EST Y LINE '!#REF!</definedName>
    <definedName name="\p">#REF!</definedName>
    <definedName name="\q" localSheetId="0">'PRESUPUESTO No.5 EST Y LINE '!#REF!</definedName>
    <definedName name="\q">#REF!</definedName>
    <definedName name="\w" localSheetId="0">'PRESUPUESTO No.5 EST Y LINE '!#REF!</definedName>
    <definedName name="\w">#REF!</definedName>
    <definedName name="\z" localSheetId="0">'PRESUPUESTO No.5 EST Y LINE '!#REF!</definedName>
    <definedName name="\z">'[1]PRESUPUESTO'!#REF!</definedName>
    <definedName name="__REALIZADO" localSheetId="0">'PRESUPUESTO No.5 EST Y LINE '!#REF!</definedName>
    <definedName name="__REALIZADO">#REF!</definedName>
    <definedName name="__ZC1" localSheetId="0">#N/A</definedName>
    <definedName name="__ZC1">#N/A</definedName>
    <definedName name="__ZE1" localSheetId="0">#N/A</definedName>
    <definedName name="__ZE1">#N/A</definedName>
    <definedName name="__ZE2" localSheetId="0">#N/A</definedName>
    <definedName name="__ZE2">#N/A</definedName>
    <definedName name="__ZE3" localSheetId="0">#N/A</definedName>
    <definedName name="__ZE3">#N/A</definedName>
    <definedName name="__ZE4" localSheetId="0">#N/A</definedName>
    <definedName name="__ZE4">#N/A</definedName>
    <definedName name="__ZE5" localSheetId="0">#N/A</definedName>
    <definedName name="__ZE5">#N/A</definedName>
    <definedName name="__ZE6" localSheetId="0">#N/A</definedName>
    <definedName name="__ZE6">#N/A</definedName>
    <definedName name="_1" localSheetId="0">#N/A</definedName>
    <definedName name="_1">#N/A</definedName>
    <definedName name="_Fill" localSheetId="0" hidden="1">#REF!</definedName>
    <definedName name="_Fill" hidden="1">#REF!</definedName>
    <definedName name="_xlnm._FilterDatabase" localSheetId="0" hidden="1">'PRESUPUESTO No.5 EST Y LINE '!$A$7:$F$255</definedName>
    <definedName name="_Regression_Int" localSheetId="0" hidden="1">1</definedName>
    <definedName name="_xlfn.CEILING.MATH" hidden="1">#NAME?</definedName>
    <definedName name="_xlfn.SUMIFS" hidden="1">#NAME?</definedName>
    <definedName name="_ZC1" localSheetId="0">#N/A</definedName>
    <definedName name="_ZC1">#N/A</definedName>
    <definedName name="_ZE1" localSheetId="0">#N/A</definedName>
    <definedName name="_ZE1">#N/A</definedName>
    <definedName name="_ZE2" localSheetId="0">#N/A</definedName>
    <definedName name="_ZE2">#N/A</definedName>
    <definedName name="_ZE3" localSheetId="0">#N/A</definedName>
    <definedName name="_ZE3">#N/A</definedName>
    <definedName name="_ZE4" localSheetId="0">#N/A</definedName>
    <definedName name="_ZE4">#N/A</definedName>
    <definedName name="_ZE5" localSheetId="0">#N/A</definedName>
    <definedName name="_ZE5">#N/A</definedName>
    <definedName name="_ZE6" localSheetId="0">#N/A</definedName>
    <definedName name="_ZE6">#N/A</definedName>
    <definedName name="a" localSheetId="0">'[11]PVC'!#REF!</definedName>
    <definedName name="a">'[11]PVC'!#REF!</definedName>
    <definedName name="A_impresión_IM" localSheetId="0">'PRESUPUESTO No.5 EST Y LINE '!#REF!</definedName>
    <definedName name="A_IMPRESIÓN_IM">#N/A</definedName>
    <definedName name="AC38G40" localSheetId="0">#N/A</definedName>
    <definedName name="AC38G40">#N/A</definedName>
    <definedName name="acero" localSheetId="0">#N/A</definedName>
    <definedName name="acero">#N/A</definedName>
    <definedName name="Acero_QQ" localSheetId="0">#REF!</definedName>
    <definedName name="Acero_QQ">#REF!</definedName>
    <definedName name="acero60" localSheetId="0">#N/A</definedName>
    <definedName name="acero60">#N/A</definedName>
    <definedName name="ACUEDUCTO" localSheetId="0">'[4]INS'!#REF!</definedName>
    <definedName name="ACUEDUCTO">'[4]INS'!#REF!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 localSheetId="0">#N/A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 localSheetId="0">#REF!</definedName>
    <definedName name="Alambre_Varilla">#REF!</definedName>
    <definedName name="alambre18" localSheetId="0">#N/A</definedName>
    <definedName name="alambre18">#N/A</definedName>
    <definedName name="ALBANIL" localSheetId="0">#N/A</definedName>
    <definedName name="ALBANIL">#N/A</definedName>
    <definedName name="ALBANIL2">'[5]M.O.'!$C$12</definedName>
    <definedName name="ALBANIL3" localSheetId="0">#N/A</definedName>
    <definedName name="ALBANIL3">#N/A</definedName>
    <definedName name="ana">'[1]PRESUPUESTO'!$C$4</definedName>
    <definedName name="analiis" localSheetId="0">'[5]M.O.'!#REF!</definedName>
    <definedName name="analiis">'[5]M.O.'!#REF!</definedName>
    <definedName name="ANALISSSSS">#N/A</definedName>
    <definedName name="ANDAMIOS" localSheetId="0">#REF!</definedName>
    <definedName name="ANDAMIOS">#REF!</definedName>
    <definedName name="ANGULAR" localSheetId="0">#N/A</definedName>
    <definedName name="ANGULAR">#N/A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EXTRACT" localSheetId="0">'PRESUPUESTO No.5 EST Y LINE '!$E$7:$F$88</definedName>
    <definedName name="_xlnm.Print_Area" localSheetId="0">'PRESUPUESTO No.5 EST Y LINE '!$A$1:$F$262</definedName>
    <definedName name="_xlnm.Print_Area">#N/A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'[1]PRESUPUESTO'!#REF!</definedName>
    <definedName name="as">'[1]PRESUPUESTO'!#REF!</definedName>
    <definedName name="asd" localSheetId="0">'[1]PRESUPUESTO'!$G$9:$K$303</definedName>
    <definedName name="asd">'[1]PRESUPUESTO'!$G$9:$K$303</definedName>
    <definedName name="AYCARP" localSheetId="0">'[4]INS'!#REF!</definedName>
    <definedName name="AYCARP">'[4]INS'!#REF!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'[3]ADDENDA'!#REF!</definedName>
    <definedName name="b">'[3]ADDENDA'!#REF!</definedName>
    <definedName name="BALDOSAS_TRANSPARENTE" localSheetId="0">#REF!</definedName>
    <definedName name="BALDOSAS_TRANSPARENTE">#REF!</definedName>
    <definedName name="bas3e">#N/A</definedName>
    <definedName name="BASE_CONTEN" localSheetId="0">#REF!</definedName>
    <definedName name="BASE_CONTEN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#N/A</definedName>
    <definedName name="bloque8">#N/A</definedName>
    <definedName name="BOMBA_ACHIQUE" localSheetId="0">#REF!</definedName>
    <definedName name="BOMBA_ACHIQUE">#REF!</definedName>
    <definedName name="BOMBILLAS_1500W">'[10]INSU'!$B$42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'[5]M.O.'!$C$9</definedName>
    <definedName name="BVNBVNBV">#N/A</definedName>
    <definedName name="C._ADICIONAL" localSheetId="0">#N/A</definedName>
    <definedName name="C._ADICIONAL">#N/A</definedName>
    <definedName name="caballeteasbecto" localSheetId="0">'[1]PRESUPUESTO'!#REF!</definedName>
    <definedName name="caballeteasbecto">'[1]PRESUPUESTO'!#REF!</definedName>
    <definedName name="caballeteasbeto" localSheetId="0">'[1]PRESUPUESTO'!#REF!</definedName>
    <definedName name="caballeteasbeto">'[1]PRESUPUESTO'!#REF!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'[5]M.O.'!#REF!</definedName>
    <definedName name="CARANTEPECHO">'[5]M.O.'!#REF!</definedName>
    <definedName name="CARCOL30" localSheetId="0">'[5]M.O.'!#REF!</definedName>
    <definedName name="CARCOL30">'[5]M.O.'!#REF!</definedName>
    <definedName name="CARCOL50" localSheetId="0">'[5]M.O.'!#REF!</definedName>
    <definedName name="CARCOL50">'[5]M.O.'!#REF!</definedName>
    <definedName name="CARCOLAMARRE" localSheetId="0">'[5]M.O.'!#REF!</definedName>
    <definedName name="CARCOLAMARRE">'[5]M.O.'!#REF!</definedName>
    <definedName name="CARGA_SOCIAL" localSheetId="0">#REF!</definedName>
    <definedName name="CARGA_SOCIAL">#REF!</definedName>
    <definedName name="CARLOSAPLA" localSheetId="0">'[5]M.O.'!#REF!</definedName>
    <definedName name="CARLOSAPLA">'[5]M.O.'!#REF!</definedName>
    <definedName name="CARLOSAVARIASAGUAS" localSheetId="0">'[5]M.O.'!#REF!</definedName>
    <definedName name="CARLOSAVARIASAGUAS">'[5]M.O.'!#REF!</definedName>
    <definedName name="CARMURO" localSheetId="0">'[5]M.O.'!#REF!</definedName>
    <definedName name="CARMURO">'[5]M.O.'!#REF!</definedName>
    <definedName name="CARP1" localSheetId="0">'[4]INS'!#REF!</definedName>
    <definedName name="CARP1">'[4]INS'!#REF!</definedName>
    <definedName name="CARP2" localSheetId="0">'[4]INS'!#REF!</definedName>
    <definedName name="CARP2">'[4]INS'!#REF!</definedName>
    <definedName name="CARPDINTEL" localSheetId="0">'[5]M.O.'!#REF!</definedName>
    <definedName name="CARPDINTEL">'[5]M.O.'!#REF!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'[5]M.O.'!#REF!</definedName>
    <definedName name="CARPVIGA2040">'[5]M.O.'!#REF!</definedName>
    <definedName name="CARPVIGA3050" localSheetId="0">'[5]M.O.'!#REF!</definedName>
    <definedName name="CARPVIGA3050">'[5]M.O.'!#REF!</definedName>
    <definedName name="CARPVIGA3060" localSheetId="0">'[5]M.O.'!#REF!</definedName>
    <definedName name="CARPVIGA3060">'[5]M.O.'!#REF!</definedName>
    <definedName name="CARPVIGA4080" localSheetId="0">'[5]M.O.'!#REF!</definedName>
    <definedName name="CARPVIGA4080">'[5]M.O.'!#REF!</definedName>
    <definedName name="CARRAMPA" localSheetId="0">'[5]M.O.'!#REF!</definedName>
    <definedName name="CARRAMPA">'[5]M.O.'!#REF!</definedName>
    <definedName name="CARRETILLA" localSheetId="0">#REF!</definedName>
    <definedName name="CARRETILLA">#REF!</definedName>
    <definedName name="CASABE" localSheetId="0">'[5]M.O.'!#REF!</definedName>
    <definedName name="CASABE">'[5]M.O.'!#REF!</definedName>
    <definedName name="CASBESTO" localSheetId="0">'[5]M.O.'!#REF!</definedName>
    <definedName name="CASBESTO">'[5]M.O.'!#REF!</definedName>
    <definedName name="CBLOCK10" localSheetId="0">'[4]INS'!#REF!</definedName>
    <definedName name="CBLOCK10">'[4]INS'!#REF!</definedName>
    <definedName name="cell" localSheetId="0">'[1]PRESUPUESTO'!$I$29</definedName>
    <definedName name="cell">'[1]PRESUPUESTO'!$I$29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'[10]INSU'!$B$104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 localSheetId="0">#REF!</definedName>
    <definedName name="CLAVO_ACERO">#REF!</definedName>
    <definedName name="CLAVO_CORRIENTE" localSheetId="0">#REF!</definedName>
    <definedName name="CLAVO_CORRIENTE">#REF!</definedName>
    <definedName name="CLAVO_ZINC" localSheetId="0">#REF!</definedName>
    <definedName name="CLAVO_ZINC">#REF!</definedName>
    <definedName name="clavos" localSheetId="0">#N/A</definedName>
    <definedName name="clavos">#N/A</definedName>
    <definedName name="CLAVOZINC">'[7]INS'!$D$767</definedName>
    <definedName name="CODIGO" localSheetId="0">#N/A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'[2]INSU'!$D$284</definedName>
    <definedName name="CODO_ACERO_16x45">'[2]INSU'!$D$284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'[2]INSU'!$D$298</definedName>
    <definedName name="CODO_ACERO_6x25a70">'[2]INSU'!$D$298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OPIA" localSheetId="0">'[4]INS'!#REF!</definedName>
    <definedName name="COPIA">'[4]INS'!#REF!</definedName>
    <definedName name="CRUZ_HG_1_12" localSheetId="0">#REF!</definedName>
    <definedName name="CRUZ_HG_1_12">#REF!</definedName>
    <definedName name="cuadro" localSheetId="0">'[3]ADDENDA'!#REF!</definedName>
    <definedName name="cuadro">'[3]ADDENDA'!#REF!</definedName>
    <definedName name="CUBETA_5Gls" localSheetId="0">#REF!</definedName>
    <definedName name="CUBETA_5Gls">#REF!</definedName>
    <definedName name="CUBIC._ANTERIOR" localSheetId="0">#N/A</definedName>
    <definedName name="CUBIC._ANTERIOR">#N/A</definedName>
    <definedName name="CUBICACION" localSheetId="0">#N/A</definedName>
    <definedName name="CUBICACION">#N/A</definedName>
    <definedName name="CUBICADO" localSheetId="0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'[5]M.O.'!#REF!</definedName>
    <definedName name="CZINC">'[5]M.O.'!#REF!</definedName>
    <definedName name="derop" localSheetId="0">'[1]PRESUPUESTO'!#REF!</definedName>
    <definedName name="derop">'[1]PRESUPUESTO'!#REF!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 localSheetId="0">#N/A</definedName>
    <definedName name="DESCRIPCION">#N/A</definedName>
    <definedName name="desencofrado" localSheetId="0">#N/A</definedName>
    <definedName name="desencofrado">#N/A</definedName>
    <definedName name="DESENCOFRADO_COLS" localSheetId="0">#REF!</definedName>
    <definedName name="DESENCOFRADO_COLS">#REF!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#N/A</definedName>
    <definedName name="desencofradovigas">#N/A</definedName>
    <definedName name="DIA" localSheetId="0">#REF!</definedName>
    <definedName name="DIA">#REF!</definedName>
    <definedName name="DISTRIBUCION_DE_AREAS_POR_NIVEL" localSheetId="0">#N/A</definedName>
    <definedName name="DISTRIBUCION_DE_AREAS_POR_NIVEL">#N/A</definedName>
    <definedName name="donatelo" localSheetId="0">#N/A</definedName>
    <definedName name="donatelo">#N/A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 localSheetId="0">#REF!</definedName>
    <definedName name="ENCOF_COLS_1">#REF!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#N/A</definedName>
    <definedName name="encofradocolumna">#N/A</definedName>
    <definedName name="encofradorampa" localSheetId="0">#N/A</definedName>
    <definedName name="encofradorampa">#N/A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'[3]ADDENDA'!#REF!</definedName>
    <definedName name="expl">'[3]ADDENDA'!#REF!</definedName>
    <definedName name="Extracción_IM" localSheetId="0">'PRESUPUESTO No.5 EST Y LINE '!$E$7:$F$88</definedName>
    <definedName name="Extracción_IM">#REF!</definedName>
    <definedName name="FIOR" localSheetId="0">#REF!</definedName>
    <definedName name="FIOR">#REF!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>#N/A</definedName>
    <definedName name="FUNCION">'[14]FUNCION'!$C$16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>'[4]INS'!$D$561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'[7]HORM. Y MORTEROS.'!$H$212</definedName>
    <definedName name="hormigon140" localSheetId="0">#N/A</definedName>
    <definedName name="hormigon140">#N/A</definedName>
    <definedName name="hormigon180" localSheetId="0">#N/A</definedName>
    <definedName name="hormigon180">#N/A</definedName>
    <definedName name="hormigon210" localSheetId="0">#N/A</definedName>
    <definedName name="hormigon210">#N/A</definedName>
    <definedName name="ilma" localSheetId="0">'[5]M.O.'!#REF!</definedName>
    <definedName name="ilma">'[5]M.O.'!#REF!</definedName>
    <definedName name="Imprimir_área_IM">'[1]PRESUPUESTO'!$A$1763:$L$1796</definedName>
    <definedName name="ingeniera" localSheetId="0">'[1]PRESUPUESTO'!$C$10</definedName>
    <definedName name="ingeniera">'[1]PRESUPUESTO'!$C$10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'[2]INSU'!$D$231</definedName>
    <definedName name="JUNTA_DRESSER_16">'[2]INSU'!$D$231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'[2]INSU'!$D$234</definedName>
    <definedName name="JUNTA_DRESSER_6">'[2]INSU'!$D$234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k" localSheetId="0">'[5]M.O.'!#REF!</definedName>
    <definedName name="k">'[5]M.O.'!#REF!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'[10]INSU'!$B$41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 localSheetId="0">#N/A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>#REF!</definedName>
    <definedName name="LOSA20">#REF!</definedName>
    <definedName name="LOSA30">#REF!</definedName>
    <definedName name="MA">'[5]M.O.'!$C$10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 localSheetId="0">#REF!</definedName>
    <definedName name="Madera_P2">#REF!</definedName>
    <definedName name="maderabrutapino" localSheetId="0">#N/A</definedName>
    <definedName name="maderabrutapino">#N/A</definedName>
    <definedName name="Maestro" localSheetId="0">#REF!</definedName>
    <definedName name="Maestro">#REF!</definedName>
    <definedName name="MAESTROCARP" localSheetId="0">'[4]INS'!#REF!</definedName>
    <definedName name="MAESTROCARP">'[4]INS'!#REF!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#N/A</definedName>
    <definedName name="mezclajuntabloque">#N/A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 localSheetId="0">#REF!</definedName>
    <definedName name="MO_ColAcero_QQ">#REF!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#N/A</definedName>
    <definedName name="moacero">#N/A</definedName>
    <definedName name="moaceromalla" localSheetId="0">#N/A</definedName>
    <definedName name="moaceromalla">#N/A</definedName>
    <definedName name="moacerorampa" localSheetId="0">#N/A</definedName>
    <definedName name="moacerorampa">#N/A</definedName>
    <definedName name="MOLDE_ESTAMPADO" localSheetId="0">#REF!</definedName>
    <definedName name="MOLDE_ESTAMPADO">#REF!</definedName>
    <definedName name="MOPISOCERAMICA" localSheetId="0">'[4]INS'!#REF!</definedName>
    <definedName name="MOPISOCERAMICA">'[4]INS'!#REF!</definedName>
    <definedName name="MOTONIVELADORA" localSheetId="0">#REF!</definedName>
    <definedName name="MOTONIVELADORA">#REF!</definedName>
    <definedName name="MURO30">#REF!</definedName>
    <definedName name="MUROBOVEDA12A10X2AD">#REF!</definedName>
    <definedName name="NADA" localSheetId="0">#N/A</definedName>
    <definedName name="NADA">#N/A</definedName>
    <definedName name="NINGUNA" localSheetId="0">#N/A</definedName>
    <definedName name="NINGUNA">#N/A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'[7]SALARIOS'!$C$10</definedName>
    <definedName name="OXIGENO_CIL" localSheetId="0">#REF!</definedName>
    <definedName name="OXIGENO_CIL">#REF!</definedName>
    <definedName name="p" localSheetId="0">'[1]PRESUPUESTO'!#REF!</definedName>
    <definedName name="p">'[1]PRESUPUESTO'!#REF!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Colchas">'[10]MO'!$B$11</definedName>
    <definedName name="PEONCARP" localSheetId="0">'[4]INS'!#REF!</definedName>
    <definedName name="PEONCARP">'[4]INS'!#REF!</definedName>
    <definedName name="PERFIL_CUADRADO_34">'[10]INSU'!$B$91</definedName>
    <definedName name="Pernos" localSheetId="0">#N/A</definedName>
    <definedName name="Pernos">#N/A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'[7]INS'!$D$770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'[10]INSU'!$B$103</definedName>
    <definedName name="PLANTA_ELECTRICA" localSheetId="0">#REF!</definedName>
    <definedName name="PLANTA_ELECTRICA">#REF!</definedName>
    <definedName name="PLASTICO">'[10]INSU'!$B$90</definedName>
    <definedName name="PLIGADORA2">'[4]INS'!$D$563</definedName>
    <definedName name="PLOMERO" localSheetId="0">'[4]INS'!#REF!</definedName>
    <definedName name="PLOMERO">'[4]INS'!#REF!</definedName>
    <definedName name="PLOMERO_SOLDADOR" localSheetId="0">#REF!</definedName>
    <definedName name="PLOMERO_SOLDADOR">#REF!</definedName>
    <definedName name="PLOMEROAYUDANTE" localSheetId="0">'[4]INS'!#REF!</definedName>
    <definedName name="PLOMEROAYUDANTE">'[4]INS'!#REF!</definedName>
    <definedName name="PLOMEROOFICIAL" localSheetId="0">'[4]INS'!#REF!</definedName>
    <definedName name="PLOMEROOFICIAL">'[4]INS'!#REF!</definedName>
    <definedName name="PLYWOOD_34_2CARAS" localSheetId="0">#REF!</definedName>
    <definedName name="PLYWOOD_34_2CARAS">#REF!</definedName>
    <definedName name="pmadera2162" localSheetId="0">'[1]PRESUPUESTO'!#REF!</definedName>
    <definedName name="pmadera2162">'[1]PRESUPUESTO'!#REF!</definedName>
    <definedName name="po">'[6]PRESUPUESTO'!$O$9:$O$236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 localSheetId="0">#N/A</definedName>
    <definedName name="PREC._UNITARIO">#N/A</definedName>
    <definedName name="precios">'[9]Precios'!$A$4:$F$1576</definedName>
    <definedName name="PRESUPUESTO" localSheetId="0">#N/A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'[4]INS'!$D$568</definedName>
    <definedName name="Q" localSheetId="0">'PRESUPUESTO No.5 EST Y LINE '!#REF!</definedName>
    <definedName name="Q">#REF!</definedName>
    <definedName name="qw">'[6]PRESUPUESTO'!$M$10:$AH$731</definedName>
    <definedName name="qwe">'[1]PRESUPUESTO'!$D$133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 localSheetId="0">'[15]COF'!$G$733</definedName>
    <definedName name="REFERENCIA">'[8]COF'!$G$733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 localSheetId="0">#N/A</definedName>
    <definedName name="REPORTE">#N/A</definedName>
    <definedName name="REPORTE_01" localSheetId="0">#N/A</definedName>
    <definedName name="REPORTE_01">#N/A</definedName>
    <definedName name="REPORTE_02" localSheetId="0">#N/A</definedName>
    <definedName name="REPORTE_02">#N/A</definedName>
    <definedName name="REPORTE_03" localSheetId="0">#N/A</definedName>
    <definedName name="REPORTE_03">#N/A</definedName>
    <definedName name="REPORTE_04" localSheetId="0">#N/A</definedName>
    <definedName name="REPORTE_04">#N/A</definedName>
    <definedName name="REPORTE_05" localSheetId="0">#N/A</definedName>
    <definedName name="REPORTE_05">#N/A</definedName>
    <definedName name="REPORTE_06" localSheetId="0">#N/A</definedName>
    <definedName name="REPORTE_06">#N/A</definedName>
    <definedName name="REPORTE_07" localSheetId="0">#N/A</definedName>
    <definedName name="REPORTE_07">#N/A</definedName>
    <definedName name="REPORTE_08" localSheetId="0">#N/A</definedName>
    <definedName name="REPORTE_08">#N/A</definedName>
    <definedName name="REPORTE_09" localSheetId="0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 localSheetId="0">#N/A</definedName>
    <definedName name="SALARIO">#N/A</definedName>
    <definedName name="SALIDA" localSheetId="0">#N/A</definedName>
    <definedName name="SALIDA">#N/A</definedName>
    <definedName name="SDSDFSDFSDF">#N/A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 localSheetId="0">#N/A</definedName>
    <definedName name="TC">#N/A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'PRESUPUESTO No.5 EST Y LINE '!$1:$6</definedName>
    <definedName name="_xlnm.Print_Titles">#N/A</definedName>
    <definedName name="Títulos_a_imprimir_IM" localSheetId="0">'PRESUPUESTO No.5 EST Y LINE '!#REF!</definedName>
    <definedName name="Tolas" localSheetId="0">#N/A</definedName>
    <definedName name="Tolas">#N/A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#N/A</definedName>
    <definedName name="TORNILLOS">#N/A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'[2]INSU'!$D$242</definedName>
    <definedName name="TUBO_ACERO_16">'[2]INSU'!$D$242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'[2]INSU'!$D$244</definedName>
    <definedName name="TUBO_ACERO_6">'[2]INSU'!$D$244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 localSheetId="0">#N/A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#N/A</definedName>
    <definedName name="vaciadohormigonindustrial">#N/A</definedName>
    <definedName name="vaciadozapata" localSheetId="0">#N/A</definedName>
    <definedName name="vaciadozapata">#N/A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>#REF!</definedName>
    <definedName name="VIBRADO" localSheetId="0">#REF!</definedName>
    <definedName name="VIBRADO">#REF!</definedName>
    <definedName name="VIGASHP" localSheetId="0">#N/A</definedName>
    <definedName name="VIGASHP">#N/A</definedName>
    <definedName name="VIOLINADO" localSheetId="0">#REF!</definedName>
    <definedName name="VIOLINADO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C1">#REF!</definedName>
    <definedName name="ZE1">#REF!</definedName>
    <definedName name="ZE2">#REF!</definedName>
    <definedName name="ZE3">#REF!</definedName>
    <definedName name="ZE4">#REF!</definedName>
    <definedName name="ZE5">#REF!</definedName>
    <definedName name="ZE6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fullCalcOnLoad="1" fullPrecision="0"/>
</workbook>
</file>

<file path=xl/sharedStrings.xml><?xml version="1.0" encoding="utf-8"?>
<sst xmlns="http://schemas.openxmlformats.org/spreadsheetml/2006/main" count="409" uniqueCount="226">
  <si>
    <t>M</t>
  </si>
  <si>
    <t>SUB-TOTAL GENERAL</t>
  </si>
  <si>
    <t>Cantidad</t>
  </si>
  <si>
    <t>IMPREVISTOS</t>
  </si>
  <si>
    <t>M3</t>
  </si>
  <si>
    <t>U</t>
  </si>
  <si>
    <t xml:space="preserve">REPLANTEO </t>
  </si>
  <si>
    <t>GASTOS ADMINISTRATIVOS</t>
  </si>
  <si>
    <t>HONORARIOS PROFESIONALES</t>
  </si>
  <si>
    <t>SUPERVISION DE LA OBRA</t>
  </si>
  <si>
    <t>GASTOS DE TRANSPORTE</t>
  </si>
  <si>
    <t>LEY 6-86</t>
  </si>
  <si>
    <t>M2</t>
  </si>
  <si>
    <t>MANO DE OBRA</t>
  </si>
  <si>
    <t>B</t>
  </si>
  <si>
    <t>Partida</t>
  </si>
  <si>
    <t>Descripción</t>
  </si>
  <si>
    <t>Valor (RD$)</t>
  </si>
  <si>
    <t>TOTAL GASTOS INDIRECTOS</t>
  </si>
  <si>
    <t>DIA</t>
  </si>
  <si>
    <t>REPLANTEO</t>
  </si>
  <si>
    <t>SUMINISTRO DE TUBERIA</t>
  </si>
  <si>
    <t>Z</t>
  </si>
  <si>
    <t>VARIOS</t>
  </si>
  <si>
    <t>1</t>
  </si>
  <si>
    <t>MANO DE OBRA PLOMERO</t>
  </si>
  <si>
    <t>3</t>
  </si>
  <si>
    <t>3.1</t>
  </si>
  <si>
    <t>3.2</t>
  </si>
  <si>
    <t>4</t>
  </si>
  <si>
    <t>4.1</t>
  </si>
  <si>
    <t>4.2</t>
  </si>
  <si>
    <t>5</t>
  </si>
  <si>
    <t>5.1</t>
  </si>
  <si>
    <t>5.2</t>
  </si>
  <si>
    <t>5.3</t>
  </si>
  <si>
    <t>5.4</t>
  </si>
  <si>
    <t>5.5</t>
  </si>
  <si>
    <t>5.6</t>
  </si>
  <si>
    <t>6</t>
  </si>
  <si>
    <t>6.1</t>
  </si>
  <si>
    <t>7.1</t>
  </si>
  <si>
    <t>7.2</t>
  </si>
  <si>
    <t>I</t>
  </si>
  <si>
    <t>A</t>
  </si>
  <si>
    <t>Und.</t>
  </si>
  <si>
    <t xml:space="preserve">P.U. (RD$) </t>
  </si>
  <si>
    <t>SUB-TOTAL Z</t>
  </si>
  <si>
    <t>GASTOS INDIRECTOS</t>
  </si>
  <si>
    <t xml:space="preserve">SEGUROS , POLIZA Y FIANZAS </t>
  </si>
  <si>
    <t>ITBIS  (LEY 07-2007)</t>
  </si>
  <si>
    <t xml:space="preserve">TOTAL A EJECUTAR </t>
  </si>
  <si>
    <t>TOTAL A CONTRATAR (RD$)</t>
  </si>
  <si>
    <t>II</t>
  </si>
  <si>
    <t>DE 10" PVC SDR 21 C/JG</t>
  </si>
  <si>
    <t>SUMNISTRO DE TUBERIA</t>
  </si>
  <si>
    <t>DE 4" PVC (SDR-26) C/J.G</t>
  </si>
  <si>
    <t>DE 3" PVC (SDR-26) C/J.G</t>
  </si>
  <si>
    <t>CAJAS TELESCOPICAS</t>
  </si>
  <si>
    <t>CRUCES</t>
  </si>
  <si>
    <t>DE COMPUERTA Ø4" HF 150 PSI PLATILLADA COMPLETA</t>
  </si>
  <si>
    <t>DE COMPUERTA Ø3" HF 150 PSI PLATILLADA COMPLETA</t>
  </si>
  <si>
    <t>MESES</t>
  </si>
  <si>
    <t>BASE GRAVA 0.05</t>
  </si>
  <si>
    <t>DEMOLICION CANALETA</t>
  </si>
  <si>
    <t xml:space="preserve">DE ALCANTARILLA DE 10" ACERO L=20.00 M </t>
  </si>
  <si>
    <r>
      <t>COLLARIN EN POLIETILENO Ø3"</t>
    </r>
    <r>
      <rPr>
        <sz val="9"/>
        <rFont val="Arial"/>
        <family val="2"/>
      </rPr>
      <t xml:space="preserve"> (ABRAZADERA)</t>
    </r>
  </si>
  <si>
    <t>TUBERIA DE POLIETILENO DE ALTA DENSIDAD Ø1/2" INTERNO L=6.00M (PROMEDIO)</t>
  </si>
  <si>
    <t>ADAPTADOR  MACHO Ø1/2" ROSCADO A MANGUERA</t>
  </si>
  <si>
    <t>ADAPTADOR  HEMBRA Ø1/2" ROSCADO A MANGUERA</t>
  </si>
  <si>
    <t>LLAVE DE PASO DE 1/2"</t>
  </si>
  <si>
    <t>CAJA DE ACOMETIDA PLASTICA EN POLIETILENO 10"</t>
  </si>
  <si>
    <t>TUBERIA 1/2"  SCH-40  PVC LONGITUD PROMEDIO</t>
  </si>
  <si>
    <t>CEMENTO SOLVENTE Y TEFLON</t>
  </si>
  <si>
    <t>TAPON HEMBRA 1/2" PVC</t>
  </si>
  <si>
    <t xml:space="preserve"> EN TUBERIA DE Ø3"</t>
  </si>
  <si>
    <t xml:space="preserve">Ubicación: PROVINCIA SAMANA   </t>
  </si>
  <si>
    <t>ZONA:III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</si>
  <si>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</si>
  <si>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</si>
  <si>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</si>
  <si>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</si>
  <si>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</si>
  <si>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</si>
  <si>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</si>
  <si>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</si>
  <si>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</si>
  <si>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</si>
  <si>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</si>
  <si>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</si>
  <si>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</si>
  <si>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</si>
  <si>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</si>
  <si>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</si>
  <si>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</si>
  <si>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</si>
  <si>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 xml:space="preserve">RELLENO COMPACTADO CON COMPACTADOR MECANICO EN CAPAS DE 0.20 </t>
  </si>
  <si>
    <t>MECANICAS TIPO DRESSER DE Ø10"  (150 PSI)</t>
  </si>
  <si>
    <t>CODO 10"X 45 ACERO SCH-40 C/RECUBRIMIENTO ANTICORROSIVO</t>
  </si>
  <si>
    <t>JUNTA MECANICAS TIPO DRESSER DE Ø10"  (150 PSI)</t>
  </si>
  <si>
    <t>CODO 3"X 45 ACERO SCH-80 C/RECUBRIMIENTO ANTICORROSIVO</t>
  </si>
  <si>
    <t>JUNTA MECANICA TIPO DRESSER 3" (150 PSI)</t>
  </si>
  <si>
    <t xml:space="preserve">EXCAVACION Y TAPADO </t>
  </si>
  <si>
    <t>CODIA</t>
  </si>
  <si>
    <t>OPERACION Y MANTENIMIENTO INAPA</t>
  </si>
  <si>
    <t>BOTE DE MATERIAL  C/CAMION D=5 KM</t>
  </si>
  <si>
    <t>VALLA ANUNCIANDO OBRA 16' X 8' IMPRESION FULL COLOR CONTENIENDO LOGO DE INAPA, NOMBRE DE PROYECTO Y CONTRATISTA. ESTRUCTURA EN TUBOS GALVANIZADOS 1 1/2"X 1 1/2" Y SOPORTES EN TUBO CUAD. 4" X 4"</t>
  </si>
  <si>
    <t>DE 10" ACERO SCH 40 SIN COSTURA  C/RECUBRIMIENTO ANTICORROSIVO</t>
  </si>
  <si>
    <t>DE 10" ACERO SCH 40 SIN COSTURA C/RECUBRIMIENTO ANTICORROSIVO</t>
  </si>
  <si>
    <t>CODO 10X20° ACERO SCH 40 C/RECUBRIMIENTO ANTICORROSIVO</t>
  </si>
  <si>
    <t>SUMINISTRO TUBERIA DE Ø10" ACERO SCH-40 SIN COSTURA C/RECUBRIMIENTO ANTICORROSIVO</t>
  </si>
  <si>
    <t>REDUCCION 4X3 ACERO SCH 80 C/RECUBRIMIENTO ANTICORROSIVO</t>
  </si>
  <si>
    <t>SUMINISTRO TUBERIA DE Ø3" ACERO  SIN COSTURA SCH-80 C/RECUBRIMIENTO ANTICORROSIVO</t>
  </si>
  <si>
    <t>VALVULA CHECK 1/2 BRONCE</t>
  </si>
  <si>
    <t>JUNTA TAPON Ø3" ACERO SCH 80 C/RECUBRIMIENTO ANTICORROSIVO</t>
  </si>
  <si>
    <t>MOVIMIENTO DE TIERRA (EN TRAMO CARRETERA CONCESIONADA BTA "BOULEVARD TURISTICO DEL ATLANTICO"- CON PROGRAMACION DE EJECUCION POR TRAMOS CON LA SENALIZACION SUFICIENTE Y ADECUADA - NO SE ADMITEN EXCAVACIONES ABIERTAS POR TIEMPO &gt; 12 HRS)</t>
  </si>
  <si>
    <t>CODO 10X20° ACERO SCH-40 C/RECUBRIMIENTO ANTICORROSIVO - SOLDADA</t>
  </si>
  <si>
    <t>CODO 10X25° ACERO SCH-40 C/RECUBRIMIENTO ANTICORROSIVO - SOLDADA</t>
  </si>
  <si>
    <t>CODO 10X40° ACERO SCH-40 C/RECUBRIMIENTO ANTICORROSIVO - SOLDADA</t>
  </si>
  <si>
    <t xml:space="preserve">HERRAMIENTAS MENORES </t>
  </si>
  <si>
    <t xml:space="preserve">OBREROS 2 HB </t>
  </si>
  <si>
    <t xml:space="preserve">BOTE DE MATERIAL C/CAMION PRODUCTO DE LA DEMOLICION D= 5 KM </t>
  </si>
  <si>
    <t xml:space="preserve">BADEN </t>
  </si>
  <si>
    <t xml:space="preserve">CAJAS TELESCOPICAS PARA VALVULAS  </t>
  </si>
  <si>
    <t xml:space="preserve">VALVULA DE DESAGUE DE 4" H.F. PLATILLADA COMPLETA DE 450 PSI </t>
  </si>
  <si>
    <t xml:space="preserve">VALVULA DE DESAGUE DE 4" H.F. PLATILLADA COMPLETA DE 400 PSI </t>
  </si>
  <si>
    <t xml:space="preserve">VALVULA DE DESAGUE DE 4" H.F. PLATILLADA COMPLETA DE 250 PSI </t>
  </si>
  <si>
    <r>
      <t xml:space="preserve">COLLARIN EN POLIETILENO Ø3" </t>
    </r>
    <r>
      <rPr>
        <sz val="9"/>
        <rFont val="Arial"/>
        <family val="2"/>
      </rPr>
      <t>(ABRAZADERA)</t>
    </r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</si>
  <si>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</si>
  <si>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</si>
  <si>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</si>
  <si>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</si>
  <si>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</si>
  <si>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PEDESTAL H.S (0.80 X 0.15)</t>
  </si>
  <si>
    <t>EXCAVACION Y TAPADO</t>
  </si>
  <si>
    <t>BOTE DE MATERIAL DEMOLIDO CON CAMION DIST. APROX 5 KM</t>
  </si>
  <si>
    <t>TUBERIA DE POLIETILENO DE ALTA DENSIDAD Ø1/2" INTERNO L=12.00M (PROMEDIO)</t>
  </si>
  <si>
    <t xml:space="preserve">VALVULA DE AIRE COMBINADA DE 2" H.F. PLATILLADA COMPLETA DE 400 PSI ( TIPO II ) </t>
  </si>
  <si>
    <t xml:space="preserve">VALVULA DE AIRE COMBINADA DE 2" H.F. PLATILLADA COMPLETA DE 400 PSI ( TIPO III ) </t>
  </si>
  <si>
    <t xml:space="preserve">VALVULA DE AIRE COMBINADA  DE 2" H.F. PLATILLADA COMPLETA DE 300 PSI (TIPO II) </t>
  </si>
  <si>
    <t xml:space="preserve">VALVULA DE AIRE DE 1/2" H.F. PLATILLADA COMPLETA DE 300 PSI  (TIPO IV) </t>
  </si>
  <si>
    <t xml:space="preserve">VALVULA DE AIRE COMBINADA  DE 2" H.F. PLATILLADA COMPLETA DE 250 PSI (TIPO I) </t>
  </si>
  <si>
    <t xml:space="preserve">VALVULA DE AIRE DE 1/2" H.F. PLATILLADA COMPLETA DE 200 PSI (TIPO III) </t>
  </si>
  <si>
    <t xml:space="preserve">VALVULA DE AIRE DE 1/2" H.F. PLATILLADA COMPLETA DE 150 PSI (TIPO IV) </t>
  </si>
  <si>
    <t xml:space="preserve">VALVULA DE AIRE DE 1/2" H.F. PLATILLADA COMPLETA DE 400 PSI (TIPO III) </t>
  </si>
  <si>
    <t xml:space="preserve">H. A. F'C=210 KG/CM2  0.96 QQ/M3 P/ANCLAJE PIEZAS ESPECIALES SEGÚN DISENO </t>
  </si>
  <si>
    <t xml:space="preserve">ANCLAJE DE H.S </t>
  </si>
  <si>
    <t xml:space="preserve">PASO PEATONALES ( 1.10 X 0.6 X 0.10 ) ( 600 U ) FC'= 180 KG/CM2 </t>
  </si>
  <si>
    <t xml:space="preserve">PASO VEHICULAR ( 3.00 X 2.5 X 0.20 )  ( 75 U )  0.96 QQ/M3  FC' = 210 KG/CM2 </t>
  </si>
  <si>
    <t xml:space="preserve">DESMONTE Y COLOCACIONDE BARANDAS PARA PROTECCION </t>
  </si>
  <si>
    <t xml:space="preserve">MAESTRO DEL AREA </t>
  </si>
  <si>
    <t xml:space="preserve">DESMONTE DE BARANDAS (INCLUYE TRANSPORTE A ALMACEN) </t>
  </si>
  <si>
    <t xml:space="preserve">COLOCACION DE BARANDAS (INCLUYE TRANSPORTE A SITIO DE CONSTRUCCION) </t>
  </si>
  <si>
    <t xml:space="preserve">DEMOLICION CANALETA </t>
  </si>
  <si>
    <t xml:space="preserve">REPOSISCION DE ENCACHE DE PIEDRAS LATERAL 0.20  </t>
  </si>
  <si>
    <t xml:space="preserve">ESTUDIOS </t>
  </si>
  <si>
    <t xml:space="preserve">ANCLAJES DE HORMIGON ARMADO  F'C=210 KG/CM2 0.89 QQ/M3  SEGUN ESPECIFICACIONES EN PLANOS) </t>
  </si>
  <si>
    <t xml:space="preserve">ANCLAJES DE HORMIGON SIMPLE F'C= 180 KG/CM2  (SEGUN ESPECIFICACIONES EN PLANOS) </t>
  </si>
  <si>
    <t xml:space="preserve">SEÑALIZACION, MANEJO DE TRANSITO Y SEGURIDAD EN LA VIA (INCLUYE CONOS, LETREROS CON BASE EN  ANGULARES, POSTES PARA CINTA, BANDEROLAS, MECHONES Y OBREROS) </t>
  </si>
  <si>
    <t xml:space="preserve">SEÑALIZACION, MANEJO DE TRANSITO Y SEGURIDAD EN LA VIA (INCLUYE CONOS, LETRERO PEQUEÑOS CON BASE EN ANGULARES, POSTES PARA CINTA, BANDEROLAS, MECHONES, BARRERAS DE PELIGRO NARANJA  Y OBREROS) </t>
  </si>
  <si>
    <t xml:space="preserve">TORTA DE HORMIGON SIMPLE EN CANALETA 0.05 </t>
  </si>
  <si>
    <t>SUBTOTAL A</t>
  </si>
  <si>
    <t>CODO 3 X 90° ACERO SCH-80 C/RECUBRIMIENTO ANTICORROSIVO</t>
  </si>
  <si>
    <t>CODO 3 X 45° ACERO SCH-80 C/RECUBRIMIENTO ANTICORROSIVO</t>
  </si>
  <si>
    <t>TEE 3 X 3 ACERO SCH-80 C/RECUBRIMIENTO ANTICORROSIVO</t>
  </si>
  <si>
    <t>CODO 10X90° ACERO SCH-40 C/RECUBRIMIENTO ANTICORROSIVO - SOLDADA</t>
  </si>
  <si>
    <t xml:space="preserve">LINEA DE IMPULSION DESDE E=2 + 359.03 Y COORDENADAS N-2125195.35 Y E= 46097751   HASTA DEPOSITO REGULADOR VITRIFICADO CAPACIDAD  935 M3  </t>
  </si>
  <si>
    <t xml:space="preserve">MOVIMIENTO DE TIERRA (EN TRAMO CARRETERA CONCESIONADA BTA "BOULEVARD TURISTICO DEL ATLANTICO"- CON PROGRAMACION DE EJECUCION POR TRAMOS CON LA SEÑALIZACION SUFICIENTE Y ADECUADA - NO SE ADMITEN EXCAVACIONES ABIERTAS POR TIEMPO &gt; 12 HRS) (INCLUYE RAMALES) </t>
  </si>
  <si>
    <t xml:space="preserve">ANCLAJES DE HORMIGON SIMPLE PARA TOPON  F'C= 180 KG/CM2  (SEGUN ESPECIFICACIONES EN PLANOS) </t>
  </si>
  <si>
    <t>MECANICA TIPO DRESSER DE Ø4" (150 PSI)</t>
  </si>
  <si>
    <t>MECANICA TIPO DRESSER DE Ø3" (150 PSI)</t>
  </si>
  <si>
    <t>REGULADORA DE PRESION Ø2" H.F 150 PSI  PLATILLADA COMPLETA</t>
  </si>
  <si>
    <t>DE ALCANTARILLA DE 3" ACERO L=10.00 M (2 U)</t>
  </si>
  <si>
    <t xml:space="preserve">URBANAS ( 30 U ) </t>
  </si>
  <si>
    <t xml:space="preserve">RURALES ( 277 U )   </t>
  </si>
  <si>
    <t>SUBTOTAL B</t>
  </si>
  <si>
    <t xml:space="preserve">CONTENES </t>
  </si>
  <si>
    <t xml:space="preserve">ACERAS A=0.80M </t>
  </si>
  <si>
    <t xml:space="preserve">DESMONTE DE PASOS PROVISIONALES, PEATONALES Y VEHICULAR </t>
  </si>
  <si>
    <t xml:space="preserve">EN CRUCE VEHICULAR (TABLONES DE 2" X4" DE 14', PLANCHA DE PLYWOOD DE 3/4", CLAVOS DULCE 3", ENLATES DE 1" X 2" DE 14' Y MANO DE OBRA )  </t>
  </si>
  <si>
    <t xml:space="preserve">EN CRUCE PEATONALES ( INCLUYE PLANCHA DE PLYWOOD DE 3/4", CLAVOS DULCE 3", BARRERAS DE PELIGROS DE 250', ENLATES DE 1" X 2" DE 14' Y MANO DE OBRA ) </t>
  </si>
  <si>
    <t>REGISTRO PARA VALVULAS (SEGUN DETALLE)</t>
  </si>
  <si>
    <t xml:space="preserve">DEMOLICION CONTENES </t>
  </si>
  <si>
    <t xml:space="preserve">DEMOLICION ACERAS  </t>
  </si>
  <si>
    <t xml:space="preserve">DEMOLICION BADEN </t>
  </si>
  <si>
    <t xml:space="preserve">DEMOLICION PASO PEATONALES ( 1.10 X 0.6 X 0.10 ) ( 600 U ) </t>
  </si>
  <si>
    <t xml:space="preserve">DEMOLICION PASO VEHICULAR HORMIGON ARMADO ( 3.00 X 2.5 X 0.20 )  ( 75 U ) </t>
  </si>
  <si>
    <t>EXCAVACION DE MATERIAL CON EQUIPO</t>
  </si>
  <si>
    <t>RED DE DISTRIBUCION EL COYOTE Y MAJAGUALITO DESDE E= 2 + 339.03 Y COORDENADAS N-2125195.35 Y E= 46097751 (AMBOS LADOS DE LA CARRETERA BTA HASTA DEPOSITO VITRIFICADO DE 935 M3)</t>
  </si>
  <si>
    <t xml:space="preserve">Obra: CONSTRUCCION LINEA DE IMPULSION DESDE E=2 + 359.03 HASTA DEPOSITO REGULADOR VITRIFICADO CAP 935 M3 Y RED DE DISTRIBUCION EL COYOTE Y MAJAGUALITO  ACUEDUCTO MULTIPLE JUANA VICENTA  </t>
  </si>
  <si>
    <t xml:space="preserve">BASE GRAVA 0.05 </t>
  </si>
  <si>
    <t xml:space="preserve">ENCACHE DE PIEDRAS LATERAL 0.20 </t>
  </si>
  <si>
    <t xml:space="preserve">ENCACHE DE PIEDRAS LATERAL 0.20  </t>
  </si>
  <si>
    <t>CAMPAMENTO (INC  ALQUILER DE CASA  O SOLAR, FURGON OFICINA, ALMACEN Y ALQUILER BAÑOS MOVILES)</t>
  </si>
  <si>
    <t xml:space="preserve">EXCAVACION DE MATERIAL COMPACTO  CON EQUIPO CON TRAMOS EN ALTA PENDIENTE </t>
  </si>
  <si>
    <t xml:space="preserve">NIVELACION EN FONDO DE ZANJA CON TRAMOS EN ALTA PENDIENTE </t>
  </si>
  <si>
    <t xml:space="preserve">ASIENTO DE ARENA (INCLUYE SUMINISTRO Y COLOCACION Y ACARREO INTERNO) CON TRAMOS EN ALTA PENDIENTE </t>
  </si>
  <si>
    <t xml:space="preserve">RELLENO COMPACTADO C/COMPACTADOR MECANICO EN CAPAS DE 0.20 M CON TRAMOS EN ALTA PENDIENTE </t>
  </si>
  <si>
    <t>BOTE DE MATERIAL  C/CAMION CON TRAMOS EN ALTA PENDIENTE  D=5 KM</t>
  </si>
  <si>
    <t xml:space="preserve">EXCAVACION ROCA CON EQUIPO (INCLUYE EXTRACCION) CON TRAMOS EN ALTA PENDIENTE </t>
  </si>
  <si>
    <t xml:space="preserve">EXCAVACION MATERIAL COMPACTO A MANO CON TRAMOS EN ALTA PENDIENTE </t>
  </si>
  <si>
    <t xml:space="preserve">NIVELACION EN FONDO ZANJA CON TRAMOS EN ALTA PENDIENTE </t>
  </si>
  <si>
    <t xml:space="preserve">COLOCACION  DE TUBERIA CON TRAMOS EN ALTA PENDIENTE </t>
  </si>
  <si>
    <t xml:space="preserve">SUMINISTRO Y COLOCACION PIEZAS ESPECIALES CON TRAMOS EN ALTA PENDIENTE </t>
  </si>
  <si>
    <t xml:space="preserve">SUMINISTRO Y COLOCACION DE JUNTAS CON TRAMOS EN ALTA PENDIENTE </t>
  </si>
  <si>
    <t xml:space="preserve">PRUEBAS HIDROSTATICAS CON TRAMOS EN ALTAS PENDIENTES </t>
  </si>
  <si>
    <t xml:space="preserve">SENALIZACION Y MANEJO DE TRANSITO CON TRAMOS EN ALTA PENDIENTE </t>
  </si>
  <si>
    <t xml:space="preserve">DEMOLICION Y CONSTRUCCION DE CANALETA ENCACHADA CON TRAMOS EN ALTA PENDIENTE </t>
  </si>
  <si>
    <t>TORTA DE HORMIGON SIMPLE EN CANALETA e=0.05</t>
  </si>
  <si>
    <t xml:space="preserve">SUMINISTRO Y COLOCACION DE: (CON TRAMOS EN ALTA PENDIENTE) </t>
  </si>
  <si>
    <t xml:space="preserve">DESMONTE Y COLOCACIONDE BARANDAS PARA PROTECCION (CON TRAMOS EN ALTA PENDIENTE) </t>
  </si>
  <si>
    <t xml:space="preserve">LIMPIEZA CONTINUA Y  FINAL (OBREROS, CAMION  Y HERRAMIENTAS MENORES) CON TRAMOS DE ALTA PENDIENTE </t>
  </si>
  <si>
    <t xml:space="preserve">EXCAVACION DE MATERIAL COMPACTO  CON EQUIPO CON TRAMOS  EN ALTA PENDIENTE </t>
  </si>
  <si>
    <t xml:space="preserve">EXCAVACION ROCA CON EQUIPO (INCLUYE EXTRACCION) CON TRAMOS  EN ALTA PENDIENTE </t>
  </si>
  <si>
    <t xml:space="preserve">ASIENTO DE ARENA (INCLUYE SUMINISTRO, COLOCACION Y ACARREO INTERNO) CON TRAMOS EN ALTA PENDIENTE </t>
  </si>
  <si>
    <t xml:space="preserve">SUMINISTRO DE MATERIAL DE MINA DIST. APROX = 35 KM (INCLUYE ACARREO INTERNO) CON TRAMOS EN ALTA PENDIENTE </t>
  </si>
  <si>
    <t xml:space="preserve">RELENO COMPACTADO C/COMPACTADOR MECANICO EN CAPAS DE 0.20 M CON TRAMOS EN ALTA PENDIENTE </t>
  </si>
  <si>
    <t>COLOCACION DE TUBERIA CON TRAMOS EN ALTA PENDIENTE</t>
  </si>
  <si>
    <t xml:space="preserve">SUMINSTRO Y COLOCACION DE PIEZAS ESPECIALES CON TRAMOS EN ALTA PENDIENTE </t>
  </si>
  <si>
    <t xml:space="preserve">SUMINISTRO Y COLOCACION DE VALVULAS CON TRAMOS EN ALTA PENDIENTE </t>
  </si>
  <si>
    <t xml:space="preserve">SUMINISTRO Y COLOCACION DE HIDRANTES </t>
  </si>
  <si>
    <t xml:space="preserve">PRUEBAS HIDROSTATICAS CON TRAMOS EN ALTA PENDIENTE </t>
  </si>
  <si>
    <t xml:space="preserve">ACOMETIDAS CON TRAMOS EN ALTA PENDIENTE </t>
  </si>
  <si>
    <t xml:space="preserve">DEMOLICION  Y BOTE DE:  CON TRAMOS EN ALTA PENDIENTE </t>
  </si>
  <si>
    <t>REPOSICION DE: CON TRAMOS EN ALTA PENDIENTE</t>
  </si>
  <si>
    <t xml:space="preserve">PASO PROVISIONALES EN MADERAS CON TRAMOS EN ALTA PENDIENTE </t>
  </si>
</sst>
</file>

<file path=xl/styles.xml><?xml version="1.0" encoding="utf-8"?>
<styleSheet xmlns="http://schemas.openxmlformats.org/spreadsheetml/2006/main">
  <numFmts count="7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"/>
    <numFmt numFmtId="186" formatCode="#,##0.00;[Red]#,##0.00"/>
    <numFmt numFmtId="187" formatCode="0.000"/>
    <numFmt numFmtId="188" formatCode="#."/>
    <numFmt numFmtId="189" formatCode="0.00_)"/>
    <numFmt numFmtId="190" formatCode="#,##0.00_ ;\-#,##0.00\ "/>
    <numFmt numFmtId="191" formatCode="#,##0.000;[Red]#,##0.000"/>
    <numFmt numFmtId="192" formatCode="#,##0.0000;[Red]#,##0.0000"/>
    <numFmt numFmtId="193" formatCode="#,##0.00000;[Red]#,##0.00000"/>
    <numFmt numFmtId="194" formatCode="General_)"/>
    <numFmt numFmtId="195" formatCode="#,##0.0;\-#,##0.0"/>
    <numFmt numFmtId="196" formatCode="#,##0.0_);\(#,##0.0\)"/>
    <numFmt numFmtId="197" formatCode="#,##0.0"/>
    <numFmt numFmtId="198" formatCode="_(* #,##0.000_);_(* \(#,##0.000\);_(* &quot;-&quot;??_);_(@_)"/>
    <numFmt numFmtId="199" formatCode="_-* #,##0.00\ _R_D_$_-;\-* #,##0.00\ _R_D_$_-;_-* &quot;-&quot;??\ _R_D_$_-;_-@_-"/>
    <numFmt numFmtId="200" formatCode="00000"/>
    <numFmt numFmtId="201" formatCode="0.0%"/>
    <numFmt numFmtId="202" formatCode="_-* #,##0.00\ [$€]_-;\-* #,##0.00\ [$€]_-;_-* &quot;-&quot;??\ [$€]_-;_-@_-"/>
    <numFmt numFmtId="203" formatCode="_-[$€-2]* #,##0.00_-;\-[$€-2]* #,##0.00_-;_-[$€-2]* &quot;-&quot;??_-"/>
    <numFmt numFmtId="204" formatCode="0.0_)"/>
    <numFmt numFmtId="205" formatCode="_-* #,##0.000\ _P_t_s_-;\-* #,##0.000\ _P_t_s_-;_-* &quot;-&quot;??\ _P_t_s_-;_-@_-"/>
    <numFmt numFmtId="206" formatCode="_-* #,##0.0000\ _P_t_s_-;\-* #,##0.0000\ _P_t_s_-;_-* &quot;-&quot;??\ _P_t_s_-;_-@_-"/>
    <numFmt numFmtId="207" formatCode="[$-C0A]dddd\,\ dd&quot; de &quot;mmmm&quot; de &quot;yyyy"/>
    <numFmt numFmtId="208" formatCode="&quot;$&quot;#,##0.00_);\(&quot;$&quot;#,##0.00\)"/>
    <numFmt numFmtId="209" formatCode="#,##0.0;[Red]#,##0.0"/>
    <numFmt numFmtId="210" formatCode="[$RD$-1C0A]#,##0.00"/>
    <numFmt numFmtId="211" formatCode="#,##0.000"/>
    <numFmt numFmtId="212" formatCode="#,##0.0000"/>
    <numFmt numFmtId="213" formatCode="#,##0.0\ _€;\-#,##0.0\ _€"/>
    <numFmt numFmtId="214" formatCode="#,##0;\-#,##0"/>
    <numFmt numFmtId="215" formatCode="#,##0.000000"/>
    <numFmt numFmtId="216" formatCode="#,##0.00000"/>
    <numFmt numFmtId="217" formatCode="#,##0.000000000000"/>
    <numFmt numFmtId="218" formatCode="#,##0.00000000000"/>
    <numFmt numFmtId="219" formatCode="#,##0.0000000000"/>
    <numFmt numFmtId="220" formatCode="#,##0.000000000"/>
    <numFmt numFmtId="221" formatCode="#,##0.00000000"/>
    <numFmt numFmtId="222" formatCode="#,##0.0000000"/>
    <numFmt numFmtId="223" formatCode="#,##0.00;\-#,##0.00"/>
    <numFmt numFmtId="224" formatCode="0.0000000"/>
    <numFmt numFmtId="225" formatCode="0.000000"/>
    <numFmt numFmtId="226" formatCode="0.00000"/>
    <numFmt numFmtId="227" formatCode="0.0000"/>
  </numFmts>
  <fonts count="43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i/>
      <sz val="16"/>
      <name val="Helv"/>
      <family val="0"/>
    </font>
    <font>
      <sz val="9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8" fontId="7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0" fillId="23" borderId="0" applyNumberFormat="0" applyBorder="0" applyAlignment="0" applyProtection="0"/>
    <xf numFmtId="0" fontId="9" fillId="0" borderId="0">
      <alignment/>
      <protection/>
    </xf>
    <xf numFmtId="189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39" fontId="3" fillId="0" borderId="0">
      <alignment/>
      <protection/>
    </xf>
    <xf numFmtId="197" fontId="5" fillId="0" borderId="0">
      <alignment/>
      <protection/>
    </xf>
    <xf numFmtId="0" fontId="28" fillId="0" borderId="0">
      <alignment/>
      <protection/>
    </xf>
    <xf numFmtId="39" fontId="3" fillId="0" borderId="0">
      <alignment/>
      <protection/>
    </xf>
    <xf numFmtId="0" fontId="0" fillId="0" borderId="0">
      <alignment/>
      <protection/>
    </xf>
    <xf numFmtId="39" fontId="3" fillId="0" borderId="0">
      <alignment/>
      <protection/>
    </xf>
    <xf numFmtId="0" fontId="0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2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4" fontId="0" fillId="25" borderId="11" xfId="218" applyNumberFormat="1" applyFont="1" applyFill="1" applyBorder="1" applyAlignment="1">
      <alignment horizontal="right" vertical="top" wrapText="1"/>
    </xf>
    <xf numFmtId="39" fontId="0" fillId="25" borderId="11" xfId="248" applyFont="1" applyFill="1" applyBorder="1" applyAlignment="1">
      <alignment vertical="top" wrapText="1"/>
      <protection/>
    </xf>
    <xf numFmtId="49" fontId="0" fillId="25" borderId="11" xfId="248" applyNumberFormat="1" applyFont="1" applyFill="1" applyBorder="1" applyAlignment="1">
      <alignment horizontal="right" vertical="top" wrapText="1"/>
      <protection/>
    </xf>
    <xf numFmtId="39" fontId="0" fillId="25" borderId="11" xfId="243" applyFont="1" applyFill="1" applyBorder="1" applyAlignment="1">
      <alignment horizontal="left" vertical="top" wrapText="1"/>
      <protection/>
    </xf>
    <xf numFmtId="0" fontId="0" fillId="25" borderId="11" xfId="0" applyFont="1" applyFill="1" applyBorder="1" applyAlignment="1">
      <alignment horizontal="left" vertical="top" wrapText="1"/>
    </xf>
    <xf numFmtId="186" fontId="0" fillId="25" borderId="11" xfId="0" applyNumberFormat="1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left" vertical="top" wrapText="1"/>
    </xf>
    <xf numFmtId="0" fontId="0" fillId="25" borderId="11" xfId="0" applyFont="1" applyFill="1" applyBorder="1" applyAlignment="1">
      <alignment vertical="top" wrapText="1"/>
    </xf>
    <xf numFmtId="185" fontId="0" fillId="25" borderId="11" xfId="0" applyNumberFormat="1" applyFont="1" applyFill="1" applyBorder="1" applyAlignment="1">
      <alignment horizontal="right" vertical="top" wrapText="1"/>
    </xf>
    <xf numFmtId="0" fontId="0" fillId="25" borderId="0" xfId="0" applyFont="1" applyFill="1" applyAlignment="1">
      <alignment vertical="top" wrapText="1"/>
    </xf>
    <xf numFmtId="0" fontId="0" fillId="25" borderId="11" xfId="0" applyFont="1" applyFill="1" applyBorder="1" applyAlignment="1">
      <alignment horizontal="right" vertical="top" wrapText="1"/>
    </xf>
    <xf numFmtId="0" fontId="0" fillId="25" borderId="0" xfId="247" applyFont="1" applyFill="1" applyAlignment="1">
      <alignment vertical="top" wrapText="1"/>
      <protection/>
    </xf>
    <xf numFmtId="0" fontId="0" fillId="25" borderId="11" xfId="0" applyFont="1" applyFill="1" applyBorder="1" applyAlignment="1">
      <alignment horizontal="center" vertical="top" wrapText="1"/>
    </xf>
    <xf numFmtId="186" fontId="0" fillId="25" borderId="11" xfId="0" applyNumberFormat="1" applyFont="1" applyFill="1" applyBorder="1" applyAlignment="1">
      <alignment horizontal="right" vertical="top" wrapText="1"/>
    </xf>
    <xf numFmtId="0" fontId="4" fillId="25" borderId="11" xfId="0" applyFont="1" applyFill="1" applyBorder="1" applyAlignment="1">
      <alignment horizontal="right" vertical="top" wrapText="1"/>
    </xf>
    <xf numFmtId="0" fontId="4" fillId="25" borderId="11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horizontal="center" vertical="top" wrapText="1"/>
    </xf>
    <xf numFmtId="0" fontId="0" fillId="25" borderId="0" xfId="0" applyFont="1" applyFill="1" applyBorder="1" applyAlignment="1">
      <alignment vertical="top" wrapText="1"/>
    </xf>
    <xf numFmtId="49" fontId="4" fillId="25" borderId="11" xfId="248" applyNumberFormat="1" applyFont="1" applyFill="1" applyBorder="1" applyAlignment="1">
      <alignment horizontal="right" vertical="top" wrapText="1"/>
      <protection/>
    </xf>
    <xf numFmtId="4" fontId="0" fillId="25" borderId="11" xfId="218" applyNumberFormat="1" applyFont="1" applyFill="1" applyBorder="1" applyAlignment="1">
      <alignment horizontal="center" vertical="top" wrapText="1"/>
    </xf>
    <xf numFmtId="0" fontId="0" fillId="25" borderId="11" xfId="247" applyNumberFormat="1" applyFont="1" applyFill="1" applyBorder="1" applyAlignment="1">
      <alignment vertical="top" wrapText="1"/>
      <protection/>
    </xf>
    <xf numFmtId="0" fontId="0" fillId="25" borderId="11" xfId="247" applyFont="1" applyFill="1" applyBorder="1" applyAlignment="1">
      <alignment horizontal="right" vertical="top" wrapText="1"/>
      <protection/>
    </xf>
    <xf numFmtId="4" fontId="0" fillId="25" borderId="11" xfId="247" applyNumberFormat="1" applyFont="1" applyFill="1" applyBorder="1" applyAlignment="1">
      <alignment horizontal="center" vertical="top" wrapText="1"/>
      <protection/>
    </xf>
    <xf numFmtId="4" fontId="0" fillId="25" borderId="11" xfId="0" applyNumberFormat="1" applyFont="1" applyFill="1" applyBorder="1" applyAlignment="1">
      <alignment horizontal="right" vertical="top" wrapText="1"/>
    </xf>
    <xf numFmtId="10" fontId="0" fillId="25" borderId="11" xfId="0" applyNumberFormat="1" applyFont="1" applyFill="1" applyBorder="1" applyAlignment="1">
      <alignment horizontal="right" vertical="top" wrapText="1"/>
    </xf>
    <xf numFmtId="10" fontId="0" fillId="25" borderId="11" xfId="0" applyNumberFormat="1" applyFont="1" applyFill="1" applyBorder="1" applyAlignment="1">
      <alignment horizontal="center" vertical="top" wrapText="1"/>
    </xf>
    <xf numFmtId="4" fontId="0" fillId="25" borderId="11" xfId="0" applyNumberFormat="1" applyFont="1" applyFill="1" applyBorder="1" applyAlignment="1" applyProtection="1">
      <alignment horizontal="right" vertical="top" wrapText="1"/>
      <protection/>
    </xf>
    <xf numFmtId="10" fontId="0" fillId="25" borderId="11" xfId="262" applyNumberFormat="1" applyFont="1" applyFill="1" applyBorder="1" applyAlignment="1">
      <alignment horizontal="right" vertical="top" wrapText="1"/>
    </xf>
    <xf numFmtId="4" fontId="0" fillId="25" borderId="12" xfId="218" applyNumberFormat="1" applyFont="1" applyFill="1" applyBorder="1" applyAlignment="1">
      <alignment horizontal="right" vertical="top" wrapText="1"/>
    </xf>
    <xf numFmtId="0" fontId="0" fillId="25" borderId="11" xfId="248" applyNumberFormat="1" applyFont="1" applyFill="1" applyBorder="1" applyAlignment="1">
      <alignment horizontal="right" vertical="top" wrapText="1"/>
      <protection/>
    </xf>
    <xf numFmtId="4" fontId="0" fillId="25" borderId="0" xfId="218" applyNumberFormat="1" applyFont="1" applyFill="1" applyBorder="1" applyAlignment="1">
      <alignment horizontal="right" vertical="top" wrapText="1"/>
    </xf>
    <xf numFmtId="39" fontId="0" fillId="25" borderId="0" xfId="248" applyFont="1" applyFill="1" applyBorder="1" applyAlignment="1">
      <alignment vertical="top" wrapText="1"/>
      <protection/>
    </xf>
    <xf numFmtId="0" fontId="0" fillId="25" borderId="12" xfId="0" applyFont="1" applyFill="1" applyBorder="1" applyAlignment="1">
      <alignment vertical="top" wrapText="1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horizontal="right" vertical="top" wrapText="1"/>
    </xf>
    <xf numFmtId="2" fontId="4" fillId="25" borderId="0" xfId="0" applyNumberFormat="1" applyFont="1" applyFill="1" applyBorder="1" applyAlignment="1">
      <alignment vertical="top" wrapText="1"/>
    </xf>
    <xf numFmtId="0" fontId="4" fillId="25" borderId="0" xfId="0" applyFont="1" applyFill="1" applyBorder="1" applyAlignment="1">
      <alignment vertical="top" wrapText="1"/>
    </xf>
    <xf numFmtId="0" fontId="4" fillId="25" borderId="0" xfId="0" applyFont="1" applyFill="1" applyBorder="1" applyAlignment="1">
      <alignment horizontal="right" vertical="top" wrapText="1"/>
    </xf>
    <xf numFmtId="0" fontId="4" fillId="25" borderId="0" xfId="0" applyFont="1" applyFill="1" applyBorder="1" applyAlignment="1">
      <alignment horizontal="center" vertical="top" wrapText="1"/>
    </xf>
    <xf numFmtId="2" fontId="4" fillId="25" borderId="13" xfId="0" applyNumberFormat="1" applyFont="1" applyFill="1" applyBorder="1" applyAlignment="1">
      <alignment vertical="top" wrapText="1"/>
    </xf>
    <xf numFmtId="0" fontId="4" fillId="25" borderId="14" xfId="0" applyFont="1" applyFill="1" applyBorder="1" applyAlignment="1">
      <alignment horizontal="center" vertical="top"/>
    </xf>
    <xf numFmtId="0" fontId="4" fillId="25" borderId="14" xfId="0" applyFont="1" applyFill="1" applyBorder="1" applyAlignment="1">
      <alignment horizontal="center" vertical="top" wrapText="1"/>
    </xf>
    <xf numFmtId="4" fontId="4" fillId="25" borderId="14" xfId="0" applyNumberFormat="1" applyFont="1" applyFill="1" applyBorder="1" applyAlignment="1">
      <alignment horizontal="right" vertical="top" wrapText="1"/>
    </xf>
    <xf numFmtId="4" fontId="4" fillId="25" borderId="14" xfId="218" applyNumberFormat="1" applyFont="1" applyFill="1" applyBorder="1" applyAlignment="1">
      <alignment horizontal="center" vertical="top" wrapText="1"/>
    </xf>
    <xf numFmtId="49" fontId="4" fillId="25" borderId="15" xfId="248" applyNumberFormat="1" applyFont="1" applyFill="1" applyBorder="1" applyAlignment="1">
      <alignment horizontal="center" vertical="top" wrapText="1"/>
      <protection/>
    </xf>
    <xf numFmtId="49" fontId="4" fillId="25" borderId="15" xfId="248" applyNumberFormat="1" applyFont="1" applyFill="1" applyBorder="1" applyAlignment="1">
      <alignment vertical="top" wrapText="1"/>
      <protection/>
    </xf>
    <xf numFmtId="39" fontId="4" fillId="25" borderId="15" xfId="248" applyFont="1" applyFill="1" applyBorder="1" applyAlignment="1">
      <alignment horizontal="right" vertical="top" wrapText="1"/>
      <protection/>
    </xf>
    <xf numFmtId="4" fontId="4" fillId="25" borderId="15" xfId="248" applyNumberFormat="1" applyFont="1" applyFill="1" applyBorder="1" applyAlignment="1">
      <alignment horizontal="center" vertical="top" wrapText="1"/>
      <protection/>
    </xf>
    <xf numFmtId="39" fontId="0" fillId="25" borderId="15" xfId="248" applyFont="1" applyFill="1" applyBorder="1" applyAlignment="1">
      <alignment vertical="top" wrapText="1"/>
      <protection/>
    </xf>
    <xf numFmtId="49" fontId="4" fillId="25" borderId="11" xfId="248" applyNumberFormat="1" applyFont="1" applyFill="1" applyBorder="1" applyAlignment="1">
      <alignment horizontal="center" vertical="top" wrapText="1"/>
      <protection/>
    </xf>
    <xf numFmtId="4" fontId="0" fillId="25" borderId="0" xfId="248" applyNumberFormat="1" applyFont="1" applyFill="1" applyAlignment="1">
      <alignment horizontal="right" vertical="top" wrapText="1"/>
      <protection/>
    </xf>
    <xf numFmtId="4" fontId="0" fillId="25" borderId="11" xfId="0" applyNumberFormat="1" applyFont="1" applyFill="1" applyBorder="1" applyAlignment="1">
      <alignment horizontal="center" vertical="top" wrapText="1"/>
    </xf>
    <xf numFmtId="4" fontId="0" fillId="25" borderId="11" xfId="0" applyNumberFormat="1" applyFont="1" applyFill="1" applyBorder="1" applyAlignment="1">
      <alignment vertical="top" wrapText="1"/>
    </xf>
    <xf numFmtId="0" fontId="0" fillId="25" borderId="11" xfId="247" applyNumberFormat="1" applyFont="1" applyFill="1" applyBorder="1" applyAlignment="1">
      <alignment horizontal="right" vertical="top" wrapText="1"/>
      <protection/>
    </xf>
    <xf numFmtId="0" fontId="0" fillId="25" borderId="13" xfId="0" applyFont="1" applyFill="1" applyBorder="1" applyAlignment="1">
      <alignment vertical="top" wrapText="1"/>
    </xf>
    <xf numFmtId="0" fontId="0" fillId="25" borderId="0" xfId="231" applyFont="1" applyFill="1" applyBorder="1" applyAlignment="1">
      <alignment vertical="top" wrapText="1"/>
      <protection/>
    </xf>
    <xf numFmtId="0" fontId="0" fillId="25" borderId="0" xfId="231" applyNumberFormat="1" applyFont="1" applyFill="1" applyBorder="1" applyAlignment="1">
      <alignment horizontal="right" vertical="top" wrapText="1"/>
      <protection/>
    </xf>
    <xf numFmtId="0" fontId="0" fillId="25" borderId="0" xfId="231" applyFont="1" applyFill="1" applyBorder="1" applyAlignment="1">
      <alignment horizontal="right" vertical="top" wrapText="1"/>
      <protection/>
    </xf>
    <xf numFmtId="39" fontId="0" fillId="25" borderId="0" xfId="248" applyFont="1" applyFill="1" applyBorder="1" applyAlignment="1">
      <alignment vertical="top"/>
      <protection/>
    </xf>
    <xf numFmtId="49" fontId="0" fillId="25" borderId="0" xfId="248" applyNumberFormat="1" applyFont="1" applyFill="1" applyAlignment="1">
      <alignment vertical="top" wrapText="1"/>
      <protection/>
    </xf>
    <xf numFmtId="39" fontId="0" fillId="25" borderId="0" xfId="248" applyFont="1" applyFill="1" applyAlignment="1">
      <alignment horizontal="center" vertical="top" wrapText="1"/>
      <protection/>
    </xf>
    <xf numFmtId="0" fontId="4" fillId="25" borderId="11" xfId="248" applyNumberFormat="1" applyFont="1" applyFill="1" applyBorder="1" applyAlignment="1">
      <alignment horizontal="right" vertical="top" wrapText="1"/>
      <protection/>
    </xf>
    <xf numFmtId="204" fontId="4" fillId="25" borderId="11" xfId="244" applyNumberFormat="1" applyFont="1" applyFill="1" applyBorder="1" applyAlignment="1">
      <alignment horizontal="right" vertical="top" wrapText="1"/>
      <protection/>
    </xf>
    <xf numFmtId="0" fontId="0" fillId="25" borderId="11" xfId="0" applyFont="1" applyFill="1" applyBorder="1" applyAlignment="1">
      <alignment horizontal="left" wrapText="1"/>
    </xf>
    <xf numFmtId="39" fontId="0" fillId="25" borderId="11" xfId="248" applyFont="1" applyFill="1" applyBorder="1" applyAlignment="1">
      <alignment horizontal="right" vertical="top" wrapText="1"/>
      <protection/>
    </xf>
    <xf numFmtId="185" fontId="0" fillId="25" borderId="11" xfId="248" applyNumberFormat="1" applyFont="1" applyFill="1" applyBorder="1" applyAlignment="1">
      <alignment horizontal="right" vertical="top" wrapText="1"/>
      <protection/>
    </xf>
    <xf numFmtId="49" fontId="0" fillId="25" borderId="11" xfId="248" applyNumberFormat="1" applyFont="1" applyFill="1" applyBorder="1" applyAlignment="1">
      <alignment vertical="top" wrapText="1"/>
      <protection/>
    </xf>
    <xf numFmtId="4" fontId="0" fillId="25" borderId="11" xfId="248" applyNumberFormat="1" applyFont="1" applyFill="1" applyBorder="1" applyAlignment="1">
      <alignment horizontal="right" vertical="top" wrapText="1"/>
      <protection/>
    </xf>
    <xf numFmtId="39" fontId="0" fillId="25" borderId="11" xfId="248" applyFont="1" applyFill="1" applyBorder="1" applyAlignment="1">
      <alignment horizontal="center" vertical="top" wrapText="1"/>
      <protection/>
    </xf>
    <xf numFmtId="4" fontId="4" fillId="25" borderId="11" xfId="0" applyNumberFormat="1" applyFont="1" applyFill="1" applyBorder="1" applyAlignment="1" applyProtection="1">
      <alignment horizontal="right" vertical="top" wrapText="1"/>
      <protection/>
    </xf>
    <xf numFmtId="4" fontId="4" fillId="25" borderId="11" xfId="0" applyNumberFormat="1" applyFont="1" applyFill="1" applyBorder="1" applyAlignment="1">
      <alignment horizontal="center" vertical="top" wrapText="1"/>
    </xf>
    <xf numFmtId="39" fontId="4" fillId="25" borderId="11" xfId="243" applyFont="1" applyFill="1" applyBorder="1" applyAlignment="1">
      <alignment horizontal="left" vertical="top" wrapText="1"/>
      <protection/>
    </xf>
    <xf numFmtId="0" fontId="0" fillId="25" borderId="11" xfId="0" applyNumberFormat="1" applyFont="1" applyFill="1" applyBorder="1" applyAlignment="1">
      <alignment horizontal="left" vertical="top" wrapText="1"/>
    </xf>
    <xf numFmtId="195" fontId="4" fillId="25" borderId="11" xfId="0" applyNumberFormat="1" applyFont="1" applyFill="1" applyBorder="1" applyAlignment="1" applyProtection="1">
      <alignment horizontal="center" vertical="top"/>
      <protection/>
    </xf>
    <xf numFmtId="195" fontId="0" fillId="25" borderId="11" xfId="0" applyNumberFormat="1" applyFont="1" applyFill="1" applyBorder="1" applyAlignment="1" applyProtection="1">
      <alignment vertical="top"/>
      <protection/>
    </xf>
    <xf numFmtId="49" fontId="0" fillId="25" borderId="11" xfId="246" applyNumberFormat="1" applyFont="1" applyFill="1" applyBorder="1" applyAlignment="1">
      <alignment vertical="top"/>
      <protection/>
    </xf>
    <xf numFmtId="37" fontId="0" fillId="25" borderId="11" xfId="0" applyNumberFormat="1" applyFont="1" applyFill="1" applyBorder="1" applyAlignment="1" applyProtection="1">
      <alignment vertical="top"/>
      <protection/>
    </xf>
    <xf numFmtId="37" fontId="4" fillId="25" borderId="11" xfId="0" applyNumberFormat="1" applyFont="1" applyFill="1" applyBorder="1" applyAlignment="1" applyProtection="1">
      <alignment vertical="top"/>
      <protection/>
    </xf>
    <xf numFmtId="195" fontId="0" fillId="25" borderId="11" xfId="0" applyNumberFormat="1" applyFont="1" applyFill="1" applyBorder="1" applyAlignment="1" applyProtection="1">
      <alignment vertical="top" wrapText="1"/>
      <protection/>
    </xf>
    <xf numFmtId="49" fontId="0" fillId="25" borderId="11" xfId="246" applyNumberFormat="1" applyFont="1" applyFill="1" applyBorder="1" applyAlignment="1">
      <alignment vertical="top" wrapText="1"/>
      <protection/>
    </xf>
    <xf numFmtId="37" fontId="0" fillId="25" borderId="11" xfId="0" applyNumberFormat="1" applyFont="1" applyFill="1" applyBorder="1" applyAlignment="1" applyProtection="1">
      <alignment vertical="top" wrapText="1"/>
      <protection/>
    </xf>
    <xf numFmtId="4" fontId="0" fillId="25" borderId="11" xfId="231" applyNumberFormat="1" applyFont="1" applyFill="1" applyBorder="1" applyAlignment="1">
      <alignment horizontal="right" vertical="top" wrapText="1"/>
      <protection/>
    </xf>
    <xf numFmtId="186" fontId="0" fillId="25" borderId="11" xfId="231" applyNumberFormat="1" applyFont="1" applyFill="1" applyBorder="1" applyAlignment="1">
      <alignment horizontal="center" vertical="top" wrapText="1"/>
      <protection/>
    </xf>
    <xf numFmtId="0" fontId="0" fillId="25" borderId="11" xfId="231" applyFont="1" applyFill="1" applyBorder="1" applyAlignment="1">
      <alignment horizontal="left" wrapText="1"/>
      <protection/>
    </xf>
    <xf numFmtId="4" fontId="0" fillId="25" borderId="11" xfId="218" applyNumberFormat="1" applyFont="1" applyFill="1" applyBorder="1" applyAlignment="1" applyProtection="1">
      <alignment horizontal="right" vertical="top" wrapText="1"/>
      <protection locked="0"/>
    </xf>
    <xf numFmtId="37" fontId="4" fillId="25" borderId="11" xfId="0" applyNumberFormat="1" applyFont="1" applyFill="1" applyBorder="1" applyAlignment="1" applyProtection="1">
      <alignment vertical="top" wrapText="1"/>
      <protection/>
    </xf>
    <xf numFmtId="49" fontId="4" fillId="25" borderId="11" xfId="246" applyNumberFormat="1" applyFont="1" applyFill="1" applyBorder="1" applyAlignment="1">
      <alignment vertical="top" wrapText="1"/>
      <protection/>
    </xf>
    <xf numFmtId="196" fontId="0" fillId="25" borderId="11" xfId="0" applyNumberFormat="1" applyFont="1" applyFill="1" applyBorder="1" applyAlignment="1" applyProtection="1">
      <alignment vertical="top" wrapText="1"/>
      <protection/>
    </xf>
    <xf numFmtId="184" fontId="0" fillId="25" borderId="11" xfId="218" applyFont="1" applyFill="1" applyBorder="1" applyAlignment="1">
      <alignment horizontal="right" vertical="top" wrapText="1"/>
    </xf>
    <xf numFmtId="49" fontId="0" fillId="25" borderId="11" xfId="0" applyNumberFormat="1" applyFont="1" applyFill="1" applyBorder="1" applyAlignment="1">
      <alignment horizontal="center" vertical="top" wrapText="1"/>
    </xf>
    <xf numFmtId="49" fontId="0" fillId="25" borderId="11" xfId="248" applyNumberFormat="1" applyFont="1" applyFill="1" applyBorder="1" applyAlignment="1">
      <alignment horizontal="right" vertical="top"/>
      <protection/>
    </xf>
    <xf numFmtId="0" fontId="4" fillId="25" borderId="11" xfId="0" applyNumberFormat="1" applyFont="1" applyFill="1" applyBorder="1" applyAlignment="1">
      <alignment horizontal="left" vertical="top" wrapText="1"/>
    </xf>
    <xf numFmtId="4" fontId="0" fillId="25" borderId="13" xfId="0" applyNumberFormat="1" applyFont="1" applyFill="1" applyBorder="1" applyAlignment="1">
      <alignment vertical="top" wrapText="1"/>
    </xf>
    <xf numFmtId="4" fontId="0" fillId="25" borderId="11" xfId="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vertical="top"/>
    </xf>
    <xf numFmtId="0" fontId="4" fillId="25" borderId="11" xfId="0" applyFont="1" applyFill="1" applyBorder="1" applyAlignment="1">
      <alignment horizontal="right" vertical="top"/>
    </xf>
    <xf numFmtId="0" fontId="4" fillId="25" borderId="11" xfId="0" applyFont="1" applyFill="1" applyBorder="1" applyAlignment="1">
      <alignment horizontal="center" vertical="top"/>
    </xf>
    <xf numFmtId="4" fontId="0" fillId="25" borderId="11" xfId="0" applyNumberFormat="1" applyFont="1" applyFill="1" applyBorder="1" applyAlignment="1">
      <alignment horizontal="center" vertical="top"/>
    </xf>
    <xf numFmtId="0" fontId="0" fillId="25" borderId="11" xfId="0" applyFont="1" applyFill="1" applyBorder="1" applyAlignment="1">
      <alignment vertical="top"/>
    </xf>
    <xf numFmtId="0" fontId="0" fillId="25" borderId="11" xfId="0" applyFont="1" applyFill="1" applyBorder="1" applyAlignment="1">
      <alignment horizontal="center"/>
    </xf>
    <xf numFmtId="0" fontId="4" fillId="25" borderId="0" xfId="231" applyNumberFormat="1" applyFont="1" applyFill="1" applyBorder="1" applyAlignment="1">
      <alignment horizontal="right" vertical="top" wrapText="1"/>
      <protection/>
    </xf>
    <xf numFmtId="0" fontId="4" fillId="25" borderId="0" xfId="231" applyNumberFormat="1" applyFont="1" applyFill="1" applyBorder="1" applyAlignment="1">
      <alignment horizontal="left" vertical="top" wrapText="1"/>
      <protection/>
    </xf>
    <xf numFmtId="0" fontId="0" fillId="25" borderId="11" xfId="0" applyNumberFormat="1" applyFont="1" applyFill="1" applyBorder="1" applyAlignment="1">
      <alignment vertical="top" wrapText="1"/>
    </xf>
    <xf numFmtId="0" fontId="0" fillId="25" borderId="0" xfId="0" applyFont="1" applyFill="1" applyBorder="1" applyAlignment="1">
      <alignment horizontal="center" vertical="top"/>
    </xf>
    <xf numFmtId="49" fontId="0" fillId="25" borderId="11" xfId="0" applyNumberFormat="1" applyFont="1" applyFill="1" applyBorder="1" applyAlignment="1">
      <alignment horizontal="right" vertical="top" wrapText="1"/>
    </xf>
    <xf numFmtId="4" fontId="0" fillId="25" borderId="11" xfId="0" applyNumberFormat="1" applyFont="1" applyFill="1" applyBorder="1" applyAlignment="1">
      <alignment horizontal="center" vertical="center" wrapText="1"/>
    </xf>
    <xf numFmtId="186" fontId="0" fillId="25" borderId="12" xfId="0" applyNumberFormat="1" applyFont="1" applyFill="1" applyBorder="1" applyAlignment="1">
      <alignment horizontal="right" vertical="top" wrapText="1"/>
    </xf>
    <xf numFmtId="186" fontId="0" fillId="25" borderId="12" xfId="0" applyNumberFormat="1" applyFont="1" applyFill="1" applyBorder="1" applyAlignment="1">
      <alignment horizontal="center" vertical="top" wrapText="1"/>
    </xf>
    <xf numFmtId="4" fontId="0" fillId="25" borderId="0" xfId="0" applyNumberFormat="1" applyFont="1" applyFill="1" applyBorder="1" applyAlignment="1">
      <alignment vertical="top" wrapText="1"/>
    </xf>
    <xf numFmtId="4" fontId="4" fillId="25" borderId="0" xfId="208" applyNumberFormat="1" applyFont="1" applyFill="1" applyBorder="1" applyAlignment="1">
      <alignment vertical="top" wrapText="1"/>
    </xf>
    <xf numFmtId="4" fontId="4" fillId="25" borderId="0" xfId="218" applyNumberFormat="1" applyFont="1" applyFill="1" applyBorder="1" applyAlignment="1">
      <alignment horizontal="right" vertical="top" wrapText="1"/>
    </xf>
    <xf numFmtId="4" fontId="0" fillId="25" borderId="0" xfId="247" applyNumberFormat="1" applyFont="1" applyFill="1" applyBorder="1" applyAlignment="1">
      <alignment vertical="top" wrapText="1"/>
      <protection/>
    </xf>
    <xf numFmtId="4" fontId="4" fillId="25" borderId="0" xfId="0" applyNumberFormat="1" applyFont="1" applyFill="1" applyBorder="1" applyAlignment="1">
      <alignment vertical="top" wrapText="1"/>
    </xf>
    <xf numFmtId="0" fontId="0" fillId="25" borderId="0" xfId="249" applyFont="1" applyFill="1" applyAlignment="1">
      <alignment vertical="top" wrapText="1"/>
      <protection/>
    </xf>
    <xf numFmtId="0" fontId="0" fillId="25" borderId="11" xfId="0" applyFont="1" applyFill="1" applyBorder="1" applyAlignment="1">
      <alignment horizontal="left"/>
    </xf>
    <xf numFmtId="0" fontId="0" fillId="25" borderId="11" xfId="0" applyFont="1" applyFill="1" applyBorder="1" applyAlignment="1">
      <alignment/>
    </xf>
    <xf numFmtId="0" fontId="0" fillId="25" borderId="11" xfId="0" applyNumberFormat="1" applyFont="1" applyFill="1" applyBorder="1" applyAlignment="1">
      <alignment vertical="top"/>
    </xf>
    <xf numFmtId="190" fontId="0" fillId="25" borderId="11" xfId="0" applyNumberFormat="1" applyFont="1" applyFill="1" applyBorder="1" applyAlignment="1">
      <alignment horizontal="right" vertical="center" wrapText="1"/>
    </xf>
    <xf numFmtId="0" fontId="4" fillId="25" borderId="11" xfId="0" applyNumberFormat="1" applyFont="1" applyFill="1" applyBorder="1" applyAlignment="1">
      <alignment vertical="top" wrapText="1"/>
    </xf>
    <xf numFmtId="194" fontId="0" fillId="25" borderId="11" xfId="0" applyNumberFormat="1" applyFont="1" applyFill="1" applyBorder="1" applyAlignment="1">
      <alignment horizontal="center" vertical="center" wrapText="1"/>
    </xf>
    <xf numFmtId="4" fontId="0" fillId="25" borderId="11" xfId="0" applyNumberFormat="1" applyFont="1" applyFill="1" applyBorder="1" applyAlignment="1">
      <alignment vertical="center" wrapText="1"/>
    </xf>
    <xf numFmtId="0" fontId="0" fillId="25" borderId="11" xfId="0" applyFont="1" applyFill="1" applyBorder="1" applyAlignment="1" applyProtection="1">
      <alignment horizontal="right" vertical="top" wrapText="1"/>
      <protection locked="0"/>
    </xf>
    <xf numFmtId="10" fontId="0" fillId="25" borderId="11" xfId="0" applyNumberFormat="1" applyFont="1" applyFill="1" applyBorder="1" applyAlignment="1" applyProtection="1">
      <alignment horizontal="right" vertical="top" wrapText="1"/>
      <protection locked="0"/>
    </xf>
    <xf numFmtId="0" fontId="0" fillId="25" borderId="0" xfId="231" applyNumberFormat="1" applyFont="1" applyFill="1" applyBorder="1" applyAlignment="1">
      <alignment horizontal="center" vertical="top" wrapText="1"/>
      <protection/>
    </xf>
    <xf numFmtId="4" fontId="0" fillId="25" borderId="11" xfId="0" applyNumberFormat="1" applyFont="1" applyFill="1" applyBorder="1" applyAlignment="1" applyProtection="1">
      <alignment horizontal="right" vertical="center" wrapText="1"/>
      <protection/>
    </xf>
    <xf numFmtId="4" fontId="0" fillId="25" borderId="11" xfId="218" applyNumberFormat="1" applyFont="1" applyFill="1" applyBorder="1" applyAlignment="1">
      <alignment horizontal="right" vertical="center" wrapText="1"/>
    </xf>
    <xf numFmtId="186" fontId="0" fillId="25" borderId="11" xfId="0" applyNumberFormat="1" applyFont="1" applyFill="1" applyBorder="1" applyAlignment="1">
      <alignment horizontal="right" vertical="center" wrapText="1"/>
    </xf>
    <xf numFmtId="186" fontId="0" fillId="25" borderId="11" xfId="0" applyNumberFormat="1" applyFont="1" applyFill="1" applyBorder="1" applyAlignment="1">
      <alignment horizontal="center" vertical="center" wrapText="1"/>
    </xf>
    <xf numFmtId="186" fontId="0" fillId="25" borderId="11" xfId="0" applyNumberFormat="1" applyFont="1" applyFill="1" applyBorder="1" applyAlignment="1">
      <alignment vertical="center" wrapText="1"/>
    </xf>
    <xf numFmtId="186" fontId="0" fillId="25" borderId="11" xfId="248" applyNumberFormat="1" applyFont="1" applyFill="1" applyBorder="1" applyAlignment="1">
      <alignment horizontal="right" vertical="top" wrapText="1"/>
      <protection/>
    </xf>
    <xf numFmtId="4" fontId="0" fillId="25" borderId="11" xfId="248" applyNumberFormat="1" applyFont="1" applyFill="1" applyBorder="1" applyAlignment="1">
      <alignment horizontal="center" vertical="top" wrapText="1"/>
      <protection/>
    </xf>
    <xf numFmtId="4" fontId="0" fillId="25" borderId="12" xfId="218" applyNumberFormat="1" applyFont="1" applyFill="1" applyBorder="1" applyAlignment="1">
      <alignment horizontal="center" vertical="top" wrapText="1"/>
    </xf>
    <xf numFmtId="0" fontId="4" fillId="25" borderId="12" xfId="0" applyFont="1" applyFill="1" applyBorder="1" applyAlignment="1">
      <alignment horizontal="center" vertical="top" wrapText="1"/>
    </xf>
    <xf numFmtId="201" fontId="4" fillId="25" borderId="11" xfId="0" applyNumberFormat="1" applyFont="1" applyFill="1" applyBorder="1" applyAlignment="1">
      <alignment horizontal="center"/>
    </xf>
    <xf numFmtId="0" fontId="4" fillId="25" borderId="12" xfId="0" applyFont="1" applyFill="1" applyBorder="1" applyAlignment="1">
      <alignment horizontal="right" vertical="top" wrapText="1"/>
    </xf>
    <xf numFmtId="3" fontId="0" fillId="25" borderId="11" xfId="245" applyNumberFormat="1" applyFont="1" applyFill="1" applyBorder="1" applyAlignment="1">
      <alignment horizontal="right" vertical="top" wrapText="1"/>
      <protection/>
    </xf>
    <xf numFmtId="186" fontId="0" fillId="25" borderId="0" xfId="201" applyNumberFormat="1" applyFont="1" applyFill="1" applyBorder="1" applyAlignment="1">
      <alignment horizontal="right" vertical="top" wrapText="1"/>
    </xf>
    <xf numFmtId="190" fontId="0" fillId="25" borderId="11" xfId="0" applyNumberFormat="1" applyFont="1" applyFill="1" applyBorder="1" applyAlignment="1">
      <alignment horizontal="right" vertical="top"/>
    </xf>
    <xf numFmtId="194" fontId="0" fillId="25" borderId="11" xfId="0" applyNumberFormat="1" applyFont="1" applyFill="1" applyBorder="1" applyAlignment="1">
      <alignment horizontal="center" vertical="top"/>
    </xf>
    <xf numFmtId="190" fontId="0" fillId="25" borderId="11" xfId="0" applyNumberFormat="1" applyFont="1" applyFill="1" applyBorder="1" applyAlignment="1">
      <alignment horizontal="right" vertical="top" wrapText="1"/>
    </xf>
    <xf numFmtId="194" fontId="0" fillId="25" borderId="11" xfId="0" applyNumberFormat="1" applyFont="1" applyFill="1" applyBorder="1" applyAlignment="1">
      <alignment horizontal="center" vertical="top" wrapText="1"/>
    </xf>
    <xf numFmtId="39" fontId="0" fillId="25" borderId="11" xfId="0" applyNumberFormat="1" applyFont="1" applyFill="1" applyBorder="1" applyAlignment="1">
      <alignment horizontal="right" vertical="top" wrapText="1"/>
    </xf>
    <xf numFmtId="0" fontId="0" fillId="25" borderId="11" xfId="231" applyFont="1" applyFill="1" applyBorder="1" applyAlignment="1">
      <alignment horizontal="left" vertical="top"/>
      <protection/>
    </xf>
    <xf numFmtId="4" fontId="0" fillId="25" borderId="11" xfId="231" applyNumberFormat="1" applyFont="1" applyFill="1" applyBorder="1" applyAlignment="1">
      <alignment horizontal="right" vertical="top"/>
      <protection/>
    </xf>
    <xf numFmtId="0" fontId="0" fillId="25" borderId="11" xfId="231" applyFont="1" applyFill="1" applyBorder="1" applyAlignment="1">
      <alignment horizontal="center" vertical="top"/>
      <protection/>
    </xf>
    <xf numFmtId="0" fontId="0" fillId="25" borderId="11" xfId="231" applyFont="1" applyFill="1" applyBorder="1" applyAlignment="1">
      <alignment horizontal="left" vertical="top" wrapText="1"/>
      <protection/>
    </xf>
    <xf numFmtId="0" fontId="0" fillId="25" borderId="11" xfId="231" applyFont="1" applyFill="1" applyBorder="1" applyAlignment="1">
      <alignment vertical="top"/>
      <protection/>
    </xf>
    <xf numFmtId="0" fontId="0" fillId="25" borderId="11" xfId="231" applyFont="1" applyFill="1" applyBorder="1" applyAlignment="1">
      <alignment vertical="top" wrapText="1"/>
      <protection/>
    </xf>
    <xf numFmtId="186" fontId="0" fillId="25" borderId="11" xfId="248" applyNumberFormat="1" applyFont="1" applyFill="1" applyBorder="1" applyAlignment="1">
      <alignment horizontal="center" vertical="top"/>
      <protection/>
    </xf>
    <xf numFmtId="4" fontId="0" fillId="25" borderId="11" xfId="248" applyNumberFormat="1" applyFont="1" applyFill="1" applyBorder="1" applyAlignment="1">
      <alignment horizontal="center" vertical="top"/>
      <protection/>
    </xf>
    <xf numFmtId="0" fontId="4" fillId="25" borderId="11" xfId="247" applyNumberFormat="1" applyFont="1" applyFill="1" applyBorder="1" applyAlignment="1">
      <alignment horizontal="center" vertical="top" wrapText="1"/>
      <protection/>
    </xf>
    <xf numFmtId="0" fontId="4" fillId="25" borderId="11" xfId="247" applyFont="1" applyFill="1" applyBorder="1" applyAlignment="1">
      <alignment vertical="top" wrapText="1"/>
      <protection/>
    </xf>
    <xf numFmtId="4" fontId="0" fillId="25" borderId="11" xfId="247" applyNumberFormat="1" applyFont="1" applyFill="1" applyBorder="1" applyAlignment="1">
      <alignment horizontal="right" vertical="top" wrapText="1"/>
      <protection/>
    </xf>
    <xf numFmtId="0" fontId="0" fillId="25" borderId="11" xfId="247" applyFont="1" applyFill="1" applyBorder="1" applyAlignment="1">
      <alignment vertical="top" wrapText="1"/>
      <protection/>
    </xf>
    <xf numFmtId="4" fontId="27" fillId="25" borderId="11" xfId="247" applyNumberFormat="1" applyFont="1" applyFill="1" applyBorder="1" applyAlignment="1">
      <alignment horizontal="center" vertical="top" wrapText="1"/>
      <protection/>
    </xf>
    <xf numFmtId="4" fontId="0" fillId="25" borderId="11" xfId="0" applyNumberFormat="1" applyFont="1" applyFill="1" applyBorder="1" applyAlignment="1">
      <alignment horizontal="right" vertical="top"/>
    </xf>
    <xf numFmtId="4" fontId="0" fillId="25" borderId="11" xfId="214" applyNumberFormat="1" applyFont="1" applyFill="1" applyBorder="1" applyAlignment="1" applyProtection="1">
      <alignment horizontal="right" vertical="top" wrapText="1"/>
      <protection locked="0"/>
    </xf>
    <xf numFmtId="39" fontId="0" fillId="25" borderId="11" xfId="0" applyNumberFormat="1" applyFont="1" applyFill="1" applyBorder="1" applyAlignment="1" applyProtection="1">
      <alignment vertical="top"/>
      <protection locked="0"/>
    </xf>
    <xf numFmtId="195" fontId="0" fillId="25" borderId="11" xfId="0" applyNumberFormat="1" applyFont="1" applyFill="1" applyBorder="1" applyAlignment="1">
      <alignment horizontal="right" vertical="top"/>
    </xf>
    <xf numFmtId="214" fontId="4" fillId="25" borderId="11" xfId="0" applyNumberFormat="1" applyFont="1" applyFill="1" applyBorder="1" applyAlignment="1">
      <alignment horizontal="right" vertical="top"/>
    </xf>
    <xf numFmtId="4" fontId="0" fillId="25" borderId="11" xfId="0" applyNumberFormat="1" applyFont="1" applyFill="1" applyBorder="1" applyAlignment="1">
      <alignment horizontal="right" vertical="center"/>
    </xf>
    <xf numFmtId="4" fontId="0" fillId="25" borderId="11" xfId="214" applyNumberFormat="1" applyFont="1" applyFill="1" applyBorder="1" applyAlignment="1" applyProtection="1">
      <alignment horizontal="right" vertical="center" wrapText="1"/>
      <protection locked="0"/>
    </xf>
    <xf numFmtId="39" fontId="0" fillId="25" borderId="11" xfId="0" applyNumberFormat="1" applyFont="1" applyFill="1" applyBorder="1" applyAlignment="1" applyProtection="1">
      <alignment vertical="center"/>
      <protection locked="0"/>
    </xf>
    <xf numFmtId="4" fontId="0" fillId="25" borderId="11" xfId="218" applyNumberFormat="1" applyFont="1" applyFill="1" applyBorder="1" applyAlignment="1">
      <alignment horizontal="center" vertical="center" wrapText="1"/>
    </xf>
    <xf numFmtId="4" fontId="0" fillId="25" borderId="11" xfId="231" applyNumberFormat="1" applyFont="1" applyFill="1" applyBorder="1" applyAlignment="1">
      <alignment horizontal="right" vertical="center"/>
      <protection/>
    </xf>
    <xf numFmtId="0" fontId="0" fillId="25" borderId="11" xfId="231" applyFont="1" applyFill="1" applyBorder="1" applyAlignment="1">
      <alignment horizontal="center" vertical="center"/>
      <protection/>
    </xf>
    <xf numFmtId="1" fontId="0" fillId="25" borderId="11" xfId="0" applyNumberFormat="1" applyFont="1" applyFill="1" applyBorder="1" applyAlignment="1">
      <alignment vertical="top"/>
    </xf>
    <xf numFmtId="0" fontId="0" fillId="25" borderId="11" xfId="0" applyFont="1" applyFill="1" applyBorder="1" applyAlignment="1">
      <alignment horizontal="left" vertical="justify"/>
    </xf>
    <xf numFmtId="0" fontId="32" fillId="25" borderId="11" xfId="0" applyFont="1" applyFill="1" applyBorder="1" applyAlignment="1">
      <alignment horizontal="left"/>
    </xf>
    <xf numFmtId="2" fontId="32" fillId="25" borderId="11" xfId="0" applyNumberFormat="1" applyFont="1" applyFill="1" applyBorder="1" applyAlignment="1">
      <alignment horizontal="center" vertical="center" wrapText="1"/>
    </xf>
    <xf numFmtId="186" fontId="32" fillId="25" borderId="11" xfId="0" applyNumberFormat="1" applyFont="1" applyFill="1" applyBorder="1" applyAlignment="1">
      <alignment horizontal="center" vertical="center" wrapText="1"/>
    </xf>
    <xf numFmtId="2" fontId="0" fillId="25" borderId="11" xfId="248" applyNumberFormat="1" applyFont="1" applyFill="1" applyBorder="1" applyAlignment="1">
      <alignment horizontal="right" vertical="top" wrapText="1"/>
      <protection/>
    </xf>
    <xf numFmtId="0" fontId="40" fillId="25" borderId="11" xfId="0" applyNumberFormat="1" applyFont="1" applyFill="1" applyBorder="1" applyAlignment="1">
      <alignment vertical="top" wrapText="1"/>
    </xf>
    <xf numFmtId="0" fontId="40" fillId="25" borderId="11" xfId="248" applyNumberFormat="1" applyFont="1" applyFill="1" applyBorder="1" applyAlignment="1">
      <alignment horizontal="right" vertical="top" wrapText="1"/>
      <protection/>
    </xf>
    <xf numFmtId="39" fontId="40" fillId="25" borderId="11" xfId="243" applyFont="1" applyFill="1" applyBorder="1" applyAlignment="1">
      <alignment horizontal="left" vertical="top" wrapText="1"/>
      <protection/>
    </xf>
    <xf numFmtId="186" fontId="40" fillId="25" borderId="0" xfId="201" applyNumberFormat="1" applyFont="1" applyFill="1" applyBorder="1" applyAlignment="1">
      <alignment horizontal="right" vertical="top" wrapText="1"/>
    </xf>
    <xf numFmtId="39" fontId="40" fillId="25" borderId="0" xfId="248" applyFont="1" applyFill="1" applyBorder="1" applyAlignment="1">
      <alignment vertical="top"/>
      <protection/>
    </xf>
    <xf numFmtId="39" fontId="40" fillId="25" borderId="11" xfId="248" applyFont="1" applyFill="1" applyBorder="1" applyAlignment="1">
      <alignment vertical="top" wrapText="1"/>
      <protection/>
    </xf>
    <xf numFmtId="4" fontId="40" fillId="25" borderId="11" xfId="0" applyNumberFormat="1" applyFont="1" applyFill="1" applyBorder="1" applyAlignment="1" applyProtection="1">
      <alignment horizontal="right" vertical="center" wrapText="1"/>
      <protection/>
    </xf>
    <xf numFmtId="4" fontId="40" fillId="25" borderId="11" xfId="0" applyNumberFormat="1" applyFont="1" applyFill="1" applyBorder="1" applyAlignment="1">
      <alignment horizontal="center" vertical="center" wrapText="1"/>
    </xf>
    <xf numFmtId="4" fontId="41" fillId="25" borderId="0" xfId="247" applyNumberFormat="1" applyFont="1" applyFill="1" applyBorder="1" applyAlignment="1">
      <alignment vertical="top" wrapText="1"/>
      <protection/>
    </xf>
    <xf numFmtId="0" fontId="41" fillId="25" borderId="0" xfId="247" applyFont="1" applyFill="1" applyAlignment="1">
      <alignment vertical="top" wrapText="1"/>
      <protection/>
    </xf>
    <xf numFmtId="49" fontId="4" fillId="25" borderId="11" xfId="246" applyNumberFormat="1" applyFont="1" applyFill="1" applyBorder="1" applyAlignment="1">
      <alignment wrapText="1"/>
      <protection/>
    </xf>
    <xf numFmtId="0" fontId="42" fillId="25" borderId="11" xfId="248" applyNumberFormat="1" applyFont="1" applyFill="1" applyBorder="1" applyAlignment="1">
      <alignment horizontal="right" vertical="top" wrapText="1"/>
      <protection/>
    </xf>
    <xf numFmtId="39" fontId="42" fillId="25" borderId="11" xfId="243" applyFont="1" applyFill="1" applyBorder="1" applyAlignment="1">
      <alignment horizontal="left" vertical="top" wrapText="1"/>
      <protection/>
    </xf>
    <xf numFmtId="0" fontId="0" fillId="25" borderId="0" xfId="231" applyFont="1" applyFill="1" applyBorder="1" applyAlignment="1">
      <alignment horizontal="center" vertical="top" wrapText="1"/>
      <protection/>
    </xf>
    <xf numFmtId="0" fontId="0" fillId="25" borderId="0" xfId="231" applyNumberFormat="1" applyFont="1" applyFill="1" applyBorder="1" applyAlignment="1">
      <alignment horizontal="left" vertical="top" wrapText="1"/>
      <protection/>
    </xf>
    <xf numFmtId="0" fontId="0" fillId="25" borderId="0" xfId="0" applyFont="1" applyFill="1" applyBorder="1" applyAlignment="1">
      <alignment horizontal="center" vertical="top" wrapText="1"/>
    </xf>
    <xf numFmtId="0" fontId="0" fillId="25" borderId="0" xfId="231" applyFont="1" applyFill="1" applyBorder="1" applyAlignment="1">
      <alignment horizontal="left" vertical="top" wrapText="1"/>
      <protection/>
    </xf>
    <xf numFmtId="4" fontId="0" fillId="25" borderId="11" xfId="245" applyNumberFormat="1" applyFont="1" applyFill="1" applyBorder="1" applyAlignment="1">
      <alignment horizontal="right" vertical="center" wrapText="1"/>
      <protection/>
    </xf>
    <xf numFmtId="4" fontId="0" fillId="25" borderId="11" xfId="245" applyNumberFormat="1" applyFont="1" applyFill="1" applyBorder="1" applyAlignment="1">
      <alignment horizontal="center" vertical="center" wrapText="1"/>
      <protection/>
    </xf>
    <xf numFmtId="4" fontId="4" fillId="25" borderId="11" xfId="0" applyNumberFormat="1" applyFont="1" applyFill="1" applyBorder="1" applyAlignment="1">
      <alignment wrapText="1"/>
    </xf>
    <xf numFmtId="190" fontId="0" fillId="25" borderId="11" xfId="0" applyNumberFormat="1" applyFont="1" applyFill="1" applyBorder="1" applyAlignment="1">
      <alignment horizontal="right" vertical="center"/>
    </xf>
    <xf numFmtId="49" fontId="0" fillId="25" borderId="12" xfId="248" applyNumberFormat="1" applyFont="1" applyFill="1" applyBorder="1" applyAlignment="1">
      <alignment horizontal="right" vertical="top" wrapText="1"/>
      <protection/>
    </xf>
    <xf numFmtId="0" fontId="0" fillId="25" borderId="12" xfId="0" applyNumberFormat="1" applyFont="1" applyFill="1" applyBorder="1" applyAlignment="1">
      <alignment vertical="top" wrapText="1"/>
    </xf>
    <xf numFmtId="4" fontId="0" fillId="25" borderId="12" xfId="0" applyNumberFormat="1" applyFont="1" applyFill="1" applyBorder="1" applyAlignment="1" applyProtection="1">
      <alignment horizontal="right" vertical="center" wrapText="1"/>
      <protection/>
    </xf>
    <xf numFmtId="4" fontId="0" fillId="25" borderId="12" xfId="0" applyNumberFormat="1" applyFont="1" applyFill="1" applyBorder="1" applyAlignment="1">
      <alignment horizontal="center" vertical="center" wrapText="1"/>
    </xf>
    <xf numFmtId="0" fontId="0" fillId="25" borderId="12" xfId="248" applyNumberFormat="1" applyFont="1" applyFill="1" applyBorder="1" applyAlignment="1">
      <alignment horizontal="right" vertical="top" wrapText="1"/>
      <protection/>
    </xf>
    <xf numFmtId="39" fontId="0" fillId="25" borderId="12" xfId="243" applyFont="1" applyFill="1" applyBorder="1" applyAlignment="1">
      <alignment horizontal="left" vertical="top" wrapText="1"/>
      <protection/>
    </xf>
    <xf numFmtId="195" fontId="0" fillId="25" borderId="12" xfId="0" applyNumberFormat="1" applyFont="1" applyFill="1" applyBorder="1" applyAlignment="1" applyProtection="1">
      <alignment vertical="top" wrapText="1"/>
      <protection/>
    </xf>
    <xf numFmtId="190" fontId="0" fillId="25" borderId="12" xfId="0" applyNumberFormat="1" applyFont="1" applyFill="1" applyBorder="1" applyAlignment="1">
      <alignment horizontal="right" vertical="center" wrapText="1"/>
    </xf>
    <xf numFmtId="49" fontId="0" fillId="25" borderId="12" xfId="0" applyNumberFormat="1" applyFont="1" applyFill="1" applyBorder="1" applyAlignment="1">
      <alignment horizontal="right" vertical="top" wrapText="1"/>
    </xf>
    <xf numFmtId="0" fontId="0" fillId="25" borderId="12" xfId="0" applyFont="1" applyFill="1" applyBorder="1" applyAlignment="1">
      <alignment horizontal="left" vertical="top" wrapText="1"/>
    </xf>
    <xf numFmtId="0" fontId="0" fillId="25" borderId="12" xfId="0" applyFont="1" applyFill="1" applyBorder="1" applyAlignment="1">
      <alignment horizontal="left"/>
    </xf>
    <xf numFmtId="4" fontId="0" fillId="25" borderId="12" xfId="0" applyNumberFormat="1" applyFont="1" applyFill="1" applyBorder="1" applyAlignment="1">
      <alignment vertical="top" wrapText="1"/>
    </xf>
    <xf numFmtId="0" fontId="40" fillId="25" borderId="12" xfId="248" applyNumberFormat="1" applyFont="1" applyFill="1" applyBorder="1" applyAlignment="1">
      <alignment horizontal="right" vertical="top" wrapText="1"/>
      <protection/>
    </xf>
    <xf numFmtId="39" fontId="40" fillId="25" borderId="12" xfId="243" applyFont="1" applyFill="1" applyBorder="1" applyAlignment="1">
      <alignment horizontal="left" vertical="top" wrapText="1"/>
      <protection/>
    </xf>
    <xf numFmtId="4" fontId="40" fillId="25" borderId="12" xfId="0" applyNumberFormat="1" applyFont="1" applyFill="1" applyBorder="1" applyAlignment="1" applyProtection="1">
      <alignment horizontal="right" vertical="center" wrapText="1"/>
      <protection/>
    </xf>
    <xf numFmtId="4" fontId="40" fillId="25" borderId="12" xfId="0" applyNumberFormat="1" applyFont="1" applyFill="1" applyBorder="1" applyAlignment="1">
      <alignment horizontal="center" vertical="center" wrapText="1"/>
    </xf>
    <xf numFmtId="39" fontId="0" fillId="25" borderId="11" xfId="248" applyFont="1" applyFill="1" applyBorder="1" applyAlignment="1" applyProtection="1">
      <alignment vertical="top" wrapText="1"/>
      <protection locked="0"/>
    </xf>
    <xf numFmtId="4" fontId="0" fillId="25" borderId="12" xfId="218" applyNumberFormat="1" applyFont="1" applyFill="1" applyBorder="1" applyAlignment="1" applyProtection="1">
      <alignment horizontal="right" vertical="center" wrapText="1"/>
      <protection locked="0"/>
    </xf>
    <xf numFmtId="4" fontId="0" fillId="25" borderId="11" xfId="218" applyNumberFormat="1" applyFont="1" applyFill="1" applyBorder="1" applyAlignment="1" applyProtection="1">
      <alignment horizontal="right" vertical="center" wrapText="1"/>
      <protection locked="0"/>
    </xf>
    <xf numFmtId="186" fontId="0" fillId="25" borderId="11" xfId="0" applyNumberFormat="1" applyFont="1" applyFill="1" applyBorder="1" applyAlignment="1" applyProtection="1">
      <alignment horizontal="right" vertical="top" wrapText="1"/>
      <protection locked="0"/>
    </xf>
    <xf numFmtId="4" fontId="0" fillId="25" borderId="11" xfId="0" applyNumberFormat="1" applyFont="1" applyFill="1" applyBorder="1" applyAlignment="1" applyProtection="1">
      <alignment vertical="top" wrapText="1"/>
      <protection locked="0"/>
    </xf>
    <xf numFmtId="186" fontId="0" fillId="25" borderId="11" xfId="201" applyNumberFormat="1" applyFont="1" applyFill="1" applyBorder="1" applyAlignment="1" applyProtection="1">
      <alignment horizontal="right" vertical="top" wrapText="1"/>
      <protection locked="0"/>
    </xf>
    <xf numFmtId="186" fontId="0" fillId="25" borderId="11" xfId="0" applyNumberFormat="1" applyFont="1" applyFill="1" applyBorder="1" applyAlignment="1" applyProtection="1">
      <alignment vertical="center" wrapText="1"/>
      <protection locked="0"/>
    </xf>
    <xf numFmtId="186" fontId="0" fillId="25" borderId="11" xfId="201" applyNumberFormat="1" applyFont="1" applyFill="1" applyBorder="1" applyAlignment="1" applyProtection="1">
      <alignment vertical="center" wrapText="1"/>
      <protection locked="0"/>
    </xf>
    <xf numFmtId="186" fontId="0" fillId="25" borderId="11" xfId="0" applyNumberFormat="1" applyFont="1" applyFill="1" applyBorder="1" applyAlignment="1" applyProtection="1">
      <alignment horizontal="right" vertical="center" wrapText="1"/>
      <protection locked="0"/>
    </xf>
    <xf numFmtId="186" fontId="0" fillId="25" borderId="11" xfId="201" applyNumberFormat="1" applyFont="1" applyFill="1" applyBorder="1" applyAlignment="1" applyProtection="1">
      <alignment horizontal="right" vertical="center" wrapText="1"/>
      <protection locked="0"/>
    </xf>
    <xf numFmtId="4" fontId="40" fillId="25" borderId="11" xfId="218" applyNumberFormat="1" applyFont="1" applyFill="1" applyBorder="1" applyAlignment="1" applyProtection="1">
      <alignment horizontal="right" vertical="center" wrapText="1"/>
      <protection locked="0"/>
    </xf>
    <xf numFmtId="4" fontId="0" fillId="25" borderId="11" xfId="248" applyNumberFormat="1" applyFont="1" applyFill="1" applyBorder="1" applyAlignment="1" applyProtection="1">
      <alignment horizontal="right" vertical="top" wrapText="1"/>
      <protection locked="0"/>
    </xf>
    <xf numFmtId="4" fontId="4" fillId="25" borderId="11" xfId="208" applyNumberFormat="1" applyFont="1" applyFill="1" applyBorder="1" applyAlignment="1" applyProtection="1">
      <alignment vertical="top" wrapText="1"/>
      <protection locked="0"/>
    </xf>
    <xf numFmtId="4" fontId="0" fillId="25" borderId="11" xfId="248" applyNumberFormat="1" applyFont="1" applyFill="1" applyBorder="1" applyAlignment="1" applyProtection="1">
      <alignment horizontal="right" vertical="top"/>
      <protection locked="0"/>
    </xf>
    <xf numFmtId="4" fontId="4" fillId="25" borderId="11" xfId="248" applyNumberFormat="1" applyFont="1" applyFill="1" applyBorder="1" applyAlignment="1" applyProtection="1">
      <alignment horizontal="right" vertical="top"/>
      <protection locked="0"/>
    </xf>
    <xf numFmtId="4" fontId="0" fillId="25" borderId="11" xfId="207" applyNumberFormat="1" applyFont="1" applyFill="1" applyBorder="1" applyAlignment="1" applyProtection="1">
      <alignment vertical="top"/>
      <protection locked="0"/>
    </xf>
    <xf numFmtId="186" fontId="0" fillId="25" borderId="11" xfId="211" applyNumberFormat="1" applyFont="1" applyFill="1" applyBorder="1" applyAlignment="1" applyProtection="1">
      <alignment vertical="top"/>
      <protection locked="0"/>
    </xf>
    <xf numFmtId="4" fontId="0" fillId="25" borderId="11" xfId="207" applyNumberFormat="1" applyFont="1" applyFill="1" applyBorder="1" applyAlignment="1" applyProtection="1">
      <alignment vertical="center"/>
      <protection locked="0"/>
    </xf>
    <xf numFmtId="186" fontId="0" fillId="25" borderId="11" xfId="211" applyNumberFormat="1" applyFont="1" applyFill="1" applyBorder="1" applyAlignment="1" applyProtection="1">
      <alignment vertical="center"/>
      <protection locked="0"/>
    </xf>
    <xf numFmtId="4" fontId="0" fillId="25" borderId="11" xfId="207" applyNumberFormat="1" applyFont="1" applyFill="1" applyBorder="1" applyAlignment="1" applyProtection="1">
      <alignment vertical="center" wrapText="1"/>
      <protection locked="0"/>
    </xf>
    <xf numFmtId="186" fontId="0" fillId="25" borderId="11" xfId="211" applyNumberFormat="1" applyFont="1" applyFill="1" applyBorder="1" applyAlignment="1" applyProtection="1">
      <alignment vertical="center" wrapText="1"/>
      <protection locked="0"/>
    </xf>
    <xf numFmtId="4" fontId="0" fillId="25" borderId="12" xfId="207" applyNumberFormat="1" applyFont="1" applyFill="1" applyBorder="1" applyAlignment="1" applyProtection="1">
      <alignment vertical="center" wrapText="1"/>
      <protection locked="0"/>
    </xf>
    <xf numFmtId="186" fontId="0" fillId="25" borderId="12" xfId="211" applyNumberFormat="1" applyFont="1" applyFill="1" applyBorder="1" applyAlignment="1" applyProtection="1">
      <alignment vertical="center" wrapText="1"/>
      <protection locked="0"/>
    </xf>
    <xf numFmtId="4" fontId="0" fillId="25" borderId="11" xfId="207" applyNumberFormat="1" applyFont="1" applyFill="1" applyBorder="1" applyAlignment="1" applyProtection="1">
      <alignment vertical="top" wrapText="1"/>
      <protection locked="0"/>
    </xf>
    <xf numFmtId="186" fontId="0" fillId="25" borderId="11" xfId="211" applyNumberFormat="1" applyFont="1" applyFill="1" applyBorder="1" applyAlignment="1" applyProtection="1">
      <alignment vertical="top" wrapText="1"/>
      <protection locked="0"/>
    </xf>
    <xf numFmtId="186" fontId="0" fillId="25" borderId="11" xfId="0" applyNumberFormat="1" applyFont="1" applyFill="1" applyBorder="1" applyAlignment="1" applyProtection="1">
      <alignment vertical="top" wrapText="1"/>
      <protection locked="0"/>
    </xf>
    <xf numFmtId="4" fontId="40" fillId="25" borderId="11" xfId="207" applyNumberFormat="1" applyFont="1" applyFill="1" applyBorder="1" applyAlignment="1" applyProtection="1">
      <alignment vertical="top" wrapText="1"/>
      <protection locked="0"/>
    </xf>
    <xf numFmtId="4" fontId="0" fillId="25" borderId="11" xfId="0" applyNumberFormat="1" applyFont="1" applyFill="1" applyBorder="1" applyAlignment="1" applyProtection="1">
      <alignment horizontal="right" vertical="top" wrapText="1"/>
      <protection locked="0"/>
    </xf>
    <xf numFmtId="186" fontId="4" fillId="25" borderId="11" xfId="0" applyNumberFormat="1" applyFont="1" applyFill="1" applyBorder="1" applyAlignment="1" applyProtection="1">
      <alignment horizontal="right" vertical="top" wrapText="1"/>
      <protection locked="0"/>
    </xf>
    <xf numFmtId="186" fontId="40" fillId="25" borderId="12" xfId="0" applyNumberFormat="1" applyFont="1" applyFill="1" applyBorder="1" applyAlignment="1" applyProtection="1">
      <alignment horizontal="right" vertical="top" wrapText="1"/>
      <protection locked="0"/>
    </xf>
    <xf numFmtId="186" fontId="0" fillId="25" borderId="12" xfId="201" applyNumberFormat="1" applyFont="1" applyFill="1" applyBorder="1" applyAlignment="1" applyProtection="1">
      <alignment horizontal="right" vertical="top" wrapText="1"/>
      <protection locked="0"/>
    </xf>
    <xf numFmtId="184" fontId="0" fillId="25" borderId="11" xfId="196" applyFont="1" applyFill="1" applyBorder="1" applyAlignment="1" applyProtection="1">
      <alignment horizontal="right" vertical="top" wrapText="1"/>
      <protection locked="0"/>
    </xf>
    <xf numFmtId="4" fontId="0" fillId="25" borderId="11" xfId="219" applyNumberFormat="1" applyFont="1" applyFill="1" applyBorder="1" applyAlignment="1" applyProtection="1">
      <alignment vertical="top" wrapText="1"/>
      <protection locked="0"/>
    </xf>
    <xf numFmtId="184" fontId="0" fillId="25" borderId="11" xfId="196" applyFont="1" applyFill="1" applyBorder="1" applyAlignment="1" applyProtection="1">
      <alignment horizontal="right" vertical="center" wrapText="1"/>
      <protection locked="0"/>
    </xf>
    <xf numFmtId="4" fontId="0" fillId="25" borderId="11" xfId="219" applyNumberFormat="1" applyFont="1" applyFill="1" applyBorder="1" applyAlignment="1" applyProtection="1">
      <alignment vertical="center" wrapText="1"/>
      <protection locked="0"/>
    </xf>
    <xf numFmtId="179" fontId="32" fillId="25" borderId="11" xfId="208" applyFont="1" applyFill="1" applyBorder="1" applyAlignment="1" applyProtection="1">
      <alignment horizontal="center" vertical="center" wrapText="1"/>
      <protection locked="0"/>
    </xf>
    <xf numFmtId="4" fontId="32" fillId="25" borderId="11" xfId="219" applyNumberFormat="1" applyFont="1" applyFill="1" applyBorder="1" applyAlignment="1" applyProtection="1">
      <alignment horizontal="center" vertical="center" wrapText="1"/>
      <protection locked="0"/>
    </xf>
    <xf numFmtId="179" fontId="0" fillId="25" borderId="11" xfId="208" applyFont="1" applyFill="1" applyBorder="1" applyAlignment="1" applyProtection="1">
      <alignment horizontal="right" vertical="top" wrapText="1"/>
      <protection locked="0"/>
    </xf>
    <xf numFmtId="4" fontId="0" fillId="25" borderId="11" xfId="219" applyNumberFormat="1" applyFont="1" applyFill="1" applyBorder="1" applyAlignment="1" applyProtection="1">
      <alignment wrapText="1"/>
      <protection locked="0"/>
    </xf>
    <xf numFmtId="179" fontId="0" fillId="25" borderId="11" xfId="208" applyFont="1" applyFill="1" applyBorder="1" applyAlignment="1" applyProtection="1">
      <alignment horizontal="right" vertical="center" wrapText="1"/>
      <protection locked="0"/>
    </xf>
    <xf numFmtId="43" fontId="0" fillId="25" borderId="11" xfId="199" applyFont="1" applyFill="1" applyBorder="1" applyAlignment="1" applyProtection="1">
      <alignment horizontal="center"/>
      <protection locked="0"/>
    </xf>
    <xf numFmtId="179" fontId="0" fillId="25" borderId="12" xfId="208" applyFont="1" applyFill="1" applyBorder="1" applyAlignment="1" applyProtection="1">
      <alignment horizontal="right" vertical="top" wrapText="1"/>
      <protection locked="0"/>
    </xf>
    <xf numFmtId="4" fontId="0" fillId="25" borderId="12" xfId="219" applyNumberFormat="1" applyFont="1" applyFill="1" applyBorder="1" applyAlignment="1" applyProtection="1">
      <alignment wrapText="1"/>
      <protection locked="0"/>
    </xf>
    <xf numFmtId="4" fontId="40" fillId="25" borderId="12" xfId="218" applyNumberFormat="1" applyFont="1" applyFill="1" applyBorder="1" applyAlignment="1" applyProtection="1">
      <alignment horizontal="right" vertical="center" wrapText="1"/>
      <protection locked="0"/>
    </xf>
    <xf numFmtId="4" fontId="0" fillId="25" borderId="11" xfId="247" applyNumberFormat="1" applyFont="1" applyFill="1" applyBorder="1" applyAlignment="1" applyProtection="1">
      <alignment vertical="top" wrapText="1"/>
      <protection locked="0"/>
    </xf>
    <xf numFmtId="4" fontId="0" fillId="25" borderId="11" xfId="245" applyNumberFormat="1" applyFont="1" applyFill="1" applyBorder="1" applyAlignment="1" applyProtection="1">
      <alignment vertical="center" wrapText="1"/>
      <protection locked="0"/>
    </xf>
    <xf numFmtId="4" fontId="0" fillId="25" borderId="11" xfId="247" applyNumberFormat="1" applyFont="1" applyFill="1" applyBorder="1" applyAlignment="1" applyProtection="1">
      <alignment vertical="center" wrapText="1"/>
      <protection locked="0"/>
    </xf>
    <xf numFmtId="4" fontId="4" fillId="25" borderId="11" xfId="218" applyNumberFormat="1" applyFont="1" applyFill="1" applyBorder="1" applyAlignment="1" applyProtection="1">
      <alignment horizontal="right" vertical="top" wrapText="1"/>
      <protection locked="0"/>
    </xf>
    <xf numFmtId="4" fontId="4" fillId="25" borderId="12" xfId="218" applyNumberFormat="1" applyFont="1" applyFill="1" applyBorder="1" applyAlignment="1" applyProtection="1">
      <alignment horizontal="right" vertical="top" wrapText="1"/>
      <protection locked="0"/>
    </xf>
    <xf numFmtId="4" fontId="4" fillId="25" borderId="12" xfId="208" applyNumberFormat="1" applyFont="1" applyFill="1" applyBorder="1" applyAlignment="1" applyProtection="1">
      <alignment vertical="top" wrapText="1"/>
      <protection locked="0"/>
    </xf>
    <xf numFmtId="4" fontId="4" fillId="25" borderId="11" xfId="0" applyNumberFormat="1" applyFont="1" applyFill="1" applyBorder="1" applyAlignment="1" applyProtection="1">
      <alignment vertical="top" wrapText="1"/>
      <protection locked="0"/>
    </xf>
    <xf numFmtId="4" fontId="4" fillId="25" borderId="11" xfId="0" applyNumberFormat="1" applyFont="1" applyFill="1" applyBorder="1" applyAlignment="1" applyProtection="1">
      <alignment/>
      <protection locked="0"/>
    </xf>
    <xf numFmtId="4" fontId="4" fillId="25" borderId="11" xfId="0" applyNumberFormat="1" applyFont="1" applyFill="1" applyBorder="1" applyAlignment="1" applyProtection="1">
      <alignment vertical="top"/>
      <protection locked="0"/>
    </xf>
    <xf numFmtId="184" fontId="0" fillId="25" borderId="12" xfId="196" applyFont="1" applyFill="1" applyBorder="1" applyAlignment="1" applyProtection="1">
      <alignment horizontal="right" vertical="top" wrapText="1"/>
      <protection locked="0"/>
    </xf>
    <xf numFmtId="4" fontId="4" fillId="25" borderId="12" xfId="0" applyNumberFormat="1" applyFont="1" applyFill="1" applyBorder="1" applyAlignment="1" applyProtection="1">
      <alignment vertical="top" wrapText="1"/>
      <protection locked="0"/>
    </xf>
    <xf numFmtId="0" fontId="31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horizontal="left" vertical="top" wrapText="1"/>
    </xf>
    <xf numFmtId="0" fontId="31" fillId="25" borderId="0" xfId="0" applyFont="1" applyFill="1" applyBorder="1" applyAlignment="1">
      <alignment horizontal="center" vertical="top"/>
    </xf>
    <xf numFmtId="0" fontId="0" fillId="25" borderId="0" xfId="0" applyFont="1" applyFill="1" applyBorder="1" applyAlignment="1">
      <alignment horizontal="left" vertical="top" wrapText="1"/>
    </xf>
  </cellXfs>
  <cellStyles count="28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3" xfId="29"/>
    <cellStyle name="20% - Énfasis2" xfId="30"/>
    <cellStyle name="20% - Énfasis2 2" xfId="31"/>
    <cellStyle name="20% - Énfasis2 3" xfId="32"/>
    <cellStyle name="20% - Énfasis3" xfId="33"/>
    <cellStyle name="20% - Énfasis3 2" xfId="34"/>
    <cellStyle name="20% - Énfasis3 3" xfId="35"/>
    <cellStyle name="20% - Énfasis4" xfId="36"/>
    <cellStyle name="20% - Énfasis4 2" xfId="37"/>
    <cellStyle name="20% - Énfasis4 3" xfId="38"/>
    <cellStyle name="20% - Énfasis5" xfId="39"/>
    <cellStyle name="20% - Énfasis5 2" xfId="40"/>
    <cellStyle name="20% - Énfasis5 3" xfId="41"/>
    <cellStyle name="20% - Énfasis6" xfId="42"/>
    <cellStyle name="20% - Énfasis6 2" xfId="43"/>
    <cellStyle name="20% - Énfasis6 3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Énfasis1" xfId="57"/>
    <cellStyle name="40% - Énfasis1 2" xfId="58"/>
    <cellStyle name="40% - Énfasis1 3" xfId="59"/>
    <cellStyle name="40% - Énfasis2" xfId="60"/>
    <cellStyle name="40% - Énfasis2 2" xfId="61"/>
    <cellStyle name="40% - Énfasis2 3" xfId="62"/>
    <cellStyle name="40% - Énfasis3" xfId="63"/>
    <cellStyle name="40% - Énfasis3 2" xfId="64"/>
    <cellStyle name="40% - Énfasis3 3" xfId="65"/>
    <cellStyle name="40% - Énfasis4" xfId="66"/>
    <cellStyle name="40% - Énfasis4 2" xfId="67"/>
    <cellStyle name="40% - Énfasis4 3" xfId="68"/>
    <cellStyle name="40% - Énfasis5" xfId="69"/>
    <cellStyle name="40% - Énfasis5 2" xfId="70"/>
    <cellStyle name="40% - Énfasis5 3" xfId="71"/>
    <cellStyle name="40% - Énfasis6" xfId="72"/>
    <cellStyle name="40% - Énfasis6 2" xfId="73"/>
    <cellStyle name="40% - Énfasis6 3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Énfasis1" xfId="87"/>
    <cellStyle name="60% - Énfasis1 2" xfId="88"/>
    <cellStyle name="60% - Énfasis1 3" xfId="89"/>
    <cellStyle name="60% - Énfasis2" xfId="90"/>
    <cellStyle name="60% - Énfasis2 2" xfId="91"/>
    <cellStyle name="60% - Énfasis2 3" xfId="92"/>
    <cellStyle name="60% - Énfasis3" xfId="93"/>
    <cellStyle name="60% - Énfasis3 2" xfId="94"/>
    <cellStyle name="60% - Énfasis3 3" xfId="95"/>
    <cellStyle name="60% - Énfasis4" xfId="96"/>
    <cellStyle name="60% - Énfasis4 2" xfId="97"/>
    <cellStyle name="60% - Énfasis4 3" xfId="98"/>
    <cellStyle name="60% - Énfasis5" xfId="99"/>
    <cellStyle name="60% - Énfasis5 2" xfId="100"/>
    <cellStyle name="60% - Énfasis5 3" xfId="101"/>
    <cellStyle name="60% - Énfasis6" xfId="102"/>
    <cellStyle name="60% - Énfasis6 2" xfId="103"/>
    <cellStyle name="60% - Énfasis6 3" xfId="104"/>
    <cellStyle name="Accent1" xfId="105"/>
    <cellStyle name="Accent1 2" xfId="106"/>
    <cellStyle name="Accent2" xfId="107"/>
    <cellStyle name="Accent2 2" xfId="108"/>
    <cellStyle name="Accent3" xfId="109"/>
    <cellStyle name="Accent3 2" xfId="110"/>
    <cellStyle name="Accent4" xfId="111"/>
    <cellStyle name="Accent4 2" xfId="112"/>
    <cellStyle name="Accent5" xfId="113"/>
    <cellStyle name="Accent5 2" xfId="114"/>
    <cellStyle name="Accent6" xfId="115"/>
    <cellStyle name="Accent6 2" xfId="116"/>
    <cellStyle name="Bad" xfId="117"/>
    <cellStyle name="Bad 2" xfId="118"/>
    <cellStyle name="Buena" xfId="119"/>
    <cellStyle name="Buena 2" xfId="120"/>
    <cellStyle name="Buena 3" xfId="121"/>
    <cellStyle name="Calculation" xfId="122"/>
    <cellStyle name="Calculation 2" xfId="123"/>
    <cellStyle name="Cálculo" xfId="124"/>
    <cellStyle name="Cálculo 2" xfId="125"/>
    <cellStyle name="Cálculo 3" xfId="126"/>
    <cellStyle name="Celda de comprobación" xfId="127"/>
    <cellStyle name="Celda de comprobación 2" xfId="128"/>
    <cellStyle name="Celda de comprobación 3" xfId="129"/>
    <cellStyle name="Celda vinculada" xfId="130"/>
    <cellStyle name="Celda vinculada 2" xfId="131"/>
    <cellStyle name="Celda vinculada 3" xfId="132"/>
    <cellStyle name="Check Cell" xfId="133"/>
    <cellStyle name="Check Cell 2" xfId="134"/>
    <cellStyle name="Comma 2" xfId="135"/>
    <cellStyle name="Comma 2 2" xfId="136"/>
    <cellStyle name="Comma 3" xfId="137"/>
    <cellStyle name="Comma_ACUEDUCTO DE  PADRE LAS CASAS" xfId="138"/>
    <cellStyle name="Encabezado 4" xfId="139"/>
    <cellStyle name="Encabezado 4 2" xfId="140"/>
    <cellStyle name="Encabezado 4 3" xfId="141"/>
    <cellStyle name="Énfasis1" xfId="142"/>
    <cellStyle name="Énfasis1 2" xfId="143"/>
    <cellStyle name="Énfasis1 3" xfId="144"/>
    <cellStyle name="Énfasis2" xfId="145"/>
    <cellStyle name="Énfasis2 2" xfId="146"/>
    <cellStyle name="Énfasis2 3" xfId="147"/>
    <cellStyle name="Énfasis3" xfId="148"/>
    <cellStyle name="Énfasis3 2" xfId="149"/>
    <cellStyle name="Énfasis3 3" xfId="150"/>
    <cellStyle name="Énfasis4" xfId="151"/>
    <cellStyle name="Énfasis4 2" xfId="152"/>
    <cellStyle name="Énfasis4 3" xfId="153"/>
    <cellStyle name="Énfasis5" xfId="154"/>
    <cellStyle name="Énfasis5 2" xfId="155"/>
    <cellStyle name="Énfasis5 3" xfId="156"/>
    <cellStyle name="Énfasis6" xfId="157"/>
    <cellStyle name="Énfasis6 2" xfId="158"/>
    <cellStyle name="Énfasis6 3" xfId="159"/>
    <cellStyle name="Entrada" xfId="160"/>
    <cellStyle name="Entrada 2" xfId="161"/>
    <cellStyle name="Entrada 3" xfId="162"/>
    <cellStyle name="Euro" xfId="163"/>
    <cellStyle name="Euro 2" xfId="164"/>
    <cellStyle name="Euro 2 2" xfId="165"/>
    <cellStyle name="Euro 3" xfId="166"/>
    <cellStyle name="Euro 4" xfId="167"/>
    <cellStyle name="Explanatory Text" xfId="168"/>
    <cellStyle name="Explanatory Text 2" xfId="169"/>
    <cellStyle name="F2" xfId="170"/>
    <cellStyle name="F3" xfId="171"/>
    <cellStyle name="F4" xfId="172"/>
    <cellStyle name="F5" xfId="173"/>
    <cellStyle name="F6" xfId="174"/>
    <cellStyle name="F7" xfId="175"/>
    <cellStyle name="F8" xfId="176"/>
    <cellStyle name="Good" xfId="177"/>
    <cellStyle name="Good 2" xfId="178"/>
    <cellStyle name="Heading 1" xfId="179"/>
    <cellStyle name="Heading 1 2" xfId="180"/>
    <cellStyle name="Heading 2" xfId="181"/>
    <cellStyle name="Heading 2 2" xfId="182"/>
    <cellStyle name="Heading 3" xfId="183"/>
    <cellStyle name="Heading 3 2" xfId="184"/>
    <cellStyle name="Heading 4" xfId="185"/>
    <cellStyle name="Heading 4 2" xfId="186"/>
    <cellStyle name="Hyperlink" xfId="187"/>
    <cellStyle name="Followed Hyperlink" xfId="188"/>
    <cellStyle name="Incorrecto" xfId="189"/>
    <cellStyle name="Incorrecto 2" xfId="190"/>
    <cellStyle name="Incorrecto 3" xfId="191"/>
    <cellStyle name="Input" xfId="192"/>
    <cellStyle name="Input 2" xfId="193"/>
    <cellStyle name="Linked Cell" xfId="194"/>
    <cellStyle name="Linked Cell 2" xfId="195"/>
    <cellStyle name="Comma" xfId="196"/>
    <cellStyle name="Comma [0]" xfId="197"/>
    <cellStyle name="Millares 11" xfId="198"/>
    <cellStyle name="Millares 11 2" xfId="199"/>
    <cellStyle name="Millares 15" xfId="200"/>
    <cellStyle name="Millares 2" xfId="201"/>
    <cellStyle name="Millares 2 11" xfId="202"/>
    <cellStyle name="Millares 2 2" xfId="203"/>
    <cellStyle name="Millares 2 2 2 4" xfId="204"/>
    <cellStyle name="Millares 3" xfId="205"/>
    <cellStyle name="Millares 3 2" xfId="206"/>
    <cellStyle name="Millares 3 3" xfId="207"/>
    <cellStyle name="Millares 4" xfId="208"/>
    <cellStyle name="Millares 4 2" xfId="209"/>
    <cellStyle name="Millares 4 2 2" xfId="210"/>
    <cellStyle name="Millares 5" xfId="211"/>
    <cellStyle name="Millares 5 2" xfId="212"/>
    <cellStyle name="Millares 5 3" xfId="213"/>
    <cellStyle name="Millares 5 3 2" xfId="214"/>
    <cellStyle name="Millares 6" xfId="215"/>
    <cellStyle name="Millares 7" xfId="216"/>
    <cellStyle name="Millares 7 2" xfId="217"/>
    <cellStyle name="Millares_estimado juana vicenta" xfId="218"/>
    <cellStyle name="Millares_NUEVO FORMATO DE PRESUPUESTOS" xfId="219"/>
    <cellStyle name="Currency" xfId="220"/>
    <cellStyle name="Currency [0]" xfId="221"/>
    <cellStyle name="Moneda 2" xfId="222"/>
    <cellStyle name="Moneda 3" xfId="223"/>
    <cellStyle name="Neutral" xfId="224"/>
    <cellStyle name="Neutral 2" xfId="225"/>
    <cellStyle name="No-definido" xfId="226"/>
    <cellStyle name="Normal - Style1" xfId="227"/>
    <cellStyle name="Normal 10" xfId="228"/>
    <cellStyle name="Normal 11" xfId="229"/>
    <cellStyle name="Normal 14 2" xfId="230"/>
    <cellStyle name="Normal 2" xfId="231"/>
    <cellStyle name="Normal 2 2" xfId="232"/>
    <cellStyle name="Normal 2_07-09 presupu..." xfId="233"/>
    <cellStyle name="Normal 3" xfId="234"/>
    <cellStyle name="Normal 31_correccion de averia ac.hatillo prov.hato mayor oct.2011" xfId="235"/>
    <cellStyle name="Normal 4" xfId="236"/>
    <cellStyle name="Normal 44" xfId="237"/>
    <cellStyle name="Normal 5" xfId="238"/>
    <cellStyle name="Normal 6" xfId="239"/>
    <cellStyle name="Normal 7" xfId="240"/>
    <cellStyle name="Normal 8" xfId="241"/>
    <cellStyle name="Normal 9" xfId="242"/>
    <cellStyle name="Normal_50-09 EXTENSION LINEA LA CUARENTA Y CABUYA 2" xfId="243"/>
    <cellStyle name="Normal_55-09 Equipamiento Pozos Ac. Rural El Llano" xfId="244"/>
    <cellStyle name="Normal_CARCAMO SAN PEDRO" xfId="245"/>
    <cellStyle name="Normal_Hoja1" xfId="246"/>
    <cellStyle name="Normal_Presupuesto Terminaciones Edificio Mantenimiento Nave I " xfId="247"/>
    <cellStyle name="Normal_rec 2 al 98-05 terminacion ac. la cueva de cevicos 2da. etapa ac. mult. guanabano- cruce de maguaca parte b y guanabano como ext. al ac. la cueva de cevico 1" xfId="248"/>
    <cellStyle name="Normal_Rec. No.3 118-03   Pta. de trat.A.Negras san juan de la maguana" xfId="249"/>
    <cellStyle name="Notas" xfId="250"/>
    <cellStyle name="Notas 2" xfId="251"/>
    <cellStyle name="Notas 3" xfId="252"/>
    <cellStyle name="Note" xfId="253"/>
    <cellStyle name="Note 2" xfId="254"/>
    <cellStyle name="Note 2 2" xfId="255"/>
    <cellStyle name="Note 3" xfId="256"/>
    <cellStyle name="Output" xfId="257"/>
    <cellStyle name="Output 2" xfId="258"/>
    <cellStyle name="Percent 2" xfId="259"/>
    <cellStyle name="Percent 2 2" xfId="260"/>
    <cellStyle name="Percent" xfId="261"/>
    <cellStyle name="Porcentaje 2" xfId="262"/>
    <cellStyle name="Porcentaje 2 2" xfId="263"/>
    <cellStyle name="Porcentaje 3" xfId="264"/>
    <cellStyle name="Porcentaje 4" xfId="265"/>
    <cellStyle name="Porcentual 2" xfId="266"/>
    <cellStyle name="Salida" xfId="267"/>
    <cellStyle name="Salida 2" xfId="268"/>
    <cellStyle name="Salida 3" xfId="269"/>
    <cellStyle name="Texto de advertencia" xfId="270"/>
    <cellStyle name="Texto de advertencia 2" xfId="271"/>
    <cellStyle name="Texto de advertencia 3" xfId="272"/>
    <cellStyle name="Texto explicativo" xfId="273"/>
    <cellStyle name="Texto explicativo 2" xfId="274"/>
    <cellStyle name="Texto explicativo 3" xfId="275"/>
    <cellStyle name="Title" xfId="276"/>
    <cellStyle name="Title 2" xfId="277"/>
    <cellStyle name="Título" xfId="278"/>
    <cellStyle name="Título 1" xfId="279"/>
    <cellStyle name="Título 1 2" xfId="280"/>
    <cellStyle name="Título 2" xfId="281"/>
    <cellStyle name="Título 2 2" xfId="282"/>
    <cellStyle name="Título 2 3" xfId="283"/>
    <cellStyle name="Título 3" xfId="284"/>
    <cellStyle name="Título 3 2" xfId="285"/>
    <cellStyle name="Título 3 3" xfId="286"/>
    <cellStyle name="Título 4" xfId="287"/>
    <cellStyle name="Título 5" xfId="288"/>
    <cellStyle name="Título_30-09 PRES. ACT No.2  AL 022-08 AC DE ESTEBANIA FINAL (version 1)" xfId="289"/>
    <cellStyle name="Total" xfId="290"/>
    <cellStyle name="Total 2" xfId="291"/>
    <cellStyle name="Warning Text" xfId="292"/>
    <cellStyle name="Warning Text 2" xfId="2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1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2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3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4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5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6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7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8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9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10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11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12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13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14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15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16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17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18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19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20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21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22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23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24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25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26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27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28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29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30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31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32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33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34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35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36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37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38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39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40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41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42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43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44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45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46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47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48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49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50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51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52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53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54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55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56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57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58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59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60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61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62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63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64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65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66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67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68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69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70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71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232</xdr:row>
      <xdr:rowOff>0</xdr:rowOff>
    </xdr:from>
    <xdr:ext cx="95250" cy="142875"/>
    <xdr:sp fLocksText="0">
      <xdr:nvSpPr>
        <xdr:cNvPr id="72" name="Text Box 15"/>
        <xdr:cNvSpPr txBox="1">
          <a:spLocks noChangeArrowheads="1"/>
        </xdr:cNvSpPr>
      </xdr:nvSpPr>
      <xdr:spPr>
        <a:xfrm>
          <a:off x="1790700" y="563880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CUBICACION-NUEVA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1.44\servidor%20de%20red%20de%20costos%20(ervita)\Documents%20and%20Settings\dell2\Escritorio\Mis%20documentos\presupuestos%202006\85-06%20Reh.%20y%20Ampl.%20Ac.%20Imbert%20(2da.%20alternativa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RES055-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laudia.deleon\AppData\Local\Microsoft\Windows\Temporary%20Internet%20Files\Content.IE5\D0JFAXUE\estimados%20juana%20vicenta%20FINAL-listado%20de%20partid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rvidor%20de%20red%20de%20costos%20(ervita)\carpeta%20de%20maria.morales\2009\SAMANA\Documents%20and%20Settings\Achilles_\My%20Documents\Ampliacion\Estudos%20mar&#231;o-05\Documents%20and%20Settings\Achilles_\My%20Documents\Compartido\Moreno\Plano%20de%20Conta\PROYECTO%20AQN-WC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PROYECTO%20TERMINACION%20SOFTBALL%20COJPD\PRESUPUESTO%20MODIFICADO\PRESUPUESTO_FEDOSA_14NOV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PRESUPUESTO%202006\ZONA%20VII\85-06%20Reh.%20y%20Ampl.%20Ac.%20Imbert%20(2da.%20alternativa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os01\Mis%20Documentos%20(Costos)\ADDENDAS%20ABRIL%202004\143-04%20%20ADDENDA%20NO.%201%20AC.%20%20EL%20LI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Documents%20and%20Settings\FRED\Mis%20documentos\ARCHIVOS%20PERSONALES\FRED\FRANCISCO\PRESUPUESTO%20MELLIZAS_2_NIVELES_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-02\D\PROYECTO%20TERMINACION%20SOFTBALL%20COJPD\CUBICACION\TRABAJOS\Transfer\Costos\Proyectos\Galerias\pres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</sheetNames>
    <sheetDataSet>
      <sheetData sheetId="0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34.42622950819673</v>
          </cell>
        </row>
        <row r="104">
          <cell r="B104">
            <v>7</v>
          </cell>
        </row>
      </sheetData>
      <sheetData sheetId="1">
        <row r="11">
          <cell r="B11">
            <v>1140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XCAVACIONES"/>
      <sheetName val="promas (2)"/>
      <sheetName val="pres. elab."/>
      <sheetName val="AVERIAS"/>
      <sheetName val="Analisis"/>
      <sheetName val="pres. elab. (2)"/>
      <sheetName val="VOL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 VICENTA corr comun comp form"/>
      <sheetName val="J VICENTA corr comun comp f (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2">
        <row r="16">
          <cell r="C16" t="str">
            <v>TOTAL BRUTO :          con 00/100 DÓLARES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>
        <row r="767">
          <cell r="D767">
            <v>20</v>
          </cell>
        </row>
        <row r="770">
          <cell r="D770">
            <v>45.14</v>
          </cell>
        </row>
      </sheetData>
      <sheetData sheetId="1">
        <row r="10">
          <cell r="C10">
            <v>350</v>
          </cell>
        </row>
      </sheetData>
      <sheetData sheetId="3">
        <row r="212">
          <cell r="H212">
            <v>2563.429546981596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8" tint="0.5999900102615356"/>
  </sheetPr>
  <dimension ref="A1:P267"/>
  <sheetViews>
    <sheetView showGridLines="0" showZeros="0" tabSelected="1" view="pageBreakPreview" zoomScale="115" zoomScaleNormal="75" zoomScaleSheetLayoutView="115" zoomScalePageLayoutView="0" workbookViewId="0" topLeftCell="A1">
      <selection activeCell="B8" sqref="B8"/>
    </sheetView>
  </sheetViews>
  <sheetFormatPr defaultColWidth="12.57421875" defaultRowHeight="12.75"/>
  <cols>
    <col min="1" max="1" width="7.57421875" style="60" customWidth="1"/>
    <col min="2" max="2" width="54.57421875" style="60" customWidth="1"/>
    <col min="3" max="3" width="13.421875" style="51" customWidth="1"/>
    <col min="4" max="4" width="6.7109375" style="61" customWidth="1"/>
    <col min="5" max="5" width="14.28125" style="32" customWidth="1"/>
    <col min="6" max="13" width="14.8515625" style="32" customWidth="1"/>
    <col min="14" max="14" width="15.7109375" style="32" customWidth="1"/>
    <col min="15" max="15" width="38.57421875" style="32" customWidth="1"/>
    <col min="16" max="18" width="13.00390625" style="32" bestFit="1" customWidth="1"/>
    <col min="19" max="16384" width="12.57421875" style="32" customWidth="1"/>
  </cols>
  <sheetData>
    <row r="1" spans="1:13" s="114" customFormat="1" ht="14.25">
      <c r="A1" s="267"/>
      <c r="B1" s="267"/>
      <c r="C1" s="267"/>
      <c r="D1" s="267"/>
      <c r="E1" s="267"/>
      <c r="F1" s="267"/>
      <c r="G1" s="265"/>
      <c r="H1" s="265"/>
      <c r="I1" s="265"/>
      <c r="J1" s="265"/>
      <c r="K1" s="265"/>
      <c r="L1" s="265"/>
      <c r="M1" s="265"/>
    </row>
    <row r="2" spans="1:13" s="18" customFormat="1" ht="12.75">
      <c r="A2" s="268"/>
      <c r="B2" s="268"/>
      <c r="C2" s="268"/>
      <c r="D2" s="268"/>
      <c r="E2" s="268"/>
      <c r="F2" s="268"/>
      <c r="G2" s="266"/>
      <c r="H2" s="266"/>
      <c r="I2" s="266"/>
      <c r="J2" s="266"/>
      <c r="K2" s="266"/>
      <c r="L2" s="266"/>
      <c r="M2" s="266"/>
    </row>
    <row r="3" spans="1:13" s="18" customFormat="1" ht="24.75" customHeight="1">
      <c r="A3" s="268" t="s">
        <v>189</v>
      </c>
      <c r="B3" s="268"/>
      <c r="C3" s="268"/>
      <c r="D3" s="268"/>
      <c r="E3" s="268"/>
      <c r="F3" s="268"/>
      <c r="G3" s="266"/>
      <c r="H3" s="266"/>
      <c r="I3" s="266"/>
      <c r="J3" s="266"/>
      <c r="K3" s="266"/>
      <c r="L3" s="266"/>
      <c r="M3" s="266"/>
    </row>
    <row r="4" spans="1:13" s="18" customFormat="1" ht="12.75">
      <c r="A4" s="34" t="s">
        <v>76</v>
      </c>
      <c r="C4" s="35"/>
      <c r="D4" s="104" t="s">
        <v>77</v>
      </c>
      <c r="E4" s="36"/>
      <c r="F4" s="36"/>
      <c r="G4" s="36"/>
      <c r="H4" s="36"/>
      <c r="I4" s="36"/>
      <c r="J4" s="36"/>
      <c r="K4" s="36"/>
      <c r="L4" s="36"/>
      <c r="M4" s="36"/>
    </row>
    <row r="5" spans="2:13" s="18" customFormat="1" ht="12.75">
      <c r="B5" s="37"/>
      <c r="C5" s="38"/>
      <c r="D5" s="39"/>
      <c r="E5" s="40"/>
      <c r="F5" s="40"/>
      <c r="G5" s="36"/>
      <c r="H5" s="36"/>
      <c r="I5" s="36"/>
      <c r="J5" s="36"/>
      <c r="K5" s="36"/>
      <c r="L5" s="36"/>
      <c r="M5" s="36"/>
    </row>
    <row r="6" spans="1:13" s="188" customFormat="1" ht="12.75">
      <c r="A6" s="41" t="s">
        <v>15</v>
      </c>
      <c r="B6" s="42" t="s">
        <v>16</v>
      </c>
      <c r="C6" s="43" t="s">
        <v>2</v>
      </c>
      <c r="D6" s="42" t="s">
        <v>45</v>
      </c>
      <c r="E6" s="44" t="s">
        <v>46</v>
      </c>
      <c r="F6" s="42" t="s">
        <v>17</v>
      </c>
      <c r="G6" s="39"/>
      <c r="H6" s="39"/>
      <c r="I6" s="39"/>
      <c r="J6" s="39"/>
      <c r="K6" s="39"/>
      <c r="L6" s="39"/>
      <c r="M6" s="39"/>
    </row>
    <row r="7" spans="1:6" ht="12.75">
      <c r="A7" s="45"/>
      <c r="B7" s="46"/>
      <c r="C7" s="47"/>
      <c r="D7" s="48"/>
      <c r="E7" s="49"/>
      <c r="F7" s="49"/>
    </row>
    <row r="8" spans="1:14" ht="41.25" customHeight="1">
      <c r="A8" s="50" t="s">
        <v>44</v>
      </c>
      <c r="B8" s="16" t="s">
        <v>166</v>
      </c>
      <c r="C8" s="65"/>
      <c r="D8" s="69"/>
      <c r="E8" s="210"/>
      <c r="F8" s="210"/>
      <c r="N8" s="59">
        <f aca="true" t="shared" si="0" ref="N8:N88">E8*C8</f>
        <v>0</v>
      </c>
    </row>
    <row r="9" spans="1:14" ht="12.75">
      <c r="A9" s="50"/>
      <c r="B9" s="7"/>
      <c r="C9" s="24"/>
      <c r="D9" s="13"/>
      <c r="E9" s="85"/>
      <c r="F9" s="85">
        <f>E9*C9</f>
        <v>0</v>
      </c>
      <c r="G9" s="31"/>
      <c r="H9" s="31"/>
      <c r="I9" s="31"/>
      <c r="J9" s="31"/>
      <c r="K9" s="31"/>
      <c r="L9" s="31"/>
      <c r="M9" s="31"/>
      <c r="N9" s="59">
        <f t="shared" si="0"/>
        <v>0</v>
      </c>
    </row>
    <row r="10" spans="1:14" s="2" customFormat="1" ht="12.75">
      <c r="A10" s="3" t="s">
        <v>24</v>
      </c>
      <c r="B10" s="103" t="s">
        <v>6</v>
      </c>
      <c r="C10" s="27">
        <v>5047.24</v>
      </c>
      <c r="D10" s="52" t="s">
        <v>0</v>
      </c>
      <c r="E10" s="85"/>
      <c r="F10" s="85">
        <f>ROUND((C10*E10),2)</f>
        <v>0</v>
      </c>
      <c r="G10" s="31"/>
      <c r="H10" s="31"/>
      <c r="I10" s="31"/>
      <c r="J10" s="31"/>
      <c r="K10" s="31"/>
      <c r="L10" s="31"/>
      <c r="M10" s="31"/>
      <c r="N10" s="59">
        <f t="shared" si="0"/>
        <v>0</v>
      </c>
    </row>
    <row r="11" spans="1:14" s="2" customFormat="1" ht="12.75">
      <c r="A11" s="3"/>
      <c r="B11" s="8"/>
      <c r="C11" s="27"/>
      <c r="D11" s="52"/>
      <c r="E11" s="85"/>
      <c r="F11" s="85">
        <f>ROUND((C11*E11),2)</f>
        <v>0</v>
      </c>
      <c r="G11" s="31"/>
      <c r="H11" s="31"/>
      <c r="I11" s="31"/>
      <c r="J11" s="31"/>
      <c r="K11" s="31"/>
      <c r="L11" s="31"/>
      <c r="M11" s="31"/>
      <c r="N11" s="59">
        <f t="shared" si="0"/>
        <v>0</v>
      </c>
    </row>
    <row r="12" spans="1:14" s="2" customFormat="1" ht="77.25" customHeight="1">
      <c r="A12" s="62">
        <v>2</v>
      </c>
      <c r="B12" s="7" t="s">
        <v>115</v>
      </c>
      <c r="D12" s="17"/>
      <c r="E12" s="85"/>
      <c r="F12" s="85">
        <f>ROUND((C12*E12),2)</f>
        <v>0</v>
      </c>
      <c r="G12" s="31"/>
      <c r="H12" s="31"/>
      <c r="I12" s="31"/>
      <c r="J12" s="31"/>
      <c r="K12" s="31"/>
      <c r="L12" s="31"/>
      <c r="M12" s="31"/>
      <c r="N12" s="59">
        <f t="shared" si="0"/>
        <v>0</v>
      </c>
    </row>
    <row r="13" spans="1:14" s="2" customFormat="1" ht="25.5">
      <c r="A13" s="66">
        <f>A12+0.1</f>
        <v>2.1</v>
      </c>
      <c r="B13" s="8" t="s">
        <v>194</v>
      </c>
      <c r="C13" s="27">
        <v>1062.12</v>
      </c>
      <c r="D13" s="52" t="s">
        <v>4</v>
      </c>
      <c r="E13" s="85"/>
      <c r="F13" s="85">
        <f aca="true" t="shared" si="1" ref="F13:F19">ROUND((C13*E13),2)</f>
        <v>0</v>
      </c>
      <c r="G13" s="31"/>
      <c r="H13" s="31"/>
      <c r="I13" s="31"/>
      <c r="J13" s="31"/>
      <c r="K13" s="31"/>
      <c r="L13" s="31"/>
      <c r="M13" s="31"/>
      <c r="N13" s="59">
        <f t="shared" si="0"/>
        <v>0</v>
      </c>
    </row>
    <row r="14" spans="1:15" s="2" customFormat="1" ht="25.5">
      <c r="A14" s="66">
        <v>2.2</v>
      </c>
      <c r="B14" s="8" t="s">
        <v>199</v>
      </c>
      <c r="C14" s="27">
        <v>488.74</v>
      </c>
      <c r="D14" s="52" t="s">
        <v>4</v>
      </c>
      <c r="E14" s="85"/>
      <c r="F14" s="85">
        <f t="shared" si="1"/>
        <v>0</v>
      </c>
      <c r="G14" s="31"/>
      <c r="H14" s="31"/>
      <c r="I14" s="31"/>
      <c r="J14" s="31"/>
      <c r="K14" s="31"/>
      <c r="L14" s="31"/>
      <c r="M14" s="31"/>
      <c r="N14" s="59">
        <f t="shared" si="0"/>
        <v>0</v>
      </c>
      <c r="O14" s="2">
        <v>2360</v>
      </c>
    </row>
    <row r="15" spans="1:14" s="2" customFormat="1" ht="25.5">
      <c r="A15" s="66">
        <v>2.3</v>
      </c>
      <c r="B15" s="8" t="s">
        <v>200</v>
      </c>
      <c r="C15" s="27">
        <v>977.47</v>
      </c>
      <c r="D15" s="52" t="s">
        <v>4</v>
      </c>
      <c r="E15" s="85"/>
      <c r="F15" s="85">
        <f t="shared" si="1"/>
        <v>0</v>
      </c>
      <c r="G15" s="31"/>
      <c r="H15" s="31"/>
      <c r="I15" s="31"/>
      <c r="J15" s="31"/>
      <c r="K15" s="31"/>
      <c r="L15" s="31"/>
      <c r="M15" s="31"/>
      <c r="N15" s="59"/>
    </row>
    <row r="16" spans="1:14" s="2" customFormat="1" ht="25.5">
      <c r="A16" s="66">
        <v>2.4</v>
      </c>
      <c r="B16" s="8" t="s">
        <v>201</v>
      </c>
      <c r="C16" s="27">
        <v>3297.17</v>
      </c>
      <c r="D16" s="52" t="s">
        <v>12</v>
      </c>
      <c r="E16" s="85"/>
      <c r="F16" s="85">
        <f t="shared" si="1"/>
        <v>0</v>
      </c>
      <c r="G16" s="31"/>
      <c r="H16" s="31"/>
      <c r="I16" s="31"/>
      <c r="J16" s="31"/>
      <c r="K16" s="31"/>
      <c r="L16" s="31"/>
      <c r="M16" s="31"/>
      <c r="N16" s="59"/>
    </row>
    <row r="17" spans="1:14" s="2" customFormat="1" ht="27" customHeight="1">
      <c r="A17" s="66">
        <v>2.5</v>
      </c>
      <c r="B17" s="103" t="s">
        <v>196</v>
      </c>
      <c r="C17" s="27">
        <v>70.05</v>
      </c>
      <c r="D17" s="52" t="s">
        <v>4</v>
      </c>
      <c r="E17" s="85"/>
      <c r="F17" s="85">
        <f t="shared" si="1"/>
        <v>0</v>
      </c>
      <c r="G17" s="31"/>
      <c r="H17" s="31"/>
      <c r="I17" s="31"/>
      <c r="J17" s="31"/>
      <c r="K17" s="31"/>
      <c r="L17" s="31"/>
      <c r="M17" s="31"/>
      <c r="N17" s="59">
        <f t="shared" si="0"/>
        <v>0</v>
      </c>
    </row>
    <row r="18" spans="1:14" s="2" customFormat="1" ht="38.25">
      <c r="A18" s="66">
        <v>2.6</v>
      </c>
      <c r="B18" s="8" t="s">
        <v>215</v>
      </c>
      <c r="C18" s="27">
        <v>610.93</v>
      </c>
      <c r="D18" s="52" t="s">
        <v>4</v>
      </c>
      <c r="E18" s="85"/>
      <c r="F18" s="85">
        <f t="shared" si="1"/>
        <v>0</v>
      </c>
      <c r="G18" s="31"/>
      <c r="H18" s="31"/>
      <c r="I18" s="31"/>
      <c r="J18" s="31"/>
      <c r="K18" s="31"/>
      <c r="L18" s="31"/>
      <c r="M18" s="31"/>
      <c r="N18" s="59">
        <f t="shared" si="0"/>
        <v>0</v>
      </c>
    </row>
    <row r="19" spans="1:14" s="2" customFormat="1" ht="26.25" customHeight="1">
      <c r="A19" s="66">
        <v>2.7</v>
      </c>
      <c r="B19" s="4" t="s">
        <v>197</v>
      </c>
      <c r="C19" s="27">
        <v>2092.26</v>
      </c>
      <c r="D19" s="52" t="s">
        <v>4</v>
      </c>
      <c r="E19" s="85"/>
      <c r="F19" s="85">
        <f t="shared" si="1"/>
        <v>0</v>
      </c>
      <c r="G19" s="31"/>
      <c r="H19" s="31"/>
      <c r="I19" s="31"/>
      <c r="J19" s="31"/>
      <c r="K19" s="31"/>
      <c r="L19" s="31"/>
      <c r="M19" s="31"/>
      <c r="N19" s="59">
        <f t="shared" si="0"/>
        <v>0</v>
      </c>
    </row>
    <row r="20" spans="1:14" s="2" customFormat="1" ht="25.5">
      <c r="A20" s="66">
        <v>2.8</v>
      </c>
      <c r="B20" s="4" t="s">
        <v>198</v>
      </c>
      <c r="C20" s="27">
        <v>3260.62</v>
      </c>
      <c r="D20" s="52" t="s">
        <v>4</v>
      </c>
      <c r="E20" s="85"/>
      <c r="F20" s="85">
        <f>ROUND((C20*E20),2)</f>
        <v>0</v>
      </c>
      <c r="G20" s="31"/>
      <c r="H20" s="31"/>
      <c r="I20" s="31"/>
      <c r="J20" s="31"/>
      <c r="K20" s="31"/>
      <c r="L20" s="31"/>
      <c r="M20" s="31"/>
      <c r="N20" s="59">
        <f t="shared" si="0"/>
        <v>0</v>
      </c>
    </row>
    <row r="21" spans="1:14" ht="12.75">
      <c r="A21" s="67"/>
      <c r="B21" s="67"/>
      <c r="C21" s="68"/>
      <c r="D21" s="69"/>
      <c r="E21" s="210"/>
      <c r="F21" s="210"/>
      <c r="N21" s="59">
        <f t="shared" si="0"/>
        <v>0</v>
      </c>
    </row>
    <row r="22" spans="1:14" s="2" customFormat="1" ht="12.75">
      <c r="A22" s="19" t="s">
        <v>26</v>
      </c>
      <c r="B22" s="16" t="s">
        <v>21</v>
      </c>
      <c r="C22" s="70"/>
      <c r="D22" s="71"/>
      <c r="E22" s="85"/>
      <c r="F22" s="85">
        <f>ROUND((C22*E22),2)</f>
        <v>0</v>
      </c>
      <c r="G22" s="31"/>
      <c r="H22" s="31"/>
      <c r="I22" s="31"/>
      <c r="J22" s="31"/>
      <c r="K22" s="31"/>
      <c r="L22" s="31"/>
      <c r="M22" s="31"/>
      <c r="N22" s="59">
        <f t="shared" si="0"/>
        <v>0</v>
      </c>
    </row>
    <row r="23" spans="1:14" s="2" customFormat="1" ht="25.5">
      <c r="A23" s="3" t="s">
        <v>27</v>
      </c>
      <c r="B23" s="5" t="s">
        <v>108</v>
      </c>
      <c r="C23" s="27">
        <v>4443.49</v>
      </c>
      <c r="D23" s="52" t="s">
        <v>0</v>
      </c>
      <c r="E23" s="85"/>
      <c r="F23" s="85">
        <f>ROUND((C23*E23),2)</f>
        <v>0</v>
      </c>
      <c r="G23" s="31"/>
      <c r="H23" s="31"/>
      <c r="I23" s="31"/>
      <c r="J23" s="31"/>
      <c r="K23" s="31"/>
      <c r="L23" s="31"/>
      <c r="M23" s="31"/>
      <c r="N23" s="59">
        <f t="shared" si="0"/>
        <v>0</v>
      </c>
    </row>
    <row r="24" spans="1:14" s="2" customFormat="1" ht="12.75">
      <c r="A24" s="3" t="s">
        <v>28</v>
      </c>
      <c r="B24" s="5" t="s">
        <v>54</v>
      </c>
      <c r="C24" s="27">
        <v>818.48</v>
      </c>
      <c r="D24" s="52" t="s">
        <v>0</v>
      </c>
      <c r="E24" s="85"/>
      <c r="F24" s="85">
        <f>ROUND((C24*E24),2)</f>
        <v>0</v>
      </c>
      <c r="G24" s="31"/>
      <c r="H24" s="31"/>
      <c r="I24" s="31"/>
      <c r="J24" s="31"/>
      <c r="K24" s="31"/>
      <c r="L24" s="31"/>
      <c r="M24" s="31"/>
      <c r="N24" s="59">
        <f t="shared" si="0"/>
        <v>0</v>
      </c>
    </row>
    <row r="25" spans="1:14" s="2" customFormat="1" ht="7.5" customHeight="1">
      <c r="A25" s="3"/>
      <c r="B25" s="5"/>
      <c r="C25" s="27"/>
      <c r="D25" s="52"/>
      <c r="E25" s="85"/>
      <c r="F25" s="85">
        <f>ROUND((C25*E25),2)</f>
        <v>0</v>
      </c>
      <c r="G25" s="31"/>
      <c r="H25" s="31"/>
      <c r="I25" s="31"/>
      <c r="J25" s="31"/>
      <c r="K25" s="31"/>
      <c r="L25" s="31"/>
      <c r="M25" s="31"/>
      <c r="N25" s="59">
        <f t="shared" si="0"/>
        <v>0</v>
      </c>
    </row>
    <row r="26" spans="1:14" s="2" customFormat="1" ht="25.5">
      <c r="A26" s="19" t="s">
        <v>29</v>
      </c>
      <c r="B26" s="16" t="s">
        <v>202</v>
      </c>
      <c r="C26" s="27"/>
      <c r="D26" s="52"/>
      <c r="E26" s="85"/>
      <c r="F26" s="85">
        <f aca="true" t="shared" si="2" ref="F26:F48">ROUND((C26*E26),2)</f>
        <v>0</v>
      </c>
      <c r="G26" s="31"/>
      <c r="H26" s="31"/>
      <c r="I26" s="31"/>
      <c r="J26" s="31"/>
      <c r="K26" s="31"/>
      <c r="L26" s="31"/>
      <c r="M26" s="31"/>
      <c r="N26" s="59">
        <f t="shared" si="0"/>
        <v>0</v>
      </c>
    </row>
    <row r="27" spans="1:14" s="2" customFormat="1" ht="25.5">
      <c r="A27" s="3" t="s">
        <v>30</v>
      </c>
      <c r="B27" s="5" t="s">
        <v>107</v>
      </c>
      <c r="C27" s="27">
        <v>4443.49</v>
      </c>
      <c r="D27" s="52" t="s">
        <v>0</v>
      </c>
      <c r="E27" s="85"/>
      <c r="F27" s="85">
        <f>ROUND((C27*E27),2)</f>
        <v>0</v>
      </c>
      <c r="G27" s="31"/>
      <c r="H27" s="31"/>
      <c r="I27" s="31"/>
      <c r="J27" s="31"/>
      <c r="K27" s="31"/>
      <c r="L27" s="31"/>
      <c r="M27" s="31"/>
      <c r="N27" s="59">
        <f t="shared" si="0"/>
        <v>0</v>
      </c>
    </row>
    <row r="28" spans="1:14" s="2" customFormat="1" ht="12.75">
      <c r="A28" s="3" t="s">
        <v>31</v>
      </c>
      <c r="B28" s="5" t="s">
        <v>54</v>
      </c>
      <c r="C28" s="27">
        <v>818.48</v>
      </c>
      <c r="D28" s="52" t="s">
        <v>0</v>
      </c>
      <c r="E28" s="85"/>
      <c r="F28" s="85">
        <f>ROUND((C28*E28),2)</f>
        <v>0</v>
      </c>
      <c r="G28" s="31"/>
      <c r="H28" s="31"/>
      <c r="I28" s="31"/>
      <c r="J28" s="31"/>
      <c r="K28" s="31"/>
      <c r="L28" s="31"/>
      <c r="M28" s="31"/>
      <c r="N28" s="59">
        <f t="shared" si="0"/>
        <v>0</v>
      </c>
    </row>
    <row r="29" spans="1:14" s="2" customFormat="1" ht="6" customHeight="1">
      <c r="A29" s="19"/>
      <c r="B29" s="8"/>
      <c r="C29" s="27"/>
      <c r="D29" s="52"/>
      <c r="E29" s="85"/>
      <c r="F29" s="85">
        <f>ROUND((C29*E29),2)</f>
        <v>0</v>
      </c>
      <c r="G29" s="31"/>
      <c r="H29" s="31"/>
      <c r="I29" s="31"/>
      <c r="J29" s="31"/>
      <c r="K29" s="31"/>
      <c r="L29" s="31"/>
      <c r="M29" s="31"/>
      <c r="N29" s="59">
        <f t="shared" si="0"/>
        <v>0</v>
      </c>
    </row>
    <row r="30" spans="1:15" s="2" customFormat="1" ht="25.5">
      <c r="A30" s="19" t="s">
        <v>32</v>
      </c>
      <c r="B30" s="16" t="s">
        <v>203</v>
      </c>
      <c r="C30" s="27"/>
      <c r="D30" s="52"/>
      <c r="E30" s="85"/>
      <c r="F30" s="85">
        <f t="shared" si="2"/>
        <v>0</v>
      </c>
      <c r="G30" s="31"/>
      <c r="H30" s="31"/>
      <c r="I30" s="31"/>
      <c r="J30" s="31"/>
      <c r="K30" s="31"/>
      <c r="L30" s="31"/>
      <c r="M30" s="31"/>
      <c r="N30" s="59">
        <f t="shared" si="0"/>
        <v>0</v>
      </c>
      <c r="O30" s="2">
        <v>4302506.02</v>
      </c>
    </row>
    <row r="31" spans="1:14" s="2" customFormat="1" ht="25.5">
      <c r="A31" s="3" t="s">
        <v>33</v>
      </c>
      <c r="B31" s="8" t="s">
        <v>165</v>
      </c>
      <c r="C31" s="27">
        <v>1</v>
      </c>
      <c r="D31" s="52" t="s">
        <v>5</v>
      </c>
      <c r="E31" s="85"/>
      <c r="F31" s="85">
        <f aca="true" t="shared" si="3" ref="F31:F36">ROUND((C31*E31),2)</f>
        <v>0</v>
      </c>
      <c r="G31" s="31"/>
      <c r="H31" s="31"/>
      <c r="I31" s="31"/>
      <c r="J31" s="31"/>
      <c r="K31" s="31"/>
      <c r="L31" s="31"/>
      <c r="M31" s="31"/>
      <c r="N31" s="59">
        <f t="shared" si="0"/>
        <v>0</v>
      </c>
    </row>
    <row r="32" spans="1:14" ht="25.5">
      <c r="A32" s="3" t="s">
        <v>34</v>
      </c>
      <c r="B32" s="8" t="s">
        <v>118</v>
      </c>
      <c r="C32" s="27">
        <v>1</v>
      </c>
      <c r="D32" s="52" t="s">
        <v>5</v>
      </c>
      <c r="E32" s="85"/>
      <c r="F32" s="85">
        <f t="shared" si="3"/>
        <v>0</v>
      </c>
      <c r="G32" s="31"/>
      <c r="H32" s="31"/>
      <c r="I32" s="31"/>
      <c r="J32" s="31"/>
      <c r="K32" s="31"/>
      <c r="L32" s="31"/>
      <c r="M32" s="31"/>
      <c r="N32" s="59">
        <f t="shared" si="0"/>
        <v>0</v>
      </c>
    </row>
    <row r="33" spans="1:14" ht="25.5">
      <c r="A33" s="3" t="s">
        <v>35</v>
      </c>
      <c r="B33" s="8" t="s">
        <v>117</v>
      </c>
      <c r="C33" s="27">
        <v>2</v>
      </c>
      <c r="D33" s="52" t="s">
        <v>5</v>
      </c>
      <c r="E33" s="85"/>
      <c r="F33" s="85">
        <f t="shared" si="3"/>
        <v>0</v>
      </c>
      <c r="G33" s="31"/>
      <c r="H33" s="31"/>
      <c r="I33" s="31"/>
      <c r="J33" s="31"/>
      <c r="K33" s="31"/>
      <c r="L33" s="31"/>
      <c r="M33" s="31"/>
      <c r="N33" s="59">
        <f t="shared" si="0"/>
        <v>0</v>
      </c>
    </row>
    <row r="34" spans="1:14" ht="25.5">
      <c r="A34" s="3" t="s">
        <v>36</v>
      </c>
      <c r="B34" s="8" t="s">
        <v>116</v>
      </c>
      <c r="C34" s="27">
        <v>7</v>
      </c>
      <c r="D34" s="52" t="s">
        <v>5</v>
      </c>
      <c r="E34" s="85"/>
      <c r="F34" s="85">
        <f t="shared" si="3"/>
        <v>0</v>
      </c>
      <c r="G34" s="31"/>
      <c r="H34" s="31"/>
      <c r="I34" s="31"/>
      <c r="J34" s="31"/>
      <c r="K34" s="31"/>
      <c r="L34" s="31"/>
      <c r="M34" s="31"/>
      <c r="N34" s="59">
        <f t="shared" si="0"/>
        <v>0</v>
      </c>
    </row>
    <row r="35" spans="1:14" ht="25.5">
      <c r="A35" s="3" t="s">
        <v>37</v>
      </c>
      <c r="B35" s="8" t="s">
        <v>109</v>
      </c>
      <c r="C35" s="27">
        <v>2</v>
      </c>
      <c r="D35" s="52" t="s">
        <v>5</v>
      </c>
      <c r="E35" s="85"/>
      <c r="F35" s="85">
        <f t="shared" si="3"/>
        <v>0</v>
      </c>
      <c r="G35" s="31"/>
      <c r="H35" s="31"/>
      <c r="I35" s="31"/>
      <c r="J35" s="31"/>
      <c r="K35" s="31"/>
      <c r="L35" s="31"/>
      <c r="M35" s="31"/>
      <c r="N35" s="59">
        <f t="shared" si="0"/>
        <v>0</v>
      </c>
    </row>
    <row r="36" spans="1:14" ht="25.5">
      <c r="A36" s="194" t="s">
        <v>38</v>
      </c>
      <c r="B36" s="195" t="s">
        <v>156</v>
      </c>
      <c r="C36" s="196">
        <v>22.1</v>
      </c>
      <c r="D36" s="197" t="s">
        <v>4</v>
      </c>
      <c r="E36" s="211"/>
      <c r="F36" s="211">
        <f t="shared" si="3"/>
        <v>0</v>
      </c>
      <c r="G36" s="31"/>
      <c r="H36" s="31"/>
      <c r="I36" s="31"/>
      <c r="J36" s="31"/>
      <c r="K36" s="31"/>
      <c r="L36" s="31"/>
      <c r="M36" s="31"/>
      <c r="N36" s="59"/>
    </row>
    <row r="37" spans="1:14" ht="12.75">
      <c r="A37" s="19"/>
      <c r="B37" s="8"/>
      <c r="C37" s="27"/>
      <c r="D37" s="52"/>
      <c r="E37" s="85"/>
      <c r="F37" s="85">
        <f t="shared" si="2"/>
        <v>0</v>
      </c>
      <c r="G37" s="31"/>
      <c r="H37" s="31"/>
      <c r="I37" s="31"/>
      <c r="J37" s="31"/>
      <c r="K37" s="31"/>
      <c r="L37" s="31"/>
      <c r="M37" s="31"/>
      <c r="N37" s="59">
        <f t="shared" si="0"/>
        <v>0</v>
      </c>
    </row>
    <row r="38" spans="1:14" ht="25.5">
      <c r="A38" s="19" t="s">
        <v>39</v>
      </c>
      <c r="B38" s="192" t="s">
        <v>204</v>
      </c>
      <c r="C38" s="27"/>
      <c r="D38" s="52"/>
      <c r="E38" s="85"/>
      <c r="F38" s="85">
        <f t="shared" si="2"/>
        <v>0</v>
      </c>
      <c r="G38" s="31"/>
      <c r="H38" s="31"/>
      <c r="I38" s="31"/>
      <c r="J38" s="31"/>
      <c r="K38" s="31"/>
      <c r="L38" s="31"/>
      <c r="M38" s="31"/>
      <c r="N38" s="59">
        <f t="shared" si="0"/>
        <v>0</v>
      </c>
    </row>
    <row r="39" spans="1:14" ht="12.75">
      <c r="A39" s="3" t="s">
        <v>40</v>
      </c>
      <c r="B39" s="8" t="s">
        <v>97</v>
      </c>
      <c r="C39" s="27">
        <v>3</v>
      </c>
      <c r="D39" s="52" t="s">
        <v>5</v>
      </c>
      <c r="E39" s="85"/>
      <c r="F39" s="85">
        <f t="shared" si="2"/>
        <v>0</v>
      </c>
      <c r="G39" s="31"/>
      <c r="H39" s="31"/>
      <c r="I39" s="31"/>
      <c r="J39" s="31"/>
      <c r="K39" s="31"/>
      <c r="L39" s="31"/>
      <c r="M39" s="31"/>
      <c r="N39" s="59">
        <f t="shared" si="0"/>
        <v>0</v>
      </c>
    </row>
    <row r="40" spans="1:14" ht="6" customHeight="1">
      <c r="A40" s="19"/>
      <c r="B40" s="8"/>
      <c r="C40" s="70"/>
      <c r="D40" s="71"/>
      <c r="E40" s="85"/>
      <c r="F40" s="85">
        <f t="shared" si="2"/>
        <v>0</v>
      </c>
      <c r="G40" s="31"/>
      <c r="H40" s="31"/>
      <c r="I40" s="31"/>
      <c r="J40" s="31"/>
      <c r="K40" s="31"/>
      <c r="L40" s="31"/>
      <c r="M40" s="31"/>
      <c r="N40" s="59">
        <f t="shared" si="0"/>
        <v>0</v>
      </c>
    </row>
    <row r="41" spans="1:14" s="18" customFormat="1" ht="25.5">
      <c r="A41" s="16">
        <v>7</v>
      </c>
      <c r="B41" s="7" t="s">
        <v>205</v>
      </c>
      <c r="C41" s="1"/>
      <c r="D41" s="20"/>
      <c r="E41" s="85"/>
      <c r="F41" s="85">
        <f t="shared" si="2"/>
        <v>0</v>
      </c>
      <c r="G41" s="31"/>
      <c r="H41" s="31"/>
      <c r="I41" s="31"/>
      <c r="J41" s="31"/>
      <c r="K41" s="31"/>
      <c r="L41" s="31"/>
      <c r="M41" s="31"/>
      <c r="N41" s="59">
        <f t="shared" si="0"/>
        <v>0</v>
      </c>
    </row>
    <row r="42" spans="1:14" s="2" customFormat="1" ht="25.5">
      <c r="A42" s="3" t="s">
        <v>41</v>
      </c>
      <c r="B42" s="5" t="s">
        <v>107</v>
      </c>
      <c r="C42" s="27">
        <v>4443.49</v>
      </c>
      <c r="D42" s="52" t="s">
        <v>0</v>
      </c>
      <c r="E42" s="85"/>
      <c r="F42" s="85">
        <f t="shared" si="2"/>
        <v>0</v>
      </c>
      <c r="G42" s="31"/>
      <c r="H42" s="31"/>
      <c r="I42" s="31"/>
      <c r="J42" s="31"/>
      <c r="K42" s="31"/>
      <c r="L42" s="31"/>
      <c r="M42" s="31"/>
      <c r="N42" s="59">
        <f t="shared" si="0"/>
        <v>0</v>
      </c>
    </row>
    <row r="43" spans="1:14" s="2" customFormat="1" ht="12.75">
      <c r="A43" s="3" t="s">
        <v>42</v>
      </c>
      <c r="B43" s="5" t="s">
        <v>54</v>
      </c>
      <c r="C43" s="27">
        <v>818.48</v>
      </c>
      <c r="D43" s="52" t="s">
        <v>0</v>
      </c>
      <c r="E43" s="85"/>
      <c r="F43" s="85">
        <f t="shared" si="2"/>
        <v>0</v>
      </c>
      <c r="G43" s="31"/>
      <c r="H43" s="31"/>
      <c r="I43" s="31"/>
      <c r="J43" s="31"/>
      <c r="K43" s="31"/>
      <c r="L43" s="31"/>
      <c r="M43" s="31"/>
      <c r="N43" s="59">
        <f t="shared" si="0"/>
        <v>0</v>
      </c>
    </row>
    <row r="44" spans="1:14" s="2" customFormat="1" ht="12.75">
      <c r="A44" s="3"/>
      <c r="B44" s="5"/>
      <c r="C44" s="27"/>
      <c r="D44" s="52"/>
      <c r="E44" s="85"/>
      <c r="F44" s="85">
        <f t="shared" si="2"/>
        <v>0</v>
      </c>
      <c r="G44" s="31"/>
      <c r="H44" s="31"/>
      <c r="I44" s="31"/>
      <c r="J44" s="31"/>
      <c r="K44" s="31"/>
      <c r="L44" s="31"/>
      <c r="M44" s="31"/>
      <c r="N44" s="59">
        <f t="shared" si="0"/>
        <v>0</v>
      </c>
    </row>
    <row r="45" spans="1:14" s="18" customFormat="1" ht="25.5">
      <c r="A45" s="62">
        <v>8</v>
      </c>
      <c r="B45" s="7" t="s">
        <v>206</v>
      </c>
      <c r="C45" s="1"/>
      <c r="D45" s="20"/>
      <c r="E45" s="85"/>
      <c r="F45" s="85">
        <f t="shared" si="2"/>
        <v>0</v>
      </c>
      <c r="G45" s="31"/>
      <c r="H45" s="31"/>
      <c r="I45" s="31"/>
      <c r="J45" s="31"/>
      <c r="K45" s="31"/>
      <c r="L45" s="31"/>
      <c r="M45" s="31"/>
      <c r="N45" s="59">
        <f t="shared" si="0"/>
        <v>0</v>
      </c>
    </row>
    <row r="46" spans="1:14" s="18" customFormat="1" ht="51">
      <c r="A46" s="30">
        <v>8.1</v>
      </c>
      <c r="B46" s="5" t="s">
        <v>158</v>
      </c>
      <c r="C46" s="126">
        <f>C10</f>
        <v>5047.24</v>
      </c>
      <c r="D46" s="164" t="s">
        <v>0</v>
      </c>
      <c r="E46" s="212"/>
      <c r="F46" s="212">
        <f t="shared" si="2"/>
        <v>0</v>
      </c>
      <c r="G46" s="31"/>
      <c r="H46" s="31"/>
      <c r="I46" s="31"/>
      <c r="J46" s="31"/>
      <c r="K46" s="31"/>
      <c r="L46" s="31"/>
      <c r="M46" s="31"/>
      <c r="N46" s="59">
        <f t="shared" si="0"/>
        <v>0</v>
      </c>
    </row>
    <row r="47" spans="1:14" s="18" customFormat="1" ht="12.75">
      <c r="A47" s="30"/>
      <c r="B47" s="5"/>
      <c r="C47" s="1"/>
      <c r="D47" s="20"/>
      <c r="E47" s="85"/>
      <c r="F47" s="85">
        <f t="shared" si="2"/>
        <v>0</v>
      </c>
      <c r="G47" s="31"/>
      <c r="H47" s="31"/>
      <c r="I47" s="31"/>
      <c r="J47" s="31"/>
      <c r="K47" s="31"/>
      <c r="L47" s="31"/>
      <c r="M47" s="31"/>
      <c r="N47" s="59">
        <f t="shared" si="0"/>
        <v>0</v>
      </c>
    </row>
    <row r="48" spans="1:14" s="2" customFormat="1" ht="25.5">
      <c r="A48" s="62">
        <v>9</v>
      </c>
      <c r="B48" s="72" t="s">
        <v>207</v>
      </c>
      <c r="C48" s="70"/>
      <c r="D48" s="71"/>
      <c r="E48" s="85"/>
      <c r="F48" s="85">
        <f t="shared" si="2"/>
        <v>0</v>
      </c>
      <c r="G48" s="31"/>
      <c r="H48" s="31"/>
      <c r="I48" s="31"/>
      <c r="J48" s="31"/>
      <c r="K48" s="31"/>
      <c r="L48" s="31"/>
      <c r="M48" s="31"/>
      <c r="N48" s="59">
        <f t="shared" si="0"/>
        <v>0</v>
      </c>
    </row>
    <row r="49" spans="1:14" s="2" customFormat="1" ht="12.75">
      <c r="A49" s="30">
        <v>9.1</v>
      </c>
      <c r="B49" s="4" t="s">
        <v>153</v>
      </c>
      <c r="C49" s="27">
        <v>5127.26</v>
      </c>
      <c r="D49" s="52" t="s">
        <v>0</v>
      </c>
      <c r="E49" s="85"/>
      <c r="F49" s="85">
        <f>ROUND((C49*E49),2)</f>
        <v>0</v>
      </c>
      <c r="G49" s="31"/>
      <c r="H49" s="31"/>
      <c r="I49" s="31"/>
      <c r="J49" s="31"/>
      <c r="K49" s="31"/>
      <c r="L49" s="31"/>
      <c r="M49" s="31"/>
      <c r="N49" s="59">
        <f t="shared" si="0"/>
        <v>0</v>
      </c>
    </row>
    <row r="50" spans="1:14" s="2" customFormat="1" ht="25.5">
      <c r="A50" s="30">
        <v>9.2</v>
      </c>
      <c r="B50" s="4" t="s">
        <v>135</v>
      </c>
      <c r="C50" s="27">
        <v>666.54</v>
      </c>
      <c r="D50" s="52" t="s">
        <v>4</v>
      </c>
      <c r="E50" s="85"/>
      <c r="F50" s="85">
        <f>ROUND((C50*E50),2)</f>
        <v>0</v>
      </c>
      <c r="G50" s="31"/>
      <c r="H50" s="31"/>
      <c r="I50" s="31"/>
      <c r="J50" s="31"/>
      <c r="K50" s="31"/>
      <c r="L50" s="31"/>
      <c r="M50" s="31"/>
      <c r="N50" s="59">
        <f t="shared" si="0"/>
        <v>0</v>
      </c>
    </row>
    <row r="51" spans="1:14" s="2" customFormat="1" ht="12.75">
      <c r="A51" s="30">
        <v>9.3</v>
      </c>
      <c r="B51" s="4" t="s">
        <v>63</v>
      </c>
      <c r="C51" s="27">
        <v>205.09</v>
      </c>
      <c r="D51" s="52" t="s">
        <v>4</v>
      </c>
      <c r="E51" s="85"/>
      <c r="F51" s="85">
        <f>ROUND((C51*E51),2)</f>
        <v>0</v>
      </c>
      <c r="G51" s="31"/>
      <c r="H51" s="31"/>
      <c r="I51" s="31"/>
      <c r="J51" s="31"/>
      <c r="K51" s="31"/>
      <c r="L51" s="31"/>
      <c r="M51" s="31"/>
      <c r="N51" s="59">
        <f t="shared" si="0"/>
        <v>0</v>
      </c>
    </row>
    <row r="52" spans="1:14" s="2" customFormat="1" ht="12.75">
      <c r="A52" s="30">
        <v>9.4</v>
      </c>
      <c r="B52" s="4" t="s">
        <v>208</v>
      </c>
      <c r="C52" s="27">
        <v>184.58</v>
      </c>
      <c r="D52" s="52" t="s">
        <v>4</v>
      </c>
      <c r="E52" s="85"/>
      <c r="F52" s="85">
        <f>ROUND((C52*E52),2)</f>
        <v>0</v>
      </c>
      <c r="G52" s="31"/>
      <c r="H52" s="31"/>
      <c r="I52" s="31"/>
      <c r="J52" s="31"/>
      <c r="K52" s="31"/>
      <c r="L52" s="31"/>
      <c r="M52" s="31"/>
      <c r="N52" s="59">
        <f t="shared" si="0"/>
        <v>0</v>
      </c>
    </row>
    <row r="53" spans="1:14" s="2" customFormat="1" ht="15.75" customHeight="1">
      <c r="A53" s="30">
        <v>9.5</v>
      </c>
      <c r="B53" s="4" t="s">
        <v>191</v>
      </c>
      <c r="C53" s="27">
        <v>6152.71</v>
      </c>
      <c r="D53" s="52" t="s">
        <v>12</v>
      </c>
      <c r="E53" s="85"/>
      <c r="F53" s="85">
        <f>ROUND((C53*E53),2)</f>
        <v>0</v>
      </c>
      <c r="G53" s="31"/>
      <c r="H53" s="31"/>
      <c r="I53" s="31"/>
      <c r="J53" s="31"/>
      <c r="K53" s="31"/>
      <c r="L53" s="31"/>
      <c r="M53" s="31"/>
      <c r="N53" s="59">
        <f t="shared" si="0"/>
        <v>0</v>
      </c>
    </row>
    <row r="54" spans="1:14" s="2" customFormat="1" ht="12.75">
      <c r="A54" s="30"/>
      <c r="B54" s="4"/>
      <c r="C54" s="27"/>
      <c r="D54" s="52"/>
      <c r="E54" s="85"/>
      <c r="F54" s="85"/>
      <c r="G54" s="31"/>
      <c r="H54" s="31"/>
      <c r="I54" s="31"/>
      <c r="J54" s="31"/>
      <c r="K54" s="31"/>
      <c r="L54" s="31"/>
      <c r="M54" s="31"/>
      <c r="N54" s="59">
        <f t="shared" si="0"/>
        <v>0</v>
      </c>
    </row>
    <row r="55" spans="1:14" s="2" customFormat="1" ht="12.75">
      <c r="A55" s="62">
        <v>10</v>
      </c>
      <c r="B55" s="7" t="s">
        <v>59</v>
      </c>
      <c r="C55" s="1"/>
      <c r="D55" s="20"/>
      <c r="E55" s="85"/>
      <c r="F55" s="85"/>
      <c r="G55" s="31"/>
      <c r="H55" s="31"/>
      <c r="I55" s="31"/>
      <c r="J55" s="31"/>
      <c r="K55" s="31"/>
      <c r="L55" s="31"/>
      <c r="M55" s="31"/>
      <c r="N55" s="59">
        <f t="shared" si="0"/>
        <v>0</v>
      </c>
    </row>
    <row r="56" spans="1:14" s="2" customFormat="1" ht="12.75">
      <c r="A56" s="62"/>
      <c r="B56" s="7"/>
      <c r="C56" s="1"/>
      <c r="D56" s="20"/>
      <c r="E56" s="85"/>
      <c r="F56" s="85"/>
      <c r="G56" s="31"/>
      <c r="H56" s="31"/>
      <c r="I56" s="31"/>
      <c r="J56" s="31"/>
      <c r="K56" s="31"/>
      <c r="L56" s="31"/>
      <c r="M56" s="31"/>
      <c r="N56" s="59"/>
    </row>
    <row r="57" spans="1:14" s="2" customFormat="1" ht="12.75">
      <c r="A57" s="63">
        <v>10.1</v>
      </c>
      <c r="B57" s="16" t="s">
        <v>65</v>
      </c>
      <c r="C57" s="24"/>
      <c r="D57" s="52"/>
      <c r="E57" s="213"/>
      <c r="F57" s="214">
        <f aca="true" t="shared" si="4" ref="F57:F66">ROUND(E57*C57,2)</f>
        <v>0</v>
      </c>
      <c r="G57" s="109"/>
      <c r="H57" s="109"/>
      <c r="I57" s="109"/>
      <c r="J57" s="109"/>
      <c r="K57" s="109"/>
      <c r="L57" s="109"/>
      <c r="M57" s="109"/>
      <c r="N57" s="59">
        <f t="shared" si="0"/>
        <v>0</v>
      </c>
    </row>
    <row r="58" spans="1:14" s="2" customFormat="1" ht="12.75">
      <c r="A58" s="3" t="s">
        <v>78</v>
      </c>
      <c r="B58" s="5" t="s">
        <v>20</v>
      </c>
      <c r="C58" s="14">
        <v>1</v>
      </c>
      <c r="D58" s="6" t="s">
        <v>5</v>
      </c>
      <c r="E58" s="213"/>
      <c r="F58" s="215">
        <f t="shared" si="4"/>
        <v>0</v>
      </c>
      <c r="G58" s="137"/>
      <c r="H58" s="137"/>
      <c r="I58" s="137"/>
      <c r="J58" s="137"/>
      <c r="K58" s="137"/>
      <c r="L58" s="137"/>
      <c r="M58" s="137"/>
      <c r="N58" s="59">
        <f t="shared" si="0"/>
        <v>0</v>
      </c>
    </row>
    <row r="59" spans="1:14" s="2" customFormat="1" ht="25.5">
      <c r="A59" s="3" t="s">
        <v>79</v>
      </c>
      <c r="B59" s="5" t="s">
        <v>110</v>
      </c>
      <c r="C59" s="129">
        <v>20</v>
      </c>
      <c r="D59" s="128" t="s">
        <v>0</v>
      </c>
      <c r="E59" s="216"/>
      <c r="F59" s="217">
        <f t="shared" si="4"/>
        <v>0</v>
      </c>
      <c r="G59" s="137"/>
      <c r="H59" s="137"/>
      <c r="I59" s="137"/>
      <c r="J59" s="137"/>
      <c r="K59" s="137"/>
      <c r="L59" s="137"/>
      <c r="M59" s="137"/>
      <c r="N59" s="59">
        <f t="shared" si="0"/>
        <v>0</v>
      </c>
    </row>
    <row r="60" spans="1:14" s="2" customFormat="1" ht="25.5">
      <c r="A60" s="3" t="s">
        <v>80</v>
      </c>
      <c r="B60" s="5" t="s">
        <v>98</v>
      </c>
      <c r="C60" s="129">
        <v>4</v>
      </c>
      <c r="D60" s="128" t="s">
        <v>5</v>
      </c>
      <c r="E60" s="216"/>
      <c r="F60" s="217">
        <f t="shared" si="4"/>
        <v>0</v>
      </c>
      <c r="G60" s="137"/>
      <c r="H60" s="137"/>
      <c r="I60" s="137"/>
      <c r="J60" s="137"/>
      <c r="K60" s="137"/>
      <c r="L60" s="137"/>
      <c r="M60" s="137"/>
      <c r="N60" s="59">
        <f t="shared" si="0"/>
        <v>0</v>
      </c>
    </row>
    <row r="61" spans="1:14" s="2" customFormat="1" ht="12.75">
      <c r="A61" s="3" t="s">
        <v>81</v>
      </c>
      <c r="B61" s="8" t="s">
        <v>99</v>
      </c>
      <c r="C61" s="14">
        <v>2</v>
      </c>
      <c r="D61" s="6" t="s">
        <v>5</v>
      </c>
      <c r="E61" s="213"/>
      <c r="F61" s="215">
        <f t="shared" si="4"/>
        <v>0</v>
      </c>
      <c r="G61" s="137"/>
      <c r="H61" s="137"/>
      <c r="I61" s="137"/>
      <c r="J61" s="137"/>
      <c r="K61" s="137"/>
      <c r="L61" s="137"/>
      <c r="M61" s="137"/>
      <c r="N61" s="59">
        <f t="shared" si="0"/>
        <v>0</v>
      </c>
    </row>
    <row r="62" spans="1:14" s="2" customFormat="1" ht="25.5">
      <c r="A62" s="3" t="s">
        <v>82</v>
      </c>
      <c r="B62" s="103" t="s">
        <v>156</v>
      </c>
      <c r="C62" s="127">
        <v>0.3</v>
      </c>
      <c r="D62" s="128" t="s">
        <v>4</v>
      </c>
      <c r="E62" s="218"/>
      <c r="F62" s="219">
        <f t="shared" si="4"/>
        <v>0</v>
      </c>
      <c r="G62" s="137"/>
      <c r="H62" s="137"/>
      <c r="I62" s="137"/>
      <c r="J62" s="137"/>
      <c r="K62" s="137"/>
      <c r="L62" s="137"/>
      <c r="M62" s="137"/>
      <c r="N62" s="59">
        <f t="shared" si="0"/>
        <v>0</v>
      </c>
    </row>
    <row r="63" spans="1:15" s="2" customFormat="1" ht="12.75">
      <c r="A63" s="3" t="s">
        <v>83</v>
      </c>
      <c r="B63" s="8" t="s">
        <v>187</v>
      </c>
      <c r="C63" s="14">
        <v>10</v>
      </c>
      <c r="D63" s="6" t="s">
        <v>4</v>
      </c>
      <c r="E63" s="213"/>
      <c r="F63" s="215">
        <f t="shared" si="4"/>
        <v>0</v>
      </c>
      <c r="G63" s="137"/>
      <c r="H63" s="137"/>
      <c r="I63" s="137"/>
      <c r="J63" s="137"/>
      <c r="K63" s="137"/>
      <c r="L63" s="137"/>
      <c r="M63" s="137"/>
      <c r="N63" s="59">
        <f t="shared" si="0"/>
        <v>0</v>
      </c>
      <c r="O63" s="2">
        <f>(C59*434.52)+(C61*427.31)+(2562.67*C60)</f>
        <v>19795.7</v>
      </c>
    </row>
    <row r="64" spans="1:14" s="2" customFormat="1" ht="25.5">
      <c r="A64" s="3" t="s">
        <v>84</v>
      </c>
      <c r="B64" s="5" t="s">
        <v>96</v>
      </c>
      <c r="C64" s="127">
        <v>8.26</v>
      </c>
      <c r="D64" s="128" t="s">
        <v>4</v>
      </c>
      <c r="E64" s="218"/>
      <c r="F64" s="219">
        <f t="shared" si="4"/>
        <v>0</v>
      </c>
      <c r="G64" s="137"/>
      <c r="H64" s="137"/>
      <c r="I64" s="137"/>
      <c r="J64" s="137"/>
      <c r="K64" s="137"/>
      <c r="L64" s="137"/>
      <c r="M64" s="137"/>
      <c r="N64" s="59">
        <f t="shared" si="0"/>
        <v>0</v>
      </c>
    </row>
    <row r="65" spans="1:14" s="2" customFormat="1" ht="12.75">
      <c r="A65" s="3" t="s">
        <v>85</v>
      </c>
      <c r="B65" s="4" t="s">
        <v>105</v>
      </c>
      <c r="C65" s="14">
        <v>1</v>
      </c>
      <c r="D65" s="6" t="s">
        <v>5</v>
      </c>
      <c r="E65" s="213"/>
      <c r="F65" s="215">
        <f t="shared" si="4"/>
        <v>0</v>
      </c>
      <c r="G65" s="137"/>
      <c r="H65" s="137"/>
      <c r="I65" s="137"/>
      <c r="J65" s="137"/>
      <c r="K65" s="137"/>
      <c r="L65" s="137"/>
      <c r="M65" s="137"/>
      <c r="N65" s="59">
        <f t="shared" si="0"/>
        <v>0</v>
      </c>
    </row>
    <row r="66" spans="1:14" s="2" customFormat="1" ht="12.75">
      <c r="A66" s="3" t="s">
        <v>86</v>
      </c>
      <c r="B66" s="5" t="s">
        <v>13</v>
      </c>
      <c r="C66" s="14">
        <v>1</v>
      </c>
      <c r="D66" s="6" t="s">
        <v>5</v>
      </c>
      <c r="E66" s="213"/>
      <c r="F66" s="215">
        <f t="shared" si="4"/>
        <v>0</v>
      </c>
      <c r="G66" s="137"/>
      <c r="H66" s="137"/>
      <c r="I66" s="137"/>
      <c r="J66" s="137"/>
      <c r="K66" s="137"/>
      <c r="L66" s="137"/>
      <c r="M66" s="137"/>
      <c r="N66" s="59">
        <f t="shared" si="0"/>
        <v>0</v>
      </c>
    </row>
    <row r="67" spans="1:14" s="2" customFormat="1" ht="12.75">
      <c r="A67" s="3"/>
      <c r="B67" s="5"/>
      <c r="C67" s="14"/>
      <c r="D67" s="6"/>
      <c r="E67" s="213"/>
      <c r="F67" s="215"/>
      <c r="G67" s="137"/>
      <c r="H67" s="137"/>
      <c r="I67" s="137"/>
      <c r="J67" s="137"/>
      <c r="K67" s="137"/>
      <c r="L67" s="137"/>
      <c r="M67" s="137"/>
      <c r="N67" s="59"/>
    </row>
    <row r="68" spans="1:14" s="2" customFormat="1" ht="25.5">
      <c r="A68" s="62">
        <v>11</v>
      </c>
      <c r="B68" s="72" t="s">
        <v>209</v>
      </c>
      <c r="C68" s="70"/>
      <c r="D68" s="71"/>
      <c r="E68" s="85"/>
      <c r="F68" s="85">
        <f aca="true" t="shared" si="5" ref="F68:F81">ROUND((C68*E68),2)</f>
        <v>0</v>
      </c>
      <c r="G68" s="137"/>
      <c r="H68" s="137"/>
      <c r="I68" s="137"/>
      <c r="J68" s="137"/>
      <c r="K68" s="137"/>
      <c r="L68" s="137"/>
      <c r="M68" s="137"/>
      <c r="N68" s="59"/>
    </row>
    <row r="69" spans="1:14" s="2" customFormat="1" ht="25.5">
      <c r="A69" s="30">
        <v>11.1</v>
      </c>
      <c r="B69" s="4" t="s">
        <v>124</v>
      </c>
      <c r="C69" s="27">
        <v>1</v>
      </c>
      <c r="D69" s="52" t="s">
        <v>5</v>
      </c>
      <c r="E69" s="85"/>
      <c r="F69" s="85">
        <f t="shared" si="5"/>
        <v>0</v>
      </c>
      <c r="G69" s="137"/>
      <c r="H69" s="137"/>
      <c r="I69" s="137"/>
      <c r="J69" s="137"/>
      <c r="K69" s="137"/>
      <c r="L69" s="137"/>
      <c r="M69" s="137"/>
      <c r="N69" s="59"/>
    </row>
    <row r="70" spans="1:14" s="2" customFormat="1" ht="25.5">
      <c r="A70" s="30">
        <v>11.2</v>
      </c>
      <c r="B70" s="4" t="s">
        <v>125</v>
      </c>
      <c r="C70" s="27">
        <v>1</v>
      </c>
      <c r="D70" s="52" t="s">
        <v>5</v>
      </c>
      <c r="E70" s="85"/>
      <c r="F70" s="85">
        <f t="shared" si="5"/>
        <v>0</v>
      </c>
      <c r="G70" s="137"/>
      <c r="H70" s="137"/>
      <c r="I70" s="137"/>
      <c r="J70" s="137"/>
      <c r="K70" s="137"/>
      <c r="L70" s="137"/>
      <c r="M70" s="137"/>
      <c r="N70" s="59"/>
    </row>
    <row r="71" spans="1:14" s="2" customFormat="1" ht="25.5">
      <c r="A71" s="30">
        <v>11.3</v>
      </c>
      <c r="B71" s="4" t="s">
        <v>126</v>
      </c>
      <c r="C71" s="27">
        <v>1</v>
      </c>
      <c r="D71" s="52" t="s">
        <v>5</v>
      </c>
      <c r="E71" s="85"/>
      <c r="F71" s="85">
        <f t="shared" si="5"/>
        <v>0</v>
      </c>
      <c r="G71" s="137"/>
      <c r="H71" s="137"/>
      <c r="I71" s="137"/>
      <c r="J71" s="137"/>
      <c r="K71" s="137"/>
      <c r="L71" s="137"/>
      <c r="M71" s="137"/>
      <c r="N71" s="59"/>
    </row>
    <row r="72" spans="1:14" s="2" customFormat="1" ht="25.5">
      <c r="A72" s="198">
        <v>11.4</v>
      </c>
      <c r="B72" s="199" t="s">
        <v>137</v>
      </c>
      <c r="C72" s="196">
        <v>1</v>
      </c>
      <c r="D72" s="197" t="s">
        <v>5</v>
      </c>
      <c r="E72" s="211"/>
      <c r="F72" s="211">
        <f t="shared" si="5"/>
        <v>0</v>
      </c>
      <c r="G72" s="137"/>
      <c r="H72" s="137"/>
      <c r="I72" s="137"/>
      <c r="J72" s="137"/>
      <c r="K72" s="137"/>
      <c r="L72" s="137"/>
      <c r="M72" s="137"/>
      <c r="N72" s="59"/>
    </row>
    <row r="73" spans="1:14" s="2" customFormat="1" ht="25.5">
      <c r="A73" s="30">
        <v>11.5</v>
      </c>
      <c r="B73" s="4" t="s">
        <v>138</v>
      </c>
      <c r="C73" s="125">
        <v>1</v>
      </c>
      <c r="D73" s="106" t="s">
        <v>5</v>
      </c>
      <c r="E73" s="212"/>
      <c r="F73" s="212">
        <f t="shared" si="5"/>
        <v>0</v>
      </c>
      <c r="G73" s="137"/>
      <c r="H73" s="137"/>
      <c r="I73" s="137"/>
      <c r="J73" s="137"/>
      <c r="K73" s="137"/>
      <c r="L73" s="137"/>
      <c r="M73" s="137"/>
      <c r="N73" s="59"/>
    </row>
    <row r="74" spans="1:14" s="2" customFormat="1" ht="25.5">
      <c r="A74" s="30">
        <v>11.6</v>
      </c>
      <c r="B74" s="4" t="s">
        <v>139</v>
      </c>
      <c r="C74" s="125">
        <v>1</v>
      </c>
      <c r="D74" s="106" t="s">
        <v>5</v>
      </c>
      <c r="E74" s="212"/>
      <c r="F74" s="212">
        <f t="shared" si="5"/>
        <v>0</v>
      </c>
      <c r="G74" s="137"/>
      <c r="H74" s="137"/>
      <c r="I74" s="137"/>
      <c r="J74" s="137"/>
      <c r="K74" s="137"/>
      <c r="L74" s="137"/>
      <c r="M74" s="137"/>
      <c r="N74" s="59"/>
    </row>
    <row r="75" spans="1:14" s="2" customFormat="1" ht="25.5">
      <c r="A75" s="66">
        <v>11.7</v>
      </c>
      <c r="B75" s="4" t="s">
        <v>141</v>
      </c>
      <c r="C75" s="27">
        <v>1</v>
      </c>
      <c r="D75" s="52" t="s">
        <v>5</v>
      </c>
      <c r="E75" s="85"/>
      <c r="F75" s="85">
        <f t="shared" si="5"/>
        <v>0</v>
      </c>
      <c r="G75" s="137"/>
      <c r="H75" s="137"/>
      <c r="I75" s="137"/>
      <c r="J75" s="137"/>
      <c r="K75" s="137"/>
      <c r="L75" s="137"/>
      <c r="M75" s="137"/>
      <c r="N75" s="59"/>
    </row>
    <row r="76" spans="1:14" s="2" customFormat="1" ht="25.5">
      <c r="A76" s="30">
        <v>11.8</v>
      </c>
      <c r="B76" s="4" t="s">
        <v>144</v>
      </c>
      <c r="C76" s="125">
        <v>1</v>
      </c>
      <c r="D76" s="106" t="s">
        <v>5</v>
      </c>
      <c r="E76" s="212"/>
      <c r="F76" s="212">
        <f t="shared" si="5"/>
        <v>0</v>
      </c>
      <c r="G76" s="137"/>
      <c r="H76" s="137"/>
      <c r="I76" s="137"/>
      <c r="J76" s="137"/>
      <c r="K76" s="137"/>
      <c r="L76" s="137"/>
      <c r="M76" s="137"/>
      <c r="N76" s="59"/>
    </row>
    <row r="77" spans="1:14" s="2" customFormat="1" ht="25.5">
      <c r="A77" s="66">
        <v>11.9</v>
      </c>
      <c r="B77" s="4" t="s">
        <v>140</v>
      </c>
      <c r="C77" s="125">
        <v>1</v>
      </c>
      <c r="D77" s="106" t="s">
        <v>5</v>
      </c>
      <c r="E77" s="212"/>
      <c r="F77" s="212">
        <f t="shared" si="5"/>
        <v>0</v>
      </c>
      <c r="G77" s="137"/>
      <c r="H77" s="137"/>
      <c r="I77" s="137"/>
      <c r="J77" s="137"/>
      <c r="K77" s="137"/>
      <c r="L77" s="137"/>
      <c r="M77" s="137"/>
      <c r="N77" s="59"/>
    </row>
    <row r="78" spans="1:14" s="2" customFormat="1" ht="25.5">
      <c r="A78" s="172">
        <v>11.1</v>
      </c>
      <c r="B78" s="4" t="s">
        <v>142</v>
      </c>
      <c r="C78" s="125">
        <v>1</v>
      </c>
      <c r="D78" s="106" t="s">
        <v>5</v>
      </c>
      <c r="E78" s="212"/>
      <c r="F78" s="212">
        <f t="shared" si="5"/>
        <v>0</v>
      </c>
      <c r="G78" s="137"/>
      <c r="H78" s="137"/>
      <c r="I78" s="137"/>
      <c r="J78" s="137"/>
      <c r="K78" s="137"/>
      <c r="L78" s="137"/>
      <c r="M78" s="137"/>
      <c r="N78" s="59"/>
    </row>
    <row r="79" spans="1:14" s="2" customFormat="1" ht="25.5">
      <c r="A79" s="30">
        <v>11.11</v>
      </c>
      <c r="B79" s="4" t="s">
        <v>143</v>
      </c>
      <c r="C79" s="125">
        <v>1</v>
      </c>
      <c r="D79" s="106" t="s">
        <v>5</v>
      </c>
      <c r="E79" s="212"/>
      <c r="F79" s="212">
        <f t="shared" si="5"/>
        <v>0</v>
      </c>
      <c r="G79" s="137"/>
      <c r="H79" s="137"/>
      <c r="I79" s="137"/>
      <c r="J79" s="137"/>
      <c r="K79" s="137"/>
      <c r="L79" s="137"/>
      <c r="M79" s="137"/>
      <c r="N79" s="59"/>
    </row>
    <row r="80" spans="1:14" s="178" customFormat="1" ht="12.75">
      <c r="A80" s="174">
        <v>11.12</v>
      </c>
      <c r="B80" s="175" t="s">
        <v>123</v>
      </c>
      <c r="C80" s="179">
        <v>3</v>
      </c>
      <c r="D80" s="180" t="s">
        <v>5</v>
      </c>
      <c r="E80" s="220"/>
      <c r="F80" s="220">
        <f t="shared" si="5"/>
        <v>0</v>
      </c>
      <c r="G80" s="176"/>
      <c r="H80" s="176"/>
      <c r="I80" s="176"/>
      <c r="J80" s="176"/>
      <c r="K80" s="176"/>
      <c r="L80" s="176"/>
      <c r="M80" s="176"/>
      <c r="N80" s="177"/>
    </row>
    <row r="81" spans="1:14" s="178" customFormat="1" ht="12.75" customHeight="1">
      <c r="A81" s="174">
        <v>11.13</v>
      </c>
      <c r="B81" s="175" t="s">
        <v>181</v>
      </c>
      <c r="C81" s="179">
        <v>8</v>
      </c>
      <c r="D81" s="180" t="s">
        <v>5</v>
      </c>
      <c r="E81" s="220"/>
      <c r="F81" s="220">
        <f t="shared" si="5"/>
        <v>0</v>
      </c>
      <c r="G81" s="176"/>
      <c r="H81" s="176"/>
      <c r="I81" s="176"/>
      <c r="J81" s="176"/>
      <c r="K81" s="176"/>
      <c r="L81" s="176"/>
      <c r="M81" s="176"/>
      <c r="N81" s="177"/>
    </row>
    <row r="82" spans="1:14" s="2" customFormat="1" ht="12.75">
      <c r="A82" s="3"/>
      <c r="B82" s="5"/>
      <c r="C82" s="14"/>
      <c r="D82" s="6"/>
      <c r="E82" s="213"/>
      <c r="F82" s="215"/>
      <c r="G82" s="137"/>
      <c r="H82" s="137"/>
      <c r="I82" s="137"/>
      <c r="J82" s="137"/>
      <c r="K82" s="137"/>
      <c r="L82" s="137"/>
      <c r="M82" s="137"/>
      <c r="N82" s="59"/>
    </row>
    <row r="83" spans="1:14" s="2" customFormat="1" ht="25.5">
      <c r="A83" s="184">
        <v>12</v>
      </c>
      <c r="B83" s="185" t="s">
        <v>210</v>
      </c>
      <c r="C83" s="179"/>
      <c r="D83" s="180"/>
      <c r="E83" s="220"/>
      <c r="F83" s="220"/>
      <c r="G83" s="137"/>
      <c r="H83" s="137"/>
      <c r="I83" s="137"/>
      <c r="J83" s="137"/>
      <c r="K83" s="137"/>
      <c r="L83" s="137"/>
      <c r="M83" s="137"/>
      <c r="N83" s="59"/>
    </row>
    <row r="84" spans="1:14" s="2" customFormat="1" ht="25.5">
      <c r="A84" s="174">
        <v>12.1</v>
      </c>
      <c r="B84" s="175" t="s">
        <v>151</v>
      </c>
      <c r="C84" s="179">
        <v>1500</v>
      </c>
      <c r="D84" s="180" t="s">
        <v>0</v>
      </c>
      <c r="E84" s="220"/>
      <c r="F84" s="220">
        <f>ROUND((C84*E84),2)</f>
        <v>0</v>
      </c>
      <c r="G84" s="137"/>
      <c r="H84" s="137"/>
      <c r="I84" s="137"/>
      <c r="J84" s="137"/>
      <c r="K84" s="137"/>
      <c r="L84" s="137"/>
      <c r="M84" s="137"/>
      <c r="N84" s="59"/>
    </row>
    <row r="85" spans="1:14" s="2" customFormat="1" ht="25.5">
      <c r="A85" s="174">
        <v>12.2</v>
      </c>
      <c r="B85" s="175" t="s">
        <v>152</v>
      </c>
      <c r="C85" s="179">
        <v>1500</v>
      </c>
      <c r="D85" s="180" t="s">
        <v>0</v>
      </c>
      <c r="E85" s="220"/>
      <c r="F85" s="220">
        <f>ROUND((C85*E85),2)</f>
        <v>0</v>
      </c>
      <c r="G85" s="137"/>
      <c r="H85" s="137"/>
      <c r="I85" s="137"/>
      <c r="J85" s="137"/>
      <c r="K85" s="137"/>
      <c r="L85" s="137"/>
      <c r="M85" s="137"/>
      <c r="N85" s="59"/>
    </row>
    <row r="86" spans="1:14" s="2" customFormat="1" ht="12.75">
      <c r="A86" s="3"/>
      <c r="B86" s="5"/>
      <c r="C86" s="14"/>
      <c r="D86" s="6"/>
      <c r="E86" s="213"/>
      <c r="F86" s="215"/>
      <c r="G86" s="137"/>
      <c r="H86" s="137"/>
      <c r="I86" s="137"/>
      <c r="J86" s="137"/>
      <c r="K86" s="137"/>
      <c r="L86" s="137"/>
      <c r="M86" s="137"/>
      <c r="N86" s="59"/>
    </row>
    <row r="87" spans="1:14" s="2" customFormat="1" ht="38.25">
      <c r="A87" s="30">
        <v>13</v>
      </c>
      <c r="B87" s="4" t="s">
        <v>211</v>
      </c>
      <c r="C87" s="125">
        <v>5047.24</v>
      </c>
      <c r="D87" s="106" t="s">
        <v>0</v>
      </c>
      <c r="E87" s="212"/>
      <c r="F87" s="212">
        <f>ROUND((C87*E87),2)</f>
        <v>0</v>
      </c>
      <c r="G87" s="137"/>
      <c r="H87" s="137"/>
      <c r="I87" s="137"/>
      <c r="J87" s="137"/>
      <c r="K87" s="137"/>
      <c r="L87" s="137"/>
      <c r="M87" s="137"/>
      <c r="N87" s="59"/>
    </row>
    <row r="88" spans="1:14" s="2" customFormat="1" ht="12.75">
      <c r="A88" s="3"/>
      <c r="B88" s="50" t="s">
        <v>161</v>
      </c>
      <c r="C88" s="130"/>
      <c r="D88" s="131"/>
      <c r="E88" s="221"/>
      <c r="F88" s="222">
        <f>SUBTOTAL(9,F9:F87)</f>
        <v>0</v>
      </c>
      <c r="G88" s="110"/>
      <c r="H88" s="110"/>
      <c r="I88" s="110"/>
      <c r="J88" s="110"/>
      <c r="K88" s="110"/>
      <c r="L88" s="110"/>
      <c r="M88" s="110"/>
      <c r="N88" s="59">
        <f t="shared" si="0"/>
        <v>0</v>
      </c>
    </row>
    <row r="89" spans="1:14" s="12" customFormat="1" ht="12.75">
      <c r="A89" s="91"/>
      <c r="B89" s="50"/>
      <c r="C89" s="149"/>
      <c r="D89" s="150"/>
      <c r="E89" s="223"/>
      <c r="F89" s="224"/>
      <c r="G89" s="112"/>
      <c r="H89" s="112"/>
      <c r="I89" s="112"/>
      <c r="J89" s="112"/>
      <c r="K89" s="112"/>
      <c r="L89" s="112"/>
      <c r="M89" s="112"/>
      <c r="N89" s="59">
        <f>E231*C231</f>
        <v>0</v>
      </c>
    </row>
    <row r="90" spans="1:14" s="12" customFormat="1" ht="51">
      <c r="A90" s="74" t="s">
        <v>14</v>
      </c>
      <c r="B90" s="183" t="s">
        <v>188</v>
      </c>
      <c r="C90" s="138"/>
      <c r="D90" s="139"/>
      <c r="E90" s="225"/>
      <c r="F90" s="226"/>
      <c r="G90" s="112"/>
      <c r="H90" s="112"/>
      <c r="I90" s="112"/>
      <c r="J90" s="112"/>
      <c r="K90" s="112"/>
      <c r="L90" s="112"/>
      <c r="M90" s="112"/>
      <c r="N90" s="59"/>
    </row>
    <row r="91" spans="1:14" s="12" customFormat="1" ht="12.75">
      <c r="A91" s="75"/>
      <c r="B91" s="76"/>
      <c r="C91" s="138"/>
      <c r="D91" s="139"/>
      <c r="E91" s="225"/>
      <c r="F91" s="226"/>
      <c r="G91" s="112"/>
      <c r="H91" s="112"/>
      <c r="I91" s="112"/>
      <c r="J91" s="112"/>
      <c r="K91" s="112"/>
      <c r="L91" s="112"/>
      <c r="M91" s="112"/>
      <c r="N91" s="59"/>
    </row>
    <row r="92" spans="1:14" s="12" customFormat="1" ht="12.75">
      <c r="A92" s="77">
        <v>1</v>
      </c>
      <c r="B92" s="103" t="s">
        <v>6</v>
      </c>
      <c r="C92" s="138">
        <v>11637.39</v>
      </c>
      <c r="D92" s="98" t="s">
        <v>0</v>
      </c>
      <c r="E92" s="225"/>
      <c r="F92" s="226">
        <f aca="true" t="shared" si="6" ref="F92:F111">ROUND(C92*E92,2)</f>
        <v>0</v>
      </c>
      <c r="G92" s="112"/>
      <c r="H92" s="112"/>
      <c r="I92" s="112"/>
      <c r="J92" s="112"/>
      <c r="K92" s="112"/>
      <c r="L92" s="112"/>
      <c r="M92" s="112"/>
      <c r="N92" s="59"/>
    </row>
    <row r="93" spans="1:14" s="12" customFormat="1" ht="12.75">
      <c r="A93" s="75"/>
      <c r="B93" s="117"/>
      <c r="C93" s="138"/>
      <c r="D93" s="98"/>
      <c r="E93" s="225"/>
      <c r="F93" s="226">
        <f t="shared" si="6"/>
        <v>0</v>
      </c>
      <c r="G93" s="112"/>
      <c r="H93" s="112"/>
      <c r="I93" s="112"/>
      <c r="J93" s="112"/>
      <c r="K93" s="112"/>
      <c r="L93" s="112"/>
      <c r="M93" s="112"/>
      <c r="N93" s="59"/>
    </row>
    <row r="94" spans="1:14" s="12" customFormat="1" ht="78.75" customHeight="1">
      <c r="A94" s="78">
        <v>2</v>
      </c>
      <c r="B94" s="7" t="s">
        <v>167</v>
      </c>
      <c r="C94" s="138"/>
      <c r="D94" s="98"/>
      <c r="E94" s="225"/>
      <c r="F94" s="226">
        <f t="shared" si="6"/>
        <v>0</v>
      </c>
      <c r="G94" s="112"/>
      <c r="H94" s="112"/>
      <c r="I94" s="112"/>
      <c r="J94" s="112"/>
      <c r="K94" s="112"/>
      <c r="L94" s="112"/>
      <c r="M94" s="112"/>
      <c r="N94" s="59"/>
    </row>
    <row r="95" spans="1:14" s="12" customFormat="1" ht="25.5">
      <c r="A95" s="75">
        <v>2.1</v>
      </c>
      <c r="B95" s="8" t="s">
        <v>212</v>
      </c>
      <c r="C95" s="193">
        <v>1881.38</v>
      </c>
      <c r="D95" s="94" t="s">
        <v>4</v>
      </c>
      <c r="E95" s="227"/>
      <c r="F95" s="228">
        <f t="shared" si="6"/>
        <v>0</v>
      </c>
      <c r="G95" s="112"/>
      <c r="H95" s="112"/>
      <c r="I95" s="112"/>
      <c r="J95" s="112"/>
      <c r="K95" s="112"/>
      <c r="L95" s="112"/>
      <c r="M95" s="112"/>
      <c r="N95" s="59"/>
    </row>
    <row r="96" spans="1:14" s="12" customFormat="1" ht="25.5">
      <c r="A96" s="79">
        <v>2.2</v>
      </c>
      <c r="B96" s="8" t="s">
        <v>213</v>
      </c>
      <c r="C96" s="118">
        <v>268.77</v>
      </c>
      <c r="D96" s="106" t="s">
        <v>4</v>
      </c>
      <c r="E96" s="229"/>
      <c r="F96" s="230">
        <f t="shared" si="6"/>
        <v>0</v>
      </c>
      <c r="G96" s="112"/>
      <c r="H96" s="112"/>
      <c r="I96" s="112"/>
      <c r="J96" s="112"/>
      <c r="K96" s="112"/>
      <c r="L96" s="112"/>
      <c r="M96" s="112"/>
      <c r="N96" s="59"/>
    </row>
    <row r="97" spans="1:14" s="12" customFormat="1" ht="25.5">
      <c r="A97" s="79">
        <v>2.3</v>
      </c>
      <c r="B97" s="8" t="s">
        <v>200</v>
      </c>
      <c r="C97" s="118">
        <v>537.54</v>
      </c>
      <c r="D97" s="106" t="s">
        <v>4</v>
      </c>
      <c r="E97" s="229"/>
      <c r="F97" s="230">
        <f t="shared" si="6"/>
        <v>0</v>
      </c>
      <c r="G97" s="112"/>
      <c r="H97" s="112"/>
      <c r="I97" s="112"/>
      <c r="J97" s="112"/>
      <c r="K97" s="112"/>
      <c r="L97" s="112"/>
      <c r="M97" s="112"/>
      <c r="N97" s="59"/>
    </row>
    <row r="98" spans="1:14" s="12" customFormat="1" ht="25.5">
      <c r="A98" s="79">
        <v>2.4</v>
      </c>
      <c r="B98" s="8" t="s">
        <v>195</v>
      </c>
      <c r="C98" s="118">
        <v>4479.47</v>
      </c>
      <c r="D98" s="106" t="s">
        <v>12</v>
      </c>
      <c r="E98" s="229"/>
      <c r="F98" s="230">
        <f t="shared" si="6"/>
        <v>0</v>
      </c>
      <c r="G98" s="112"/>
      <c r="H98" s="112"/>
      <c r="I98" s="112"/>
      <c r="J98" s="112"/>
      <c r="K98" s="112"/>
      <c r="L98" s="112"/>
      <c r="M98" s="112"/>
      <c r="N98" s="59"/>
    </row>
    <row r="99" spans="1:14" s="12" customFormat="1" ht="25.5">
      <c r="A99" s="79">
        <v>2.5</v>
      </c>
      <c r="B99" s="103" t="s">
        <v>214</v>
      </c>
      <c r="C99" s="118">
        <v>698.24</v>
      </c>
      <c r="D99" s="106" t="s">
        <v>4</v>
      </c>
      <c r="E99" s="229"/>
      <c r="F99" s="230">
        <f t="shared" si="6"/>
        <v>0</v>
      </c>
      <c r="G99" s="112"/>
      <c r="H99" s="112"/>
      <c r="I99" s="112"/>
      <c r="J99" s="112"/>
      <c r="K99" s="112"/>
      <c r="L99" s="112"/>
      <c r="M99" s="112"/>
      <c r="N99" s="59"/>
    </row>
    <row r="100" spans="1:14" s="12" customFormat="1" ht="38.25">
      <c r="A100" s="200">
        <v>2.6</v>
      </c>
      <c r="B100" s="33" t="s">
        <v>215</v>
      </c>
      <c r="C100" s="201">
        <v>335.96</v>
      </c>
      <c r="D100" s="197" t="s">
        <v>4</v>
      </c>
      <c r="E100" s="231"/>
      <c r="F100" s="232">
        <f t="shared" si="6"/>
        <v>0</v>
      </c>
      <c r="G100" s="112"/>
      <c r="H100" s="112"/>
      <c r="I100" s="112"/>
      <c r="J100" s="112"/>
      <c r="K100" s="112"/>
      <c r="L100" s="112"/>
      <c r="M100" s="112"/>
      <c r="N100" s="59"/>
    </row>
    <row r="101" spans="1:14" s="12" customFormat="1" ht="25.5">
      <c r="A101" s="9">
        <v>2.7</v>
      </c>
      <c r="B101" s="103" t="s">
        <v>216</v>
      </c>
      <c r="C101" s="118">
        <v>1515.35</v>
      </c>
      <c r="D101" s="106" t="s">
        <v>4</v>
      </c>
      <c r="E101" s="229"/>
      <c r="F101" s="230">
        <f t="shared" si="6"/>
        <v>0</v>
      </c>
      <c r="G101" s="112"/>
      <c r="H101" s="112"/>
      <c r="I101" s="112"/>
      <c r="J101" s="112"/>
      <c r="K101" s="112"/>
      <c r="L101" s="112"/>
      <c r="M101" s="112"/>
      <c r="N101" s="59"/>
    </row>
    <row r="102" spans="1:14" s="12" customFormat="1" ht="25.5">
      <c r="A102" s="79">
        <v>2.8</v>
      </c>
      <c r="B102" s="4" t="s">
        <v>198</v>
      </c>
      <c r="C102" s="118">
        <v>1113.71</v>
      </c>
      <c r="D102" s="106" t="s">
        <v>4</v>
      </c>
      <c r="E102" s="212"/>
      <c r="F102" s="230">
        <f t="shared" si="6"/>
        <v>0</v>
      </c>
      <c r="G102" s="112"/>
      <c r="H102" s="112"/>
      <c r="I102" s="112"/>
      <c r="J102" s="112"/>
      <c r="K102" s="112"/>
      <c r="L102" s="112"/>
      <c r="M102" s="112"/>
      <c r="N102" s="59"/>
    </row>
    <row r="103" spans="1:14" s="12" customFormat="1" ht="12.75">
      <c r="A103" s="79"/>
      <c r="B103" s="103"/>
      <c r="C103" s="140"/>
      <c r="D103" s="52"/>
      <c r="E103" s="233"/>
      <c r="F103" s="234">
        <f t="shared" si="6"/>
        <v>0</v>
      </c>
      <c r="G103" s="112"/>
      <c r="H103" s="112"/>
      <c r="I103" s="112"/>
      <c r="J103" s="112"/>
      <c r="K103" s="112"/>
      <c r="L103" s="112"/>
      <c r="M103" s="112"/>
      <c r="N103" s="59"/>
    </row>
    <row r="104" spans="1:14" s="12" customFormat="1" ht="12.75">
      <c r="A104" s="86">
        <v>3</v>
      </c>
      <c r="B104" s="119" t="s">
        <v>55</v>
      </c>
      <c r="C104" s="140"/>
      <c r="D104" s="52"/>
      <c r="E104" s="233"/>
      <c r="F104" s="234">
        <f t="shared" si="6"/>
        <v>0</v>
      </c>
      <c r="G104" s="112"/>
      <c r="H104" s="112"/>
      <c r="I104" s="112"/>
      <c r="J104" s="112"/>
      <c r="K104" s="112"/>
      <c r="L104" s="112"/>
      <c r="M104" s="112"/>
      <c r="N104" s="59"/>
    </row>
    <row r="105" spans="1:14" s="12" customFormat="1" ht="12.75">
      <c r="A105" s="79">
        <v>3.1</v>
      </c>
      <c r="B105" s="103" t="s">
        <v>56</v>
      </c>
      <c r="C105" s="140">
        <v>777.44</v>
      </c>
      <c r="D105" s="52" t="s">
        <v>0</v>
      </c>
      <c r="E105" s="235"/>
      <c r="F105" s="234">
        <f t="shared" si="6"/>
        <v>0</v>
      </c>
      <c r="G105" s="112"/>
      <c r="H105" s="112"/>
      <c r="I105" s="112"/>
      <c r="J105" s="112"/>
      <c r="K105" s="112"/>
      <c r="L105" s="112"/>
      <c r="M105" s="112"/>
      <c r="N105" s="59"/>
    </row>
    <row r="106" spans="1:14" s="12" customFormat="1" ht="12.75">
      <c r="A106" s="79">
        <v>3.2</v>
      </c>
      <c r="B106" s="103" t="s">
        <v>57</v>
      </c>
      <c r="C106" s="140">
        <v>11092.69</v>
      </c>
      <c r="D106" s="52" t="s">
        <v>0</v>
      </c>
      <c r="E106" s="235"/>
      <c r="F106" s="234">
        <f t="shared" si="6"/>
        <v>0</v>
      </c>
      <c r="G106" s="112"/>
      <c r="H106" s="112"/>
      <c r="I106" s="112"/>
      <c r="J106" s="112"/>
      <c r="K106" s="112"/>
      <c r="L106" s="112"/>
      <c r="M106" s="112"/>
      <c r="N106" s="59"/>
    </row>
    <row r="107" spans="1:14" s="12" customFormat="1" ht="12.75">
      <c r="A107" s="79"/>
      <c r="B107" s="103"/>
      <c r="C107" s="140"/>
      <c r="D107" s="52"/>
      <c r="E107" s="235"/>
      <c r="F107" s="234">
        <f t="shared" si="6"/>
        <v>0</v>
      </c>
      <c r="G107" s="112"/>
      <c r="H107" s="112"/>
      <c r="I107" s="112"/>
      <c r="J107" s="112"/>
      <c r="K107" s="112"/>
      <c r="L107" s="112"/>
      <c r="M107" s="112"/>
      <c r="N107" s="59"/>
    </row>
    <row r="108" spans="1:14" s="12" customFormat="1" ht="25.5">
      <c r="A108" s="86">
        <v>4</v>
      </c>
      <c r="B108" s="119" t="s">
        <v>217</v>
      </c>
      <c r="C108" s="140"/>
      <c r="D108" s="52"/>
      <c r="E108" s="235"/>
      <c r="F108" s="234">
        <f t="shared" si="6"/>
        <v>0</v>
      </c>
      <c r="G108" s="112"/>
      <c r="H108" s="112"/>
      <c r="I108" s="112"/>
      <c r="J108" s="112"/>
      <c r="K108" s="112"/>
      <c r="L108" s="112"/>
      <c r="M108" s="112"/>
      <c r="N108" s="59"/>
    </row>
    <row r="109" spans="1:14" s="12" customFormat="1" ht="12.75">
      <c r="A109" s="79">
        <v>4.1</v>
      </c>
      <c r="B109" s="103" t="s">
        <v>56</v>
      </c>
      <c r="C109" s="140">
        <v>777.44</v>
      </c>
      <c r="D109" s="52" t="s">
        <v>0</v>
      </c>
      <c r="E109" s="236"/>
      <c r="F109" s="234">
        <f t="shared" si="6"/>
        <v>0</v>
      </c>
      <c r="G109" s="112"/>
      <c r="H109" s="112"/>
      <c r="I109" s="112"/>
      <c r="J109" s="112"/>
      <c r="K109" s="112"/>
      <c r="L109" s="112"/>
      <c r="M109" s="112"/>
      <c r="N109" s="59"/>
    </row>
    <row r="110" spans="1:14" s="12" customFormat="1" ht="12.75">
      <c r="A110" s="79">
        <v>4.2</v>
      </c>
      <c r="B110" s="103" t="s">
        <v>57</v>
      </c>
      <c r="C110" s="140">
        <v>11092.69</v>
      </c>
      <c r="D110" s="52" t="s">
        <v>0</v>
      </c>
      <c r="E110" s="236"/>
      <c r="F110" s="234">
        <f t="shared" si="6"/>
        <v>0</v>
      </c>
      <c r="G110" s="112"/>
      <c r="H110" s="112"/>
      <c r="I110" s="112"/>
      <c r="J110" s="112"/>
      <c r="K110" s="112"/>
      <c r="L110" s="112"/>
      <c r="M110" s="112"/>
      <c r="N110" s="59"/>
    </row>
    <row r="111" spans="1:14" s="12" customFormat="1" ht="12.75">
      <c r="A111" s="79"/>
      <c r="B111" s="80"/>
      <c r="C111" s="140"/>
      <c r="D111" s="141"/>
      <c r="E111" s="233"/>
      <c r="F111" s="234">
        <f t="shared" si="6"/>
        <v>0</v>
      </c>
      <c r="G111" s="112"/>
      <c r="H111" s="112"/>
      <c r="I111" s="112"/>
      <c r="J111" s="112"/>
      <c r="K111" s="112"/>
      <c r="L111" s="112"/>
      <c r="M111" s="112"/>
      <c r="N111" s="59"/>
    </row>
    <row r="112" spans="1:14" s="12" customFormat="1" ht="25.5">
      <c r="A112" s="86">
        <v>5</v>
      </c>
      <c r="B112" s="119" t="s">
        <v>218</v>
      </c>
      <c r="C112" s="140"/>
      <c r="D112" s="141"/>
      <c r="E112" s="233"/>
      <c r="F112" s="234"/>
      <c r="G112" s="112"/>
      <c r="H112" s="112"/>
      <c r="I112" s="112"/>
      <c r="J112" s="112"/>
      <c r="K112" s="112"/>
      <c r="L112" s="112"/>
      <c r="M112" s="112"/>
      <c r="N112" s="59"/>
    </row>
    <row r="113" spans="1:14" s="12" customFormat="1" ht="25.5">
      <c r="A113" s="88">
        <v>5.1</v>
      </c>
      <c r="B113" s="8" t="s">
        <v>162</v>
      </c>
      <c r="C113" s="118">
        <v>2</v>
      </c>
      <c r="D113" s="120" t="s">
        <v>5</v>
      </c>
      <c r="E113" s="229"/>
      <c r="F113" s="230">
        <f aca="true" t="shared" si="7" ref="F113:F131">ROUND(C113*E113,2)</f>
        <v>0</v>
      </c>
      <c r="G113" s="112"/>
      <c r="H113" s="112"/>
      <c r="I113" s="112"/>
      <c r="J113" s="112"/>
      <c r="K113" s="112"/>
      <c r="L113" s="112"/>
      <c r="M113" s="112"/>
      <c r="N113" s="59"/>
    </row>
    <row r="114" spans="1:14" s="12" customFormat="1" ht="25.5">
      <c r="A114" s="88">
        <v>5.2</v>
      </c>
      <c r="B114" s="8" t="s">
        <v>163</v>
      </c>
      <c r="C114" s="118">
        <v>9</v>
      </c>
      <c r="D114" s="120" t="s">
        <v>5</v>
      </c>
      <c r="E114" s="229"/>
      <c r="F114" s="230">
        <f t="shared" si="7"/>
        <v>0</v>
      </c>
      <c r="G114" s="112"/>
      <c r="H114" s="112"/>
      <c r="I114" s="112"/>
      <c r="J114" s="112"/>
      <c r="K114" s="112"/>
      <c r="L114" s="112"/>
      <c r="M114" s="112"/>
      <c r="N114" s="59"/>
    </row>
    <row r="115" spans="1:14" s="12" customFormat="1" ht="25.5">
      <c r="A115" s="88">
        <v>5.3</v>
      </c>
      <c r="B115" s="103" t="s">
        <v>164</v>
      </c>
      <c r="C115" s="118">
        <v>7</v>
      </c>
      <c r="D115" s="120" t="s">
        <v>5</v>
      </c>
      <c r="E115" s="229"/>
      <c r="F115" s="230">
        <f t="shared" si="7"/>
        <v>0</v>
      </c>
      <c r="G115" s="112"/>
      <c r="H115" s="112"/>
      <c r="I115" s="112"/>
      <c r="J115" s="112"/>
      <c r="K115" s="112"/>
      <c r="L115" s="112"/>
      <c r="M115" s="112"/>
      <c r="N115" s="59"/>
    </row>
    <row r="116" spans="1:14" s="12" customFormat="1" ht="25.5">
      <c r="A116" s="88">
        <v>5.4</v>
      </c>
      <c r="B116" s="103" t="s">
        <v>111</v>
      </c>
      <c r="C116" s="118">
        <v>1</v>
      </c>
      <c r="D116" s="120" t="s">
        <v>5</v>
      </c>
      <c r="E116" s="229"/>
      <c r="F116" s="230">
        <f t="shared" si="7"/>
        <v>0</v>
      </c>
      <c r="G116" s="112"/>
      <c r="H116" s="112"/>
      <c r="I116" s="112"/>
      <c r="J116" s="112"/>
      <c r="K116" s="112"/>
      <c r="L116" s="112"/>
      <c r="M116" s="112"/>
      <c r="N116" s="59"/>
    </row>
    <row r="117" spans="1:14" s="12" customFormat="1" ht="25.5">
      <c r="A117" s="88">
        <v>5.5</v>
      </c>
      <c r="B117" s="103" t="s">
        <v>114</v>
      </c>
      <c r="C117" s="118">
        <v>6</v>
      </c>
      <c r="D117" s="120" t="s">
        <v>5</v>
      </c>
      <c r="E117" s="233"/>
      <c r="F117" s="230">
        <f t="shared" si="7"/>
        <v>0</v>
      </c>
      <c r="G117" s="112"/>
      <c r="H117" s="112"/>
      <c r="I117" s="112"/>
      <c r="J117" s="112"/>
      <c r="K117" s="112"/>
      <c r="L117" s="112"/>
      <c r="M117" s="112"/>
      <c r="N117" s="59"/>
    </row>
    <row r="118" spans="1:14" s="12" customFormat="1" ht="25.5">
      <c r="A118" s="88">
        <v>5.6</v>
      </c>
      <c r="B118" s="103" t="s">
        <v>157</v>
      </c>
      <c r="C118" s="118">
        <v>4.2</v>
      </c>
      <c r="D118" s="120" t="s">
        <v>4</v>
      </c>
      <c r="E118" s="229"/>
      <c r="F118" s="230">
        <f t="shared" si="7"/>
        <v>0</v>
      </c>
      <c r="G118" s="112"/>
      <c r="H118" s="112"/>
      <c r="I118" s="112"/>
      <c r="J118" s="112"/>
      <c r="K118" s="112"/>
      <c r="L118" s="112"/>
      <c r="M118" s="112"/>
      <c r="N118" s="59"/>
    </row>
    <row r="119" spans="1:14" s="12" customFormat="1" ht="25.5">
      <c r="A119" s="88">
        <v>5.7</v>
      </c>
      <c r="B119" s="103" t="s">
        <v>168</v>
      </c>
      <c r="C119" s="118">
        <v>1.5</v>
      </c>
      <c r="D119" s="120" t="s">
        <v>4</v>
      </c>
      <c r="E119" s="229"/>
      <c r="F119" s="230">
        <f t="shared" si="7"/>
        <v>0</v>
      </c>
      <c r="G119" s="112"/>
      <c r="H119" s="112"/>
      <c r="I119" s="112"/>
      <c r="J119" s="112"/>
      <c r="K119" s="112"/>
      <c r="L119" s="112"/>
      <c r="M119" s="112"/>
      <c r="N119" s="59"/>
    </row>
    <row r="120" spans="1:14" s="12" customFormat="1" ht="12.75">
      <c r="A120" s="81"/>
      <c r="B120" s="103"/>
      <c r="C120" s="140"/>
      <c r="D120" s="141"/>
      <c r="E120" s="233"/>
      <c r="F120" s="234">
        <f t="shared" si="7"/>
        <v>0</v>
      </c>
      <c r="G120" s="112"/>
      <c r="H120" s="112"/>
      <c r="I120" s="112"/>
      <c r="J120" s="112"/>
      <c r="K120" s="112"/>
      <c r="L120" s="112"/>
      <c r="M120" s="112"/>
      <c r="N120" s="59"/>
    </row>
    <row r="121" spans="1:14" s="12" customFormat="1" ht="25.5">
      <c r="A121" s="19" t="s">
        <v>39</v>
      </c>
      <c r="B121" s="192" t="s">
        <v>204</v>
      </c>
      <c r="C121" s="140"/>
      <c r="D121" s="141"/>
      <c r="E121" s="233"/>
      <c r="F121" s="234">
        <f t="shared" si="7"/>
        <v>0</v>
      </c>
      <c r="G121" s="112"/>
      <c r="H121" s="112"/>
      <c r="I121" s="112"/>
      <c r="J121" s="112"/>
      <c r="K121" s="112"/>
      <c r="L121" s="112"/>
      <c r="M121" s="112"/>
      <c r="N121" s="59"/>
    </row>
    <row r="122" spans="1:14" s="12" customFormat="1" ht="12.75">
      <c r="A122" s="3" t="s">
        <v>40</v>
      </c>
      <c r="B122" s="8" t="s">
        <v>169</v>
      </c>
      <c r="C122" s="140">
        <v>1</v>
      </c>
      <c r="D122" s="141" t="s">
        <v>5</v>
      </c>
      <c r="E122" s="233"/>
      <c r="F122" s="234">
        <f t="shared" si="7"/>
        <v>0</v>
      </c>
      <c r="G122" s="112"/>
      <c r="H122" s="112"/>
      <c r="I122" s="112"/>
      <c r="J122" s="112"/>
      <c r="K122" s="112"/>
      <c r="L122" s="112"/>
      <c r="M122" s="112"/>
      <c r="N122" s="59"/>
    </row>
    <row r="123" spans="1:14" s="12" customFormat="1" ht="12.75">
      <c r="A123" s="88">
        <v>6.2</v>
      </c>
      <c r="B123" s="8" t="s">
        <v>170</v>
      </c>
      <c r="C123" s="140">
        <v>44</v>
      </c>
      <c r="D123" s="141" t="s">
        <v>5</v>
      </c>
      <c r="E123" s="233"/>
      <c r="F123" s="234">
        <f t="shared" si="7"/>
        <v>0</v>
      </c>
      <c r="G123" s="112"/>
      <c r="H123" s="112"/>
      <c r="I123" s="112"/>
      <c r="J123" s="112"/>
      <c r="K123" s="112"/>
      <c r="L123" s="112"/>
      <c r="M123" s="112"/>
      <c r="N123" s="59"/>
    </row>
    <row r="124" spans="1:14" s="12" customFormat="1" ht="12.75">
      <c r="A124" s="79"/>
      <c r="B124" s="53"/>
      <c r="C124" s="140"/>
      <c r="D124" s="141"/>
      <c r="E124" s="233"/>
      <c r="F124" s="234">
        <f t="shared" si="7"/>
        <v>0</v>
      </c>
      <c r="G124" s="112"/>
      <c r="H124" s="112"/>
      <c r="I124" s="112"/>
      <c r="J124" s="112"/>
      <c r="K124" s="112"/>
      <c r="L124" s="112"/>
      <c r="M124" s="112"/>
      <c r="N124" s="59"/>
    </row>
    <row r="125" spans="1:14" s="12" customFormat="1" ht="25.5">
      <c r="A125" s="86">
        <v>7</v>
      </c>
      <c r="B125" s="119" t="s">
        <v>219</v>
      </c>
      <c r="C125" s="140"/>
      <c r="D125" s="141"/>
      <c r="E125" s="233"/>
      <c r="F125" s="234">
        <f t="shared" si="7"/>
        <v>0</v>
      </c>
      <c r="G125" s="112"/>
      <c r="H125" s="112"/>
      <c r="I125" s="112"/>
      <c r="J125" s="112"/>
      <c r="K125" s="112"/>
      <c r="L125" s="112"/>
      <c r="M125" s="112"/>
      <c r="N125" s="59"/>
    </row>
    <row r="126" spans="1:14" s="12" customFormat="1" ht="12.75">
      <c r="A126" s="79">
        <v>7.1</v>
      </c>
      <c r="B126" s="103" t="s">
        <v>60</v>
      </c>
      <c r="C126" s="140">
        <v>1</v>
      </c>
      <c r="D126" s="141" t="s">
        <v>5</v>
      </c>
      <c r="E126" s="233"/>
      <c r="F126" s="234">
        <f t="shared" si="7"/>
        <v>0</v>
      </c>
      <c r="G126" s="112"/>
      <c r="H126" s="112"/>
      <c r="I126" s="112"/>
      <c r="J126" s="112"/>
      <c r="K126" s="112"/>
      <c r="L126" s="112"/>
      <c r="M126" s="112"/>
      <c r="N126" s="59"/>
    </row>
    <row r="127" spans="1:14" s="12" customFormat="1" ht="12.75">
      <c r="A127" s="79">
        <v>7.2</v>
      </c>
      <c r="B127" s="103" t="s">
        <v>61</v>
      </c>
      <c r="C127" s="140">
        <v>6</v>
      </c>
      <c r="D127" s="141" t="s">
        <v>5</v>
      </c>
      <c r="E127" s="233"/>
      <c r="F127" s="234">
        <f t="shared" si="7"/>
        <v>0</v>
      </c>
      <c r="G127" s="112"/>
      <c r="H127" s="112"/>
      <c r="I127" s="112"/>
      <c r="J127" s="112"/>
      <c r="K127" s="112"/>
      <c r="L127" s="112"/>
      <c r="M127" s="112"/>
      <c r="N127" s="59"/>
    </row>
    <row r="128" spans="1:14" s="12" customFormat="1" ht="25.5">
      <c r="A128" s="79">
        <v>7.3</v>
      </c>
      <c r="B128" s="173" t="s">
        <v>171</v>
      </c>
      <c r="C128" s="118">
        <v>6</v>
      </c>
      <c r="D128" s="120" t="s">
        <v>5</v>
      </c>
      <c r="E128" s="229"/>
      <c r="F128" s="230">
        <f t="shared" si="7"/>
        <v>0</v>
      </c>
      <c r="G128" s="112"/>
      <c r="H128" s="112"/>
      <c r="I128" s="112"/>
      <c r="J128" s="112"/>
      <c r="K128" s="112"/>
      <c r="L128" s="112"/>
      <c r="M128" s="112"/>
      <c r="N128" s="59"/>
    </row>
    <row r="129" spans="1:14" s="12" customFormat="1" ht="12.75">
      <c r="A129" s="79">
        <v>7.4</v>
      </c>
      <c r="B129" s="103" t="s">
        <v>58</v>
      </c>
      <c r="C129" s="140">
        <v>7</v>
      </c>
      <c r="D129" s="141" t="s">
        <v>5</v>
      </c>
      <c r="E129" s="233"/>
      <c r="F129" s="234">
        <f t="shared" si="7"/>
        <v>0</v>
      </c>
      <c r="G129" s="112"/>
      <c r="H129" s="112"/>
      <c r="I129" s="112"/>
      <c r="J129" s="112"/>
      <c r="K129" s="112"/>
      <c r="L129" s="112"/>
      <c r="M129" s="112"/>
      <c r="N129" s="59"/>
    </row>
    <row r="130" spans="1:14" s="12" customFormat="1" ht="12.75">
      <c r="A130" s="79">
        <v>7.5</v>
      </c>
      <c r="B130" s="175" t="s">
        <v>181</v>
      </c>
      <c r="C130" s="140">
        <v>6</v>
      </c>
      <c r="D130" s="141" t="s">
        <v>5</v>
      </c>
      <c r="E130" s="233"/>
      <c r="F130" s="234">
        <f t="shared" si="7"/>
        <v>0</v>
      </c>
      <c r="G130" s="112"/>
      <c r="H130" s="112"/>
      <c r="I130" s="112"/>
      <c r="J130" s="112"/>
      <c r="K130" s="112"/>
      <c r="L130" s="112"/>
      <c r="M130" s="112"/>
      <c r="N130" s="59"/>
    </row>
    <row r="131" spans="1:14" s="12" customFormat="1" ht="12.75">
      <c r="A131" s="79"/>
      <c r="B131" s="80"/>
      <c r="C131" s="140"/>
      <c r="D131" s="141"/>
      <c r="E131" s="233"/>
      <c r="F131" s="234">
        <f t="shared" si="7"/>
        <v>0</v>
      </c>
      <c r="G131" s="112"/>
      <c r="H131" s="112"/>
      <c r="I131" s="112"/>
      <c r="J131" s="112"/>
      <c r="K131" s="112"/>
      <c r="L131" s="112"/>
      <c r="M131" s="112"/>
      <c r="N131" s="59"/>
    </row>
    <row r="132" spans="1:14" s="12" customFormat="1" ht="12.75">
      <c r="A132" s="86">
        <v>8</v>
      </c>
      <c r="B132" s="87" t="s">
        <v>220</v>
      </c>
      <c r="C132" s="140"/>
      <c r="D132" s="141"/>
      <c r="E132" s="233"/>
      <c r="F132" s="234"/>
      <c r="G132" s="112"/>
      <c r="H132" s="112"/>
      <c r="I132" s="112"/>
      <c r="J132" s="112"/>
      <c r="K132" s="112"/>
      <c r="L132" s="112"/>
      <c r="M132" s="112"/>
      <c r="N132" s="59"/>
    </row>
    <row r="133" spans="1:14" s="12" customFormat="1" ht="12.75">
      <c r="A133" s="88">
        <v>8.1</v>
      </c>
      <c r="B133" s="80" t="s">
        <v>75</v>
      </c>
      <c r="C133" s="140">
        <v>1</v>
      </c>
      <c r="D133" s="141" t="s">
        <v>5</v>
      </c>
      <c r="E133" s="237"/>
      <c r="F133" s="234">
        <f>ROUND(C133*E133,2)</f>
        <v>0</v>
      </c>
      <c r="G133" s="112"/>
      <c r="H133" s="112"/>
      <c r="I133" s="112"/>
      <c r="J133" s="112"/>
      <c r="K133" s="112"/>
      <c r="L133" s="112"/>
      <c r="M133" s="112"/>
      <c r="N133" s="59"/>
    </row>
    <row r="134" spans="1:14" s="12" customFormat="1" ht="12.75">
      <c r="A134" s="81"/>
      <c r="B134" s="80"/>
      <c r="C134" s="140"/>
      <c r="D134" s="141"/>
      <c r="E134" s="237"/>
      <c r="F134" s="234">
        <f>ROUND(C134*E134,2)</f>
        <v>0</v>
      </c>
      <c r="G134" s="112"/>
      <c r="H134" s="112"/>
      <c r="I134" s="112"/>
      <c r="J134" s="112"/>
      <c r="K134" s="112"/>
      <c r="L134" s="112"/>
      <c r="M134" s="112"/>
      <c r="N134" s="59"/>
    </row>
    <row r="135" spans="1:14" s="12" customFormat="1" ht="12.75">
      <c r="A135" s="15">
        <v>9</v>
      </c>
      <c r="B135" s="7" t="s">
        <v>59</v>
      </c>
      <c r="C135" s="24"/>
      <c r="D135" s="52"/>
      <c r="E135" s="238"/>
      <c r="F135" s="214">
        <f>ROUND(E135*C135,2)</f>
        <v>0</v>
      </c>
      <c r="G135" s="112"/>
      <c r="H135" s="112"/>
      <c r="I135" s="112"/>
      <c r="J135" s="112"/>
      <c r="K135" s="112"/>
      <c r="L135" s="112"/>
      <c r="M135" s="112"/>
      <c r="N135" s="59"/>
    </row>
    <row r="136" spans="1:14" s="12" customFormat="1" ht="12.75">
      <c r="A136" s="15"/>
      <c r="B136" s="7"/>
      <c r="C136" s="24"/>
      <c r="D136" s="52"/>
      <c r="E136" s="238"/>
      <c r="F136" s="214"/>
      <c r="G136" s="112"/>
      <c r="H136" s="112"/>
      <c r="I136" s="112"/>
      <c r="J136" s="112"/>
      <c r="K136" s="112"/>
      <c r="L136" s="112"/>
      <c r="M136" s="112"/>
      <c r="N136" s="59"/>
    </row>
    <row r="137" spans="1:14" s="12" customFormat="1" ht="12.75">
      <c r="A137" s="63">
        <v>9.1</v>
      </c>
      <c r="B137" s="16" t="s">
        <v>172</v>
      </c>
      <c r="C137" s="24"/>
      <c r="D137" s="52"/>
      <c r="E137" s="213"/>
      <c r="F137" s="214">
        <f aca="true" t="shared" si="8" ref="F137:F146">ROUND(E137*C137,2)</f>
        <v>0</v>
      </c>
      <c r="G137" s="112"/>
      <c r="H137" s="112"/>
      <c r="I137" s="112"/>
      <c r="J137" s="112"/>
      <c r="K137" s="112"/>
      <c r="L137" s="112"/>
      <c r="M137" s="112"/>
      <c r="N137" s="59"/>
    </row>
    <row r="138" spans="1:14" s="12" customFormat="1" ht="12.75">
      <c r="A138" s="105" t="s">
        <v>87</v>
      </c>
      <c r="B138" s="5" t="s">
        <v>20</v>
      </c>
      <c r="C138" s="14">
        <v>2</v>
      </c>
      <c r="D138" s="6" t="s">
        <v>5</v>
      </c>
      <c r="E138" s="213"/>
      <c r="F138" s="215">
        <f t="shared" si="8"/>
        <v>0</v>
      </c>
      <c r="G138" s="112"/>
      <c r="H138" s="112"/>
      <c r="I138" s="112"/>
      <c r="J138" s="112"/>
      <c r="K138" s="112"/>
      <c r="L138" s="112"/>
      <c r="M138" s="112"/>
      <c r="N138" s="59"/>
    </row>
    <row r="139" spans="1:14" s="12" customFormat="1" ht="25.5">
      <c r="A139" s="105" t="s">
        <v>88</v>
      </c>
      <c r="B139" s="5" t="s">
        <v>112</v>
      </c>
      <c r="C139" s="14">
        <v>20</v>
      </c>
      <c r="D139" s="6" t="s">
        <v>0</v>
      </c>
      <c r="E139" s="213"/>
      <c r="F139" s="215">
        <f t="shared" si="8"/>
        <v>0</v>
      </c>
      <c r="G139" s="112"/>
      <c r="H139" s="112"/>
      <c r="I139" s="112"/>
      <c r="J139" s="112"/>
      <c r="K139" s="112"/>
      <c r="L139" s="112"/>
      <c r="M139" s="112"/>
      <c r="N139" s="59"/>
    </row>
    <row r="140" spans="1:14" s="12" customFormat="1" ht="25.5">
      <c r="A140" s="202" t="s">
        <v>89</v>
      </c>
      <c r="B140" s="203" t="s">
        <v>100</v>
      </c>
      <c r="C140" s="107">
        <v>8</v>
      </c>
      <c r="D140" s="108" t="s">
        <v>5</v>
      </c>
      <c r="E140" s="239"/>
      <c r="F140" s="240">
        <f t="shared" si="8"/>
        <v>0</v>
      </c>
      <c r="G140" s="112"/>
      <c r="H140" s="112"/>
      <c r="I140" s="112"/>
      <c r="J140" s="112"/>
      <c r="K140" s="112"/>
      <c r="L140" s="112"/>
      <c r="M140" s="112"/>
      <c r="N140" s="59"/>
    </row>
    <row r="141" spans="1:14" s="12" customFormat="1" ht="12.75">
      <c r="A141" s="105" t="s">
        <v>90</v>
      </c>
      <c r="B141" s="5" t="s">
        <v>101</v>
      </c>
      <c r="C141" s="14">
        <v>4</v>
      </c>
      <c r="D141" s="6" t="s">
        <v>5</v>
      </c>
      <c r="E141" s="213"/>
      <c r="F141" s="215">
        <f t="shared" si="8"/>
        <v>0</v>
      </c>
      <c r="G141" s="112"/>
      <c r="H141" s="112"/>
      <c r="I141" s="112"/>
      <c r="J141" s="112"/>
      <c r="K141" s="112"/>
      <c r="L141" s="112"/>
      <c r="M141" s="112"/>
      <c r="N141" s="59"/>
    </row>
    <row r="142" spans="1:14" s="12" customFormat="1" ht="25.5">
      <c r="A142" s="105" t="s">
        <v>91</v>
      </c>
      <c r="B142" s="103" t="s">
        <v>145</v>
      </c>
      <c r="C142" s="14">
        <v>0.48</v>
      </c>
      <c r="D142" s="6" t="s">
        <v>4</v>
      </c>
      <c r="E142" s="213"/>
      <c r="F142" s="215">
        <f t="shared" si="8"/>
        <v>0</v>
      </c>
      <c r="G142" s="112"/>
      <c r="H142" s="112"/>
      <c r="I142" s="112"/>
      <c r="J142" s="112"/>
      <c r="K142" s="112"/>
      <c r="L142" s="112"/>
      <c r="M142" s="112"/>
      <c r="N142" s="59"/>
    </row>
    <row r="143" spans="1:14" s="12" customFormat="1" ht="12.75">
      <c r="A143" s="105" t="s">
        <v>92</v>
      </c>
      <c r="B143" s="8" t="s">
        <v>187</v>
      </c>
      <c r="C143" s="14">
        <v>13</v>
      </c>
      <c r="D143" s="6" t="s">
        <v>4</v>
      </c>
      <c r="E143" s="213"/>
      <c r="F143" s="215">
        <f t="shared" si="8"/>
        <v>0</v>
      </c>
      <c r="G143" s="112"/>
      <c r="H143" s="112"/>
      <c r="I143" s="112"/>
      <c r="J143" s="112"/>
      <c r="K143" s="112"/>
      <c r="L143" s="112"/>
      <c r="M143" s="112"/>
      <c r="N143" s="59"/>
    </row>
    <row r="144" spans="1:14" s="12" customFormat="1" ht="25.5">
      <c r="A144" s="105" t="s">
        <v>93</v>
      </c>
      <c r="B144" s="5" t="s">
        <v>96</v>
      </c>
      <c r="C144" s="14">
        <v>12.26</v>
      </c>
      <c r="D144" s="6" t="s">
        <v>4</v>
      </c>
      <c r="E144" s="213"/>
      <c r="F144" s="215">
        <f t="shared" si="8"/>
        <v>0</v>
      </c>
      <c r="G144" s="112"/>
      <c r="H144" s="112"/>
      <c r="I144" s="112"/>
      <c r="J144" s="112"/>
      <c r="K144" s="112"/>
      <c r="L144" s="112"/>
      <c r="M144" s="112"/>
      <c r="N144" s="59"/>
    </row>
    <row r="145" spans="1:14" s="12" customFormat="1" ht="12.75">
      <c r="A145" s="105" t="s">
        <v>94</v>
      </c>
      <c r="B145" s="4" t="s">
        <v>105</v>
      </c>
      <c r="C145" s="14">
        <v>0.88</v>
      </c>
      <c r="D145" s="6" t="s">
        <v>4</v>
      </c>
      <c r="E145" s="85"/>
      <c r="F145" s="215">
        <f t="shared" si="8"/>
        <v>0</v>
      </c>
      <c r="G145" s="112"/>
      <c r="H145" s="112"/>
      <c r="I145" s="112"/>
      <c r="J145" s="112"/>
      <c r="K145" s="112"/>
      <c r="L145" s="112"/>
      <c r="M145" s="112"/>
      <c r="N145" s="59"/>
    </row>
    <row r="146" spans="1:14" s="12" customFormat="1" ht="12.75">
      <c r="A146" s="105" t="s">
        <v>95</v>
      </c>
      <c r="B146" s="5" t="s">
        <v>13</v>
      </c>
      <c r="C146" s="14">
        <v>2</v>
      </c>
      <c r="D146" s="6" t="s">
        <v>5</v>
      </c>
      <c r="E146" s="213"/>
      <c r="F146" s="215">
        <f t="shared" si="8"/>
        <v>0</v>
      </c>
      <c r="G146" s="112"/>
      <c r="H146" s="112"/>
      <c r="I146" s="112"/>
      <c r="J146" s="112"/>
      <c r="K146" s="112"/>
      <c r="L146" s="112"/>
      <c r="M146" s="112"/>
      <c r="N146" s="59"/>
    </row>
    <row r="147" spans="1:14" s="12" customFormat="1" ht="12.75">
      <c r="A147" s="11"/>
      <c r="B147" s="5"/>
      <c r="C147" s="14"/>
      <c r="D147" s="6"/>
      <c r="E147" s="213"/>
      <c r="F147" s="215"/>
      <c r="G147" s="112"/>
      <c r="H147" s="112"/>
      <c r="I147" s="112"/>
      <c r="J147" s="112"/>
      <c r="K147" s="112"/>
      <c r="L147" s="112"/>
      <c r="M147" s="112"/>
      <c r="N147" s="59"/>
    </row>
    <row r="148" spans="1:14" s="12" customFormat="1" ht="25.5">
      <c r="A148" s="86">
        <v>10</v>
      </c>
      <c r="B148" s="119" t="s">
        <v>221</v>
      </c>
      <c r="C148" s="140"/>
      <c r="D148" s="52"/>
      <c r="E148" s="235"/>
      <c r="F148" s="234">
        <f>ROUND(C148*E148,2)</f>
        <v>0</v>
      </c>
      <c r="G148" s="112"/>
      <c r="H148" s="112"/>
      <c r="I148" s="112"/>
      <c r="J148" s="112"/>
      <c r="K148" s="112"/>
      <c r="L148" s="112"/>
      <c r="M148" s="112"/>
      <c r="N148" s="59"/>
    </row>
    <row r="149" spans="1:14" s="12" customFormat="1" ht="12.75">
      <c r="A149" s="79">
        <v>10.1</v>
      </c>
      <c r="B149" s="103" t="s">
        <v>56</v>
      </c>
      <c r="C149" s="140">
        <v>762.2</v>
      </c>
      <c r="D149" s="52" t="s">
        <v>0</v>
      </c>
      <c r="E149" s="235"/>
      <c r="F149" s="234">
        <f>ROUND(C149*E149,2)</f>
        <v>0</v>
      </c>
      <c r="G149" s="112"/>
      <c r="H149" s="112"/>
      <c r="I149" s="112"/>
      <c r="J149" s="112"/>
      <c r="K149" s="112"/>
      <c r="L149" s="112"/>
      <c r="M149" s="112"/>
      <c r="N149" s="59"/>
    </row>
    <row r="150" spans="1:14" s="12" customFormat="1" ht="12.75">
      <c r="A150" s="79">
        <v>10.2</v>
      </c>
      <c r="B150" s="103" t="s">
        <v>57</v>
      </c>
      <c r="C150" s="140">
        <v>10875.19</v>
      </c>
      <c r="D150" s="52" t="s">
        <v>0</v>
      </c>
      <c r="E150" s="235"/>
      <c r="F150" s="234">
        <f>ROUND(C150*E150,2)</f>
        <v>0</v>
      </c>
      <c r="G150" s="112"/>
      <c r="H150" s="112"/>
      <c r="I150" s="112"/>
      <c r="J150" s="112"/>
      <c r="K150" s="112"/>
      <c r="L150" s="112"/>
      <c r="M150" s="112"/>
      <c r="N150" s="59"/>
    </row>
    <row r="151" spans="1:14" s="12" customFormat="1" ht="12.75">
      <c r="A151" s="79"/>
      <c r="B151" s="103"/>
      <c r="C151" s="140"/>
      <c r="D151" s="52"/>
      <c r="E151" s="233"/>
      <c r="F151" s="234"/>
      <c r="G151" s="112"/>
      <c r="H151" s="112"/>
      <c r="I151" s="112"/>
      <c r="J151" s="112"/>
      <c r="K151" s="112"/>
      <c r="L151" s="112"/>
      <c r="M151" s="112"/>
      <c r="N151" s="59"/>
    </row>
    <row r="152" spans="1:14" s="12" customFormat="1" ht="12.75">
      <c r="A152" s="15">
        <v>11</v>
      </c>
      <c r="B152" s="16" t="s">
        <v>222</v>
      </c>
      <c r="C152" s="142"/>
      <c r="D152" s="20"/>
      <c r="E152" s="85"/>
      <c r="F152" s="85"/>
      <c r="G152" s="112"/>
      <c r="H152" s="112"/>
      <c r="I152" s="112"/>
      <c r="J152" s="112"/>
      <c r="K152" s="112"/>
      <c r="L152" s="112"/>
      <c r="M152" s="112"/>
      <c r="N152" s="59"/>
    </row>
    <row r="153" spans="1:14" s="12" customFormat="1" ht="12.75">
      <c r="A153" s="15"/>
      <c r="B153" s="16"/>
      <c r="C153" s="142"/>
      <c r="D153" s="20"/>
      <c r="E153" s="85"/>
      <c r="F153" s="85"/>
      <c r="G153" s="112"/>
      <c r="H153" s="112"/>
      <c r="I153" s="112"/>
      <c r="J153" s="112"/>
      <c r="K153" s="112"/>
      <c r="L153" s="112"/>
      <c r="M153" s="112"/>
      <c r="N153" s="59"/>
    </row>
    <row r="154" spans="1:14" s="12" customFormat="1" ht="12.75">
      <c r="A154" s="15" t="s">
        <v>43</v>
      </c>
      <c r="B154" s="16" t="s">
        <v>173</v>
      </c>
      <c r="C154" s="142"/>
      <c r="D154" s="20"/>
      <c r="E154" s="85"/>
      <c r="F154" s="85"/>
      <c r="G154" s="112"/>
      <c r="H154" s="112"/>
      <c r="I154" s="112"/>
      <c r="J154" s="112"/>
      <c r="K154" s="112"/>
      <c r="L154" s="112"/>
      <c r="M154" s="112"/>
      <c r="N154" s="59"/>
    </row>
    <row r="155" spans="1:14" s="12" customFormat="1" ht="12.75">
      <c r="A155" s="99">
        <v>1</v>
      </c>
      <c r="B155" s="143" t="s">
        <v>66</v>
      </c>
      <c r="C155" s="82">
        <v>30</v>
      </c>
      <c r="D155" s="83" t="s">
        <v>5</v>
      </c>
      <c r="E155" s="241"/>
      <c r="F155" s="242">
        <f aca="true" t="shared" si="9" ref="F155:F170">ROUND(C155*E155,2)</f>
        <v>0</v>
      </c>
      <c r="G155" s="112"/>
      <c r="H155" s="112"/>
      <c r="I155" s="112"/>
      <c r="J155" s="112"/>
      <c r="K155" s="112"/>
      <c r="L155" s="112"/>
      <c r="M155" s="112"/>
      <c r="N155" s="59"/>
    </row>
    <row r="156" spans="1:14" s="12" customFormat="1" ht="25.5">
      <c r="A156" s="99">
        <v>2</v>
      </c>
      <c r="B156" s="84" t="s">
        <v>67</v>
      </c>
      <c r="C156" s="165">
        <v>180</v>
      </c>
      <c r="D156" s="166" t="s">
        <v>0</v>
      </c>
      <c r="E156" s="243"/>
      <c r="F156" s="244">
        <f t="shared" si="9"/>
        <v>0</v>
      </c>
      <c r="G156" s="112"/>
      <c r="H156" s="112"/>
      <c r="I156" s="112"/>
      <c r="J156" s="112"/>
      <c r="K156" s="112"/>
      <c r="L156" s="112"/>
      <c r="M156" s="112"/>
      <c r="N156" s="59"/>
    </row>
    <row r="157" spans="1:14" s="12" customFormat="1" ht="12.75">
      <c r="A157" s="99">
        <v>3</v>
      </c>
      <c r="B157" s="146" t="s">
        <v>68</v>
      </c>
      <c r="C157" s="82">
        <v>30</v>
      </c>
      <c r="D157" s="145" t="s">
        <v>5</v>
      </c>
      <c r="E157" s="241"/>
      <c r="F157" s="242">
        <f t="shared" si="9"/>
        <v>0</v>
      </c>
      <c r="G157" s="112"/>
      <c r="H157" s="112"/>
      <c r="I157" s="112"/>
      <c r="J157" s="112"/>
      <c r="K157" s="112"/>
      <c r="L157" s="112"/>
      <c r="M157" s="112"/>
      <c r="N157" s="59"/>
    </row>
    <row r="158" spans="1:14" s="12" customFormat="1" ht="12.75">
      <c r="A158" s="99">
        <v>4</v>
      </c>
      <c r="B158" s="146" t="s">
        <v>69</v>
      </c>
      <c r="C158" s="144">
        <v>60</v>
      </c>
      <c r="D158" s="145" t="s">
        <v>5</v>
      </c>
      <c r="E158" s="241"/>
      <c r="F158" s="242">
        <f t="shared" si="9"/>
        <v>0</v>
      </c>
      <c r="G158" s="112"/>
      <c r="H158" s="112"/>
      <c r="I158" s="112"/>
      <c r="J158" s="112"/>
      <c r="K158" s="112"/>
      <c r="L158" s="112"/>
      <c r="M158" s="112"/>
      <c r="N158" s="59"/>
    </row>
    <row r="159" spans="1:14" s="12" customFormat="1" ht="12.75">
      <c r="A159" s="99">
        <v>5</v>
      </c>
      <c r="B159" s="147" t="s">
        <v>70</v>
      </c>
      <c r="C159" s="82">
        <v>30</v>
      </c>
      <c r="D159" s="145" t="s">
        <v>5</v>
      </c>
      <c r="E159" s="241"/>
      <c r="F159" s="242">
        <f t="shared" si="9"/>
        <v>0</v>
      </c>
      <c r="G159" s="112"/>
      <c r="H159" s="112"/>
      <c r="I159" s="112"/>
      <c r="J159" s="112"/>
      <c r="K159" s="112"/>
      <c r="L159" s="112"/>
      <c r="M159" s="112"/>
      <c r="N159" s="59"/>
    </row>
    <row r="160" spans="1:14" s="12" customFormat="1" ht="12.75">
      <c r="A160" s="99">
        <v>6</v>
      </c>
      <c r="B160" s="148" t="s">
        <v>71</v>
      </c>
      <c r="C160" s="82">
        <v>30</v>
      </c>
      <c r="D160" s="145" t="s">
        <v>5</v>
      </c>
      <c r="E160" s="241"/>
      <c r="F160" s="242">
        <f t="shared" si="9"/>
        <v>0</v>
      </c>
      <c r="G160" s="112"/>
      <c r="H160" s="112"/>
      <c r="I160" s="112"/>
      <c r="J160" s="112"/>
      <c r="K160" s="112"/>
      <c r="L160" s="112"/>
      <c r="M160" s="112"/>
      <c r="N160" s="59"/>
    </row>
    <row r="161" spans="1:14" s="12" customFormat="1" ht="12.75">
      <c r="A161" s="99">
        <v>7</v>
      </c>
      <c r="B161" s="147" t="s">
        <v>72</v>
      </c>
      <c r="C161" s="82">
        <v>30</v>
      </c>
      <c r="D161" s="145" t="s">
        <v>0</v>
      </c>
      <c r="E161" s="241"/>
      <c r="F161" s="242">
        <f t="shared" si="9"/>
        <v>0</v>
      </c>
      <c r="G161" s="112"/>
      <c r="H161" s="112"/>
      <c r="I161" s="112"/>
      <c r="J161" s="112"/>
      <c r="K161" s="112"/>
      <c r="L161" s="112"/>
      <c r="M161" s="112"/>
      <c r="N161" s="59"/>
    </row>
    <row r="162" spans="1:14" s="12" customFormat="1" ht="12.75">
      <c r="A162" s="99">
        <v>8</v>
      </c>
      <c r="B162" s="147" t="s">
        <v>113</v>
      </c>
      <c r="C162" s="82">
        <v>30</v>
      </c>
      <c r="D162" s="145" t="s">
        <v>5</v>
      </c>
      <c r="E162" s="241"/>
      <c r="F162" s="242">
        <f t="shared" si="9"/>
        <v>0</v>
      </c>
      <c r="G162" s="112"/>
      <c r="H162" s="112"/>
      <c r="I162" s="112"/>
      <c r="J162" s="112"/>
      <c r="K162" s="112"/>
      <c r="L162" s="112"/>
      <c r="M162" s="112"/>
      <c r="N162" s="59"/>
    </row>
    <row r="163" spans="1:14" s="12" customFormat="1" ht="12.75">
      <c r="A163" s="99">
        <v>9</v>
      </c>
      <c r="B163" s="5" t="s">
        <v>146</v>
      </c>
      <c r="C163" s="82">
        <v>30</v>
      </c>
      <c r="D163" s="145" t="s">
        <v>5</v>
      </c>
      <c r="E163" s="241"/>
      <c r="F163" s="242">
        <f t="shared" si="9"/>
        <v>0</v>
      </c>
      <c r="G163" s="112"/>
      <c r="H163" s="112"/>
      <c r="I163" s="112"/>
      <c r="J163" s="112"/>
      <c r="K163" s="112"/>
      <c r="L163" s="112"/>
      <c r="M163" s="112"/>
      <c r="N163" s="59"/>
    </row>
    <row r="164" spans="1:14" s="12" customFormat="1" ht="12.75">
      <c r="A164" s="167">
        <v>10</v>
      </c>
      <c r="B164" s="147" t="s">
        <v>73</v>
      </c>
      <c r="C164" s="82">
        <v>30</v>
      </c>
      <c r="D164" s="145" t="s">
        <v>5</v>
      </c>
      <c r="E164" s="241"/>
      <c r="F164" s="242">
        <f t="shared" si="9"/>
        <v>0</v>
      </c>
      <c r="G164" s="112"/>
      <c r="H164" s="112"/>
      <c r="I164" s="112"/>
      <c r="J164" s="112"/>
      <c r="K164" s="112"/>
      <c r="L164" s="112"/>
      <c r="M164" s="112"/>
      <c r="N164" s="59"/>
    </row>
    <row r="165" spans="1:14" s="12" customFormat="1" ht="12.75">
      <c r="A165" s="99">
        <v>11</v>
      </c>
      <c r="B165" s="147" t="s">
        <v>74</v>
      </c>
      <c r="C165" s="82">
        <v>30</v>
      </c>
      <c r="D165" s="145" t="s">
        <v>5</v>
      </c>
      <c r="E165" s="241"/>
      <c r="F165" s="242">
        <f t="shared" si="9"/>
        <v>0</v>
      </c>
      <c r="G165" s="112"/>
      <c r="H165" s="112"/>
      <c r="I165" s="112"/>
      <c r="J165" s="112"/>
      <c r="K165" s="112"/>
      <c r="L165" s="112"/>
      <c r="M165" s="112"/>
      <c r="N165" s="59"/>
    </row>
    <row r="166" spans="1:14" s="12" customFormat="1" ht="12.75">
      <c r="A166" s="99">
        <v>12</v>
      </c>
      <c r="B166" s="147" t="s">
        <v>102</v>
      </c>
      <c r="C166" s="144">
        <v>45</v>
      </c>
      <c r="D166" s="145" t="s">
        <v>4</v>
      </c>
      <c r="E166" s="241"/>
      <c r="F166" s="242">
        <f t="shared" si="9"/>
        <v>0</v>
      </c>
      <c r="G166" s="112"/>
      <c r="H166" s="112"/>
      <c r="I166" s="112"/>
      <c r="J166" s="112"/>
      <c r="K166" s="112"/>
      <c r="L166" s="112"/>
      <c r="M166" s="112"/>
      <c r="N166" s="59"/>
    </row>
    <row r="167" spans="1:14" s="12" customFormat="1" ht="12.75">
      <c r="A167" s="99">
        <v>13</v>
      </c>
      <c r="B167" s="4" t="s">
        <v>153</v>
      </c>
      <c r="C167" s="144">
        <v>36</v>
      </c>
      <c r="D167" s="145" t="s">
        <v>0</v>
      </c>
      <c r="E167" s="241"/>
      <c r="F167" s="242">
        <f>ROUND(C167*E167,2)</f>
        <v>0</v>
      </c>
      <c r="G167" s="112"/>
      <c r="H167" s="112"/>
      <c r="I167" s="112"/>
      <c r="J167" s="112"/>
      <c r="K167" s="112"/>
      <c r="L167" s="112"/>
      <c r="M167" s="112"/>
      <c r="N167" s="59"/>
    </row>
    <row r="168" spans="1:14" s="12" customFormat="1" ht="25.5">
      <c r="A168" s="99">
        <v>14</v>
      </c>
      <c r="B168" s="4" t="s">
        <v>135</v>
      </c>
      <c r="C168" s="165">
        <v>2.1</v>
      </c>
      <c r="D168" s="166" t="s">
        <v>4</v>
      </c>
      <c r="E168" s="243"/>
      <c r="F168" s="244">
        <f>ROUND(C168*E168,2)</f>
        <v>0</v>
      </c>
      <c r="G168" s="112"/>
      <c r="H168" s="112"/>
      <c r="I168" s="112"/>
      <c r="J168" s="112"/>
      <c r="K168" s="112"/>
      <c r="L168" s="112"/>
      <c r="M168" s="112"/>
      <c r="N168" s="59"/>
    </row>
    <row r="169" spans="1:14" s="12" customFormat="1" ht="12.75">
      <c r="A169" s="99">
        <v>15</v>
      </c>
      <c r="B169" s="4" t="s">
        <v>154</v>
      </c>
      <c r="C169" s="144">
        <v>10.8</v>
      </c>
      <c r="D169" s="145" t="s">
        <v>12</v>
      </c>
      <c r="E169" s="241"/>
      <c r="F169" s="242">
        <f>ROUND(C169*E169,2)</f>
        <v>0</v>
      </c>
      <c r="G169" s="112"/>
      <c r="H169" s="112"/>
      <c r="I169" s="112"/>
      <c r="J169" s="112"/>
      <c r="K169" s="112"/>
      <c r="L169" s="112"/>
      <c r="M169" s="112"/>
      <c r="N169" s="59"/>
    </row>
    <row r="170" spans="1:14" s="12" customFormat="1" ht="12.75">
      <c r="A170" s="99">
        <v>16</v>
      </c>
      <c r="B170" s="147" t="s">
        <v>25</v>
      </c>
      <c r="C170" s="144">
        <v>30</v>
      </c>
      <c r="D170" s="145" t="s">
        <v>5</v>
      </c>
      <c r="E170" s="241"/>
      <c r="F170" s="242">
        <f t="shared" si="9"/>
        <v>0</v>
      </c>
      <c r="G170" s="112"/>
      <c r="H170" s="112"/>
      <c r="I170" s="112"/>
      <c r="J170" s="112"/>
      <c r="K170" s="112"/>
      <c r="L170" s="112"/>
      <c r="M170" s="112"/>
      <c r="N170" s="59"/>
    </row>
    <row r="171" spans="1:14" s="12" customFormat="1" ht="12.75">
      <c r="A171" s="15"/>
      <c r="B171" s="16"/>
      <c r="C171" s="142"/>
      <c r="D171" s="20"/>
      <c r="E171" s="85"/>
      <c r="F171" s="85"/>
      <c r="G171" s="112"/>
      <c r="H171" s="112"/>
      <c r="I171" s="112"/>
      <c r="J171" s="112"/>
      <c r="K171" s="112"/>
      <c r="L171" s="112"/>
      <c r="M171" s="112"/>
      <c r="N171" s="59"/>
    </row>
    <row r="172" spans="1:14" s="12" customFormat="1" ht="12.75">
      <c r="A172" s="15" t="s">
        <v>53</v>
      </c>
      <c r="B172" s="169" t="s">
        <v>174</v>
      </c>
      <c r="C172" s="170"/>
      <c r="D172" s="171"/>
      <c r="E172" s="245"/>
      <c r="F172" s="246"/>
      <c r="G172" s="112"/>
      <c r="H172" s="112"/>
      <c r="I172" s="112"/>
      <c r="J172" s="112"/>
      <c r="K172" s="112"/>
      <c r="L172" s="112"/>
      <c r="M172" s="112"/>
      <c r="N172" s="59"/>
    </row>
    <row r="173" spans="1:14" s="12" customFormat="1" ht="12.75">
      <c r="A173" s="8">
        <v>1</v>
      </c>
      <c r="B173" s="115" t="s">
        <v>127</v>
      </c>
      <c r="C173" s="53">
        <v>277</v>
      </c>
      <c r="D173" s="6" t="s">
        <v>5</v>
      </c>
      <c r="E173" s="247"/>
      <c r="F173" s="248">
        <f aca="true" t="shared" si="10" ref="F173:F180">ROUND(C173*E173,2)</f>
        <v>0</v>
      </c>
      <c r="G173" s="112"/>
      <c r="H173" s="112"/>
      <c r="I173" s="112"/>
      <c r="J173" s="112"/>
      <c r="K173" s="112"/>
      <c r="L173" s="112"/>
      <c r="M173" s="112"/>
      <c r="N173" s="59"/>
    </row>
    <row r="174" spans="1:14" s="12" customFormat="1" ht="25.5">
      <c r="A174" s="8">
        <v>2</v>
      </c>
      <c r="B174" s="168" t="s">
        <v>136</v>
      </c>
      <c r="C174" s="121">
        <v>3324</v>
      </c>
      <c r="D174" s="128" t="s">
        <v>0</v>
      </c>
      <c r="E174" s="249"/>
      <c r="F174" s="244">
        <f t="shared" si="10"/>
        <v>0</v>
      </c>
      <c r="G174" s="112"/>
      <c r="H174" s="112"/>
      <c r="I174" s="112"/>
      <c r="J174" s="112"/>
      <c r="K174" s="112"/>
      <c r="L174" s="112"/>
      <c r="M174" s="112"/>
      <c r="N174" s="59"/>
    </row>
    <row r="175" spans="1:14" s="12" customFormat="1" ht="12.75">
      <c r="A175" s="8">
        <v>3</v>
      </c>
      <c r="B175" s="64" t="s">
        <v>68</v>
      </c>
      <c r="C175" s="53">
        <v>554</v>
      </c>
      <c r="D175" s="6" t="s">
        <v>5</v>
      </c>
      <c r="E175" s="247"/>
      <c r="F175" s="248">
        <f t="shared" si="10"/>
        <v>0</v>
      </c>
      <c r="G175" s="112"/>
      <c r="H175" s="112"/>
      <c r="I175" s="112"/>
      <c r="J175" s="112"/>
      <c r="K175" s="112"/>
      <c r="L175" s="112"/>
      <c r="M175" s="112"/>
      <c r="N175" s="59"/>
    </row>
    <row r="176" spans="1:14" s="12" customFormat="1" ht="12.75">
      <c r="A176" s="8">
        <v>4</v>
      </c>
      <c r="B176" s="115" t="s">
        <v>128</v>
      </c>
      <c r="C176" s="53">
        <v>554</v>
      </c>
      <c r="D176" s="6" t="s">
        <v>5</v>
      </c>
      <c r="E176" s="247"/>
      <c r="F176" s="248">
        <f t="shared" si="10"/>
        <v>0</v>
      </c>
      <c r="G176" s="112"/>
      <c r="H176" s="112"/>
      <c r="I176" s="112"/>
      <c r="J176" s="112"/>
      <c r="K176" s="112"/>
      <c r="L176" s="112"/>
      <c r="M176" s="112"/>
      <c r="N176" s="59"/>
    </row>
    <row r="177" spans="1:14" s="12" customFormat="1" ht="12.75">
      <c r="A177" s="8">
        <v>5</v>
      </c>
      <c r="B177" s="64" t="s">
        <v>129</v>
      </c>
      <c r="C177" s="53">
        <v>415.5</v>
      </c>
      <c r="D177" s="6" t="s">
        <v>0</v>
      </c>
      <c r="E177" s="247"/>
      <c r="F177" s="248">
        <f t="shared" si="10"/>
        <v>0</v>
      </c>
      <c r="G177" s="112"/>
      <c r="H177" s="112"/>
      <c r="I177" s="112"/>
      <c r="J177" s="112"/>
      <c r="K177" s="112"/>
      <c r="L177" s="112"/>
      <c r="M177" s="112"/>
      <c r="N177" s="59"/>
    </row>
    <row r="178" spans="1:14" s="12" customFormat="1" ht="12.75">
      <c r="A178" s="8">
        <v>6</v>
      </c>
      <c r="B178" s="115" t="s">
        <v>130</v>
      </c>
      <c r="C178" s="53">
        <v>277</v>
      </c>
      <c r="D178" s="6" t="s">
        <v>5</v>
      </c>
      <c r="E178" s="247"/>
      <c r="F178" s="248">
        <f t="shared" si="10"/>
        <v>0</v>
      </c>
      <c r="G178" s="112"/>
      <c r="H178" s="112"/>
      <c r="I178" s="112"/>
      <c r="J178" s="112"/>
      <c r="K178" s="112"/>
      <c r="L178" s="112"/>
      <c r="M178" s="112"/>
      <c r="N178" s="59"/>
    </row>
    <row r="179" spans="1:14" s="12" customFormat="1" ht="12.75">
      <c r="A179" s="8">
        <v>7</v>
      </c>
      <c r="B179" s="115" t="s">
        <v>131</v>
      </c>
      <c r="C179" s="53">
        <v>277</v>
      </c>
      <c r="D179" s="6" t="s">
        <v>5</v>
      </c>
      <c r="E179" s="247"/>
      <c r="F179" s="248">
        <f t="shared" si="10"/>
        <v>0</v>
      </c>
      <c r="G179" s="112"/>
      <c r="H179" s="112"/>
      <c r="I179" s="112"/>
      <c r="J179" s="112"/>
      <c r="K179" s="112"/>
      <c r="L179" s="112"/>
      <c r="M179" s="112"/>
      <c r="N179" s="59"/>
    </row>
    <row r="180" spans="1:14" s="12" customFormat="1" ht="12.75">
      <c r="A180" s="8">
        <v>8</v>
      </c>
      <c r="B180" s="115" t="s">
        <v>132</v>
      </c>
      <c r="C180" s="53">
        <v>277</v>
      </c>
      <c r="D180" s="6" t="s">
        <v>5</v>
      </c>
      <c r="E180" s="247"/>
      <c r="F180" s="248">
        <f t="shared" si="10"/>
        <v>0</v>
      </c>
      <c r="G180" s="112"/>
      <c r="H180" s="112"/>
      <c r="I180" s="112"/>
      <c r="J180" s="112"/>
      <c r="K180" s="112"/>
      <c r="L180" s="112"/>
      <c r="M180" s="112"/>
      <c r="N180" s="59"/>
    </row>
    <row r="181" spans="1:14" s="12" customFormat="1" ht="12.75">
      <c r="A181" s="8">
        <v>9</v>
      </c>
      <c r="B181" s="116" t="s">
        <v>73</v>
      </c>
      <c r="C181" s="53">
        <v>277</v>
      </c>
      <c r="D181" s="100" t="s">
        <v>5</v>
      </c>
      <c r="E181" s="250"/>
      <c r="F181" s="250">
        <f>C181*E181</f>
        <v>0</v>
      </c>
      <c r="G181" s="112"/>
      <c r="H181" s="112"/>
      <c r="I181" s="112"/>
      <c r="J181" s="112"/>
      <c r="K181" s="112"/>
      <c r="L181" s="112"/>
      <c r="M181" s="112"/>
      <c r="N181" s="59"/>
    </row>
    <row r="182" spans="1:14" s="12" customFormat="1" ht="12.75">
      <c r="A182" s="8">
        <v>10</v>
      </c>
      <c r="B182" s="115" t="s">
        <v>133</v>
      </c>
      <c r="C182" s="53">
        <v>277</v>
      </c>
      <c r="D182" s="6" t="s">
        <v>5</v>
      </c>
      <c r="E182" s="247"/>
      <c r="F182" s="248">
        <f aca="true" t="shared" si="11" ref="F182:F188">ROUND(C182*E182,2)</f>
        <v>0</v>
      </c>
      <c r="G182" s="112"/>
      <c r="H182" s="112"/>
      <c r="I182" s="112"/>
      <c r="J182" s="112"/>
      <c r="K182" s="112"/>
      <c r="L182" s="112"/>
      <c r="M182" s="112"/>
      <c r="N182" s="59"/>
    </row>
    <row r="183" spans="1:14" s="12" customFormat="1" ht="12.75">
      <c r="A183" s="99">
        <v>11</v>
      </c>
      <c r="B183" s="147" t="s">
        <v>113</v>
      </c>
      <c r="C183" s="82">
        <v>277</v>
      </c>
      <c r="D183" s="145" t="s">
        <v>5</v>
      </c>
      <c r="E183" s="241"/>
      <c r="F183" s="242">
        <f t="shared" si="11"/>
        <v>0</v>
      </c>
      <c r="G183" s="112"/>
      <c r="H183" s="112"/>
      <c r="I183" s="112"/>
      <c r="J183" s="112"/>
      <c r="K183" s="112"/>
      <c r="L183" s="112"/>
      <c r="M183" s="112"/>
      <c r="N183" s="59"/>
    </row>
    <row r="184" spans="1:14" s="12" customFormat="1" ht="12.75">
      <c r="A184" s="8">
        <v>12</v>
      </c>
      <c r="B184" s="115" t="s">
        <v>134</v>
      </c>
      <c r="C184" s="53">
        <v>548.46</v>
      </c>
      <c r="D184" s="6" t="s">
        <v>4</v>
      </c>
      <c r="E184" s="247"/>
      <c r="F184" s="248">
        <f t="shared" si="11"/>
        <v>0</v>
      </c>
      <c r="G184" s="112"/>
      <c r="H184" s="112"/>
      <c r="I184" s="112"/>
      <c r="J184" s="112"/>
      <c r="K184" s="112"/>
      <c r="L184" s="112"/>
      <c r="M184" s="112"/>
      <c r="N184" s="59"/>
    </row>
    <row r="185" spans="1:14" s="12" customFormat="1" ht="12.75">
      <c r="A185" s="99">
        <v>13</v>
      </c>
      <c r="B185" s="4" t="s">
        <v>153</v>
      </c>
      <c r="C185" s="144">
        <v>332.4</v>
      </c>
      <c r="D185" s="145" t="s">
        <v>0</v>
      </c>
      <c r="E185" s="241"/>
      <c r="F185" s="242">
        <f t="shared" si="11"/>
        <v>0</v>
      </c>
      <c r="G185" s="112"/>
      <c r="H185" s="112"/>
      <c r="I185" s="112"/>
      <c r="J185" s="112"/>
      <c r="K185" s="112"/>
      <c r="L185" s="112"/>
      <c r="M185" s="112"/>
      <c r="N185" s="59"/>
    </row>
    <row r="186" spans="1:14" s="12" customFormat="1" ht="25.5">
      <c r="A186" s="99">
        <v>14</v>
      </c>
      <c r="B186" s="4" t="s">
        <v>135</v>
      </c>
      <c r="C186" s="165">
        <v>19.39</v>
      </c>
      <c r="D186" s="166" t="s">
        <v>4</v>
      </c>
      <c r="E186" s="243"/>
      <c r="F186" s="244">
        <f t="shared" si="11"/>
        <v>0</v>
      </c>
      <c r="G186" s="112"/>
      <c r="H186" s="112"/>
      <c r="I186" s="112"/>
      <c r="J186" s="112"/>
      <c r="K186" s="112"/>
      <c r="L186" s="112"/>
      <c r="M186" s="112"/>
      <c r="N186" s="59"/>
    </row>
    <row r="187" spans="1:14" s="12" customFormat="1" ht="12.75">
      <c r="A187" s="99">
        <v>15</v>
      </c>
      <c r="B187" s="4" t="s">
        <v>154</v>
      </c>
      <c r="C187" s="144">
        <v>99.72</v>
      </c>
      <c r="D187" s="145" t="s">
        <v>12</v>
      </c>
      <c r="E187" s="241"/>
      <c r="F187" s="242">
        <f t="shared" si="11"/>
        <v>0</v>
      </c>
      <c r="G187" s="112"/>
      <c r="H187" s="112"/>
      <c r="I187" s="112"/>
      <c r="J187" s="112"/>
      <c r="K187" s="112"/>
      <c r="L187" s="112"/>
      <c r="M187" s="112"/>
      <c r="N187" s="59"/>
    </row>
    <row r="188" spans="1:14" s="12" customFormat="1" ht="12.75">
      <c r="A188" s="33">
        <v>16</v>
      </c>
      <c r="B188" s="204" t="s">
        <v>25</v>
      </c>
      <c r="C188" s="205">
        <v>277</v>
      </c>
      <c r="D188" s="108" t="s">
        <v>5</v>
      </c>
      <c r="E188" s="251"/>
      <c r="F188" s="252">
        <f t="shared" si="11"/>
        <v>0</v>
      </c>
      <c r="G188" s="112"/>
      <c r="H188" s="112"/>
      <c r="I188" s="112"/>
      <c r="J188" s="112"/>
      <c r="K188" s="112"/>
      <c r="L188" s="112"/>
      <c r="M188" s="112"/>
      <c r="N188" s="59"/>
    </row>
    <row r="189" spans="1:14" s="12" customFormat="1" ht="6.75" customHeight="1">
      <c r="A189" s="8"/>
      <c r="B189" s="16"/>
      <c r="C189" s="85"/>
      <c r="D189" s="20"/>
      <c r="E189" s="85"/>
      <c r="F189" s="85"/>
      <c r="G189" s="112"/>
      <c r="H189" s="112"/>
      <c r="I189" s="112"/>
      <c r="J189" s="112"/>
      <c r="K189" s="112"/>
      <c r="L189" s="112"/>
      <c r="M189" s="112"/>
      <c r="N189" s="59"/>
    </row>
    <row r="190" spans="1:14" s="12" customFormat="1" ht="25.5">
      <c r="A190" s="62">
        <v>12</v>
      </c>
      <c r="B190" s="7" t="s">
        <v>206</v>
      </c>
      <c r="C190" s="1"/>
      <c r="D190" s="20"/>
      <c r="E190" s="85"/>
      <c r="F190" s="85">
        <f aca="true" t="shared" si="12" ref="F190:F198">ROUND((C190*E190),2)</f>
        <v>0</v>
      </c>
      <c r="G190" s="112"/>
      <c r="H190" s="112"/>
      <c r="I190" s="112"/>
      <c r="J190" s="112"/>
      <c r="K190" s="112"/>
      <c r="L190" s="112"/>
      <c r="M190" s="112"/>
      <c r="N190" s="59"/>
    </row>
    <row r="191" spans="1:14" s="12" customFormat="1" ht="63.75">
      <c r="A191" s="30">
        <v>12.1</v>
      </c>
      <c r="B191" s="5" t="s">
        <v>159</v>
      </c>
      <c r="C191" s="126">
        <v>11637.39</v>
      </c>
      <c r="D191" s="164" t="s">
        <v>0</v>
      </c>
      <c r="E191" s="212"/>
      <c r="F191" s="212">
        <f t="shared" si="12"/>
        <v>0</v>
      </c>
      <c r="G191" s="112"/>
      <c r="H191" s="112"/>
      <c r="I191" s="112"/>
      <c r="J191" s="112"/>
      <c r="K191" s="112"/>
      <c r="L191" s="112"/>
      <c r="M191" s="112"/>
      <c r="N191" s="59"/>
    </row>
    <row r="192" spans="1:14" s="12" customFormat="1" ht="6" customHeight="1">
      <c r="A192" s="30"/>
      <c r="B192" s="5"/>
      <c r="C192" s="1"/>
      <c r="D192" s="20"/>
      <c r="E192" s="85"/>
      <c r="F192" s="85">
        <f t="shared" si="12"/>
        <v>0</v>
      </c>
      <c r="G192" s="112"/>
      <c r="H192" s="112"/>
      <c r="I192" s="112"/>
      <c r="J192" s="112"/>
      <c r="K192" s="112"/>
      <c r="L192" s="112"/>
      <c r="M192" s="112"/>
      <c r="N192" s="59"/>
    </row>
    <row r="193" spans="1:14" s="12" customFormat="1" ht="25.5">
      <c r="A193" s="62">
        <v>13</v>
      </c>
      <c r="B193" s="72" t="s">
        <v>207</v>
      </c>
      <c r="C193" s="70"/>
      <c r="D193" s="71"/>
      <c r="E193" s="85"/>
      <c r="F193" s="85">
        <f t="shared" si="12"/>
        <v>0</v>
      </c>
      <c r="G193" s="112"/>
      <c r="H193" s="112"/>
      <c r="I193" s="112"/>
      <c r="J193" s="112"/>
      <c r="K193" s="112"/>
      <c r="L193" s="112"/>
      <c r="M193" s="112"/>
      <c r="N193" s="59"/>
    </row>
    <row r="194" spans="1:14" s="12" customFormat="1" ht="12.75">
      <c r="A194" s="30">
        <v>13.1</v>
      </c>
      <c r="B194" s="4" t="s">
        <v>64</v>
      </c>
      <c r="C194" s="125">
        <v>8936.5</v>
      </c>
      <c r="D194" s="106" t="s">
        <v>0</v>
      </c>
      <c r="E194" s="212"/>
      <c r="F194" s="212">
        <f t="shared" si="12"/>
        <v>0</v>
      </c>
      <c r="G194" s="112"/>
      <c r="H194" s="112"/>
      <c r="I194" s="112"/>
      <c r="J194" s="112"/>
      <c r="K194" s="112"/>
      <c r="L194" s="112"/>
      <c r="M194" s="112"/>
      <c r="N194" s="59"/>
    </row>
    <row r="195" spans="1:14" s="12" customFormat="1" ht="25.5">
      <c r="A195" s="30">
        <v>13.2</v>
      </c>
      <c r="B195" s="4" t="s">
        <v>135</v>
      </c>
      <c r="C195" s="27">
        <v>1161.74</v>
      </c>
      <c r="D195" s="52" t="s">
        <v>4</v>
      </c>
      <c r="E195" s="85"/>
      <c r="F195" s="85">
        <f t="shared" si="12"/>
        <v>0</v>
      </c>
      <c r="G195" s="112"/>
      <c r="H195" s="112"/>
      <c r="I195" s="112"/>
      <c r="J195" s="112"/>
      <c r="K195" s="112"/>
      <c r="L195" s="112"/>
      <c r="M195" s="112"/>
      <c r="N195" s="59"/>
    </row>
    <row r="196" spans="1:14" s="12" customFormat="1" ht="15.75" customHeight="1">
      <c r="A196" s="30">
        <v>13.3</v>
      </c>
      <c r="B196" s="4" t="s">
        <v>190</v>
      </c>
      <c r="C196" s="27">
        <v>237.46</v>
      </c>
      <c r="D196" s="52" t="s">
        <v>4</v>
      </c>
      <c r="E196" s="85"/>
      <c r="F196" s="85">
        <f t="shared" si="12"/>
        <v>0</v>
      </c>
      <c r="G196" s="112"/>
      <c r="H196" s="112"/>
      <c r="I196" s="112"/>
      <c r="J196" s="112"/>
      <c r="K196" s="112"/>
      <c r="L196" s="112"/>
      <c r="M196" s="112"/>
      <c r="N196" s="59"/>
    </row>
    <row r="197" spans="1:14" s="12" customFormat="1" ht="12.75">
      <c r="A197" s="30">
        <v>13.4</v>
      </c>
      <c r="B197" s="4" t="s">
        <v>160</v>
      </c>
      <c r="C197" s="27">
        <v>237.46</v>
      </c>
      <c r="D197" s="52" t="s">
        <v>4</v>
      </c>
      <c r="E197" s="85"/>
      <c r="F197" s="85">
        <f t="shared" si="12"/>
        <v>0</v>
      </c>
      <c r="G197" s="112"/>
      <c r="H197" s="112"/>
      <c r="I197" s="112"/>
      <c r="J197" s="112"/>
      <c r="K197" s="112"/>
      <c r="L197" s="112"/>
      <c r="M197" s="112"/>
      <c r="N197" s="59"/>
    </row>
    <row r="198" spans="1:14" s="12" customFormat="1" ht="12.75">
      <c r="A198" s="30">
        <v>13.5</v>
      </c>
      <c r="B198" s="4" t="s">
        <v>192</v>
      </c>
      <c r="C198" s="27">
        <v>12511.1</v>
      </c>
      <c r="D198" s="52" t="s">
        <v>12</v>
      </c>
      <c r="E198" s="85"/>
      <c r="F198" s="85">
        <f t="shared" si="12"/>
        <v>0</v>
      </c>
      <c r="G198" s="112"/>
      <c r="H198" s="112"/>
      <c r="I198" s="112"/>
      <c r="J198" s="112"/>
      <c r="K198" s="112"/>
      <c r="L198" s="112"/>
      <c r="M198" s="112"/>
      <c r="N198" s="59"/>
    </row>
    <row r="199" spans="1:14" s="12" customFormat="1" ht="7.5" customHeight="1">
      <c r="A199" s="30"/>
      <c r="B199" s="4"/>
      <c r="C199" s="27"/>
      <c r="D199" s="52"/>
      <c r="E199" s="85"/>
      <c r="F199" s="85"/>
      <c r="G199" s="112"/>
      <c r="H199" s="112"/>
      <c r="I199" s="112"/>
      <c r="J199" s="112"/>
      <c r="K199" s="112"/>
      <c r="L199" s="112"/>
      <c r="M199" s="112"/>
      <c r="N199" s="59"/>
    </row>
    <row r="200" spans="1:14" s="12" customFormat="1" ht="25.5">
      <c r="A200" s="160">
        <v>14</v>
      </c>
      <c r="B200" s="92" t="s">
        <v>223</v>
      </c>
      <c r="C200" s="156"/>
      <c r="D200" s="98"/>
      <c r="E200" s="157"/>
      <c r="F200" s="158"/>
      <c r="G200" s="112"/>
      <c r="H200" s="112"/>
      <c r="I200" s="112"/>
      <c r="J200" s="112"/>
      <c r="K200" s="112"/>
      <c r="L200" s="112"/>
      <c r="M200" s="112"/>
      <c r="N200" s="59"/>
    </row>
    <row r="201" spans="1:14" s="12" customFormat="1" ht="12.75">
      <c r="A201" s="159">
        <v>14.1</v>
      </c>
      <c r="B201" s="73" t="s">
        <v>182</v>
      </c>
      <c r="C201" s="161">
        <v>880</v>
      </c>
      <c r="D201" s="94" t="s">
        <v>0</v>
      </c>
      <c r="E201" s="162"/>
      <c r="F201" s="163">
        <f aca="true" t="shared" si="13" ref="F201:F206">ROUND(E201*C201,2)</f>
        <v>0</v>
      </c>
      <c r="G201" s="112"/>
      <c r="H201" s="112"/>
      <c r="I201" s="112"/>
      <c r="J201" s="112"/>
      <c r="K201" s="112"/>
      <c r="L201" s="112"/>
      <c r="M201" s="112"/>
      <c r="N201" s="59"/>
    </row>
    <row r="202" spans="1:14" s="12" customFormat="1" ht="12.75">
      <c r="A202" s="159">
        <v>14.2</v>
      </c>
      <c r="B202" s="73" t="s">
        <v>183</v>
      </c>
      <c r="C202" s="156">
        <v>880</v>
      </c>
      <c r="D202" s="98" t="s">
        <v>12</v>
      </c>
      <c r="E202" s="157"/>
      <c r="F202" s="158">
        <f t="shared" si="13"/>
        <v>0</v>
      </c>
      <c r="G202" s="112"/>
      <c r="H202" s="112"/>
      <c r="I202" s="112"/>
      <c r="J202" s="112"/>
      <c r="K202" s="112"/>
      <c r="L202" s="112"/>
      <c r="M202" s="112"/>
      <c r="N202" s="59"/>
    </row>
    <row r="203" spans="1:14" s="12" customFormat="1" ht="12.75">
      <c r="A203" s="159">
        <v>14.3</v>
      </c>
      <c r="B203" s="103" t="s">
        <v>184</v>
      </c>
      <c r="C203" s="156">
        <v>9.6</v>
      </c>
      <c r="D203" s="98" t="s">
        <v>0</v>
      </c>
      <c r="E203" s="157"/>
      <c r="F203" s="158">
        <f t="shared" si="13"/>
        <v>0</v>
      </c>
      <c r="G203" s="112"/>
      <c r="H203" s="112"/>
      <c r="I203" s="112"/>
      <c r="J203" s="112"/>
      <c r="K203" s="112"/>
      <c r="L203" s="112"/>
      <c r="M203" s="112"/>
      <c r="N203" s="59"/>
    </row>
    <row r="204" spans="1:14" s="12" customFormat="1" ht="16.5" customHeight="1">
      <c r="A204" s="159">
        <v>14.4</v>
      </c>
      <c r="B204" s="103" t="s">
        <v>185</v>
      </c>
      <c r="C204" s="156">
        <v>15.84</v>
      </c>
      <c r="D204" s="98" t="s">
        <v>4</v>
      </c>
      <c r="E204" s="157"/>
      <c r="F204" s="158">
        <f t="shared" si="13"/>
        <v>0</v>
      </c>
      <c r="G204" s="112"/>
      <c r="H204" s="112"/>
      <c r="I204" s="112"/>
      <c r="J204" s="112"/>
      <c r="K204" s="112"/>
      <c r="L204" s="112"/>
      <c r="M204" s="112"/>
      <c r="N204" s="59"/>
    </row>
    <row r="205" spans="1:14" s="12" customFormat="1" ht="25.5">
      <c r="A205" s="159">
        <v>14.5</v>
      </c>
      <c r="B205" s="103" t="s">
        <v>186</v>
      </c>
      <c r="C205" s="161">
        <v>45</v>
      </c>
      <c r="D205" s="94" t="s">
        <v>4</v>
      </c>
      <c r="E205" s="162"/>
      <c r="F205" s="163">
        <f t="shared" si="13"/>
        <v>0</v>
      </c>
      <c r="G205" s="112"/>
      <c r="H205" s="112"/>
      <c r="I205" s="112"/>
      <c r="J205" s="112"/>
      <c r="K205" s="112"/>
      <c r="L205" s="112"/>
      <c r="M205" s="112"/>
      <c r="N205" s="59"/>
    </row>
    <row r="206" spans="1:14" s="12" customFormat="1" ht="25.5">
      <c r="A206" s="159">
        <v>14.6</v>
      </c>
      <c r="B206" s="73" t="s">
        <v>121</v>
      </c>
      <c r="C206" s="161">
        <v>225.04</v>
      </c>
      <c r="D206" s="94" t="s">
        <v>4</v>
      </c>
      <c r="E206" s="162"/>
      <c r="F206" s="163">
        <f t="shared" si="13"/>
        <v>0</v>
      </c>
      <c r="G206" s="112"/>
      <c r="H206" s="112"/>
      <c r="I206" s="112"/>
      <c r="J206" s="112"/>
      <c r="K206" s="112"/>
      <c r="L206" s="112"/>
      <c r="M206" s="112"/>
      <c r="N206" s="59"/>
    </row>
    <row r="207" spans="1:14" s="12" customFormat="1" ht="8.25" customHeight="1">
      <c r="A207" s="159"/>
      <c r="B207" s="73"/>
      <c r="C207" s="161"/>
      <c r="D207" s="94"/>
      <c r="E207" s="162"/>
      <c r="F207" s="163"/>
      <c r="G207" s="112"/>
      <c r="H207" s="112"/>
      <c r="I207" s="112"/>
      <c r="J207" s="112"/>
      <c r="K207" s="112"/>
      <c r="L207" s="112"/>
      <c r="M207" s="112"/>
      <c r="N207" s="59"/>
    </row>
    <row r="208" spans="1:14" s="12" customFormat="1" ht="12.75">
      <c r="A208" s="160">
        <v>15</v>
      </c>
      <c r="B208" s="92" t="s">
        <v>224</v>
      </c>
      <c r="C208" s="156"/>
      <c r="D208" s="98"/>
      <c r="E208" s="157"/>
      <c r="F208" s="158"/>
      <c r="G208" s="112"/>
      <c r="H208" s="112"/>
      <c r="I208" s="112"/>
      <c r="J208" s="112"/>
      <c r="K208" s="112"/>
      <c r="L208" s="112"/>
      <c r="M208" s="112"/>
      <c r="N208" s="59"/>
    </row>
    <row r="209" spans="1:14" s="12" customFormat="1" ht="12.75">
      <c r="A209" s="159">
        <v>15.1</v>
      </c>
      <c r="B209" s="103" t="s">
        <v>177</v>
      </c>
      <c r="C209" s="161">
        <v>704</v>
      </c>
      <c r="D209" s="94" t="s">
        <v>12</v>
      </c>
      <c r="E209" s="162"/>
      <c r="F209" s="163">
        <f>ROUND(E209*C209,2)</f>
        <v>0</v>
      </c>
      <c r="G209" s="112"/>
      <c r="H209" s="112"/>
      <c r="I209" s="112"/>
      <c r="J209" s="112"/>
      <c r="K209" s="112"/>
      <c r="L209" s="112"/>
      <c r="M209" s="112"/>
      <c r="N209" s="59"/>
    </row>
    <row r="210" spans="1:14" s="12" customFormat="1" ht="12.75">
      <c r="A210" s="159">
        <v>15.2</v>
      </c>
      <c r="B210" s="103" t="s">
        <v>176</v>
      </c>
      <c r="C210" s="161">
        <v>880</v>
      </c>
      <c r="D210" s="94" t="s">
        <v>0</v>
      </c>
      <c r="E210" s="162"/>
      <c r="F210" s="163">
        <f>ROUND(E210*C210,2)</f>
        <v>0</v>
      </c>
      <c r="G210" s="112"/>
      <c r="H210" s="112"/>
      <c r="I210" s="112"/>
      <c r="J210" s="112"/>
      <c r="K210" s="112"/>
      <c r="L210" s="112"/>
      <c r="M210" s="112"/>
      <c r="N210" s="59"/>
    </row>
    <row r="211" spans="1:14" s="12" customFormat="1" ht="12.75">
      <c r="A211" s="159">
        <v>15.3</v>
      </c>
      <c r="B211" s="103" t="s">
        <v>122</v>
      </c>
      <c r="C211" s="156">
        <v>12</v>
      </c>
      <c r="D211" s="98" t="s">
        <v>0</v>
      </c>
      <c r="E211" s="157"/>
      <c r="F211" s="158">
        <f>ROUND(E211*C211,2)</f>
        <v>0</v>
      </c>
      <c r="G211" s="112"/>
      <c r="H211" s="112"/>
      <c r="I211" s="112"/>
      <c r="J211" s="112"/>
      <c r="K211" s="112"/>
      <c r="L211" s="112"/>
      <c r="M211" s="112"/>
      <c r="N211" s="59"/>
    </row>
    <row r="212" spans="1:14" s="12" customFormat="1" ht="25.5">
      <c r="A212" s="159">
        <v>15.4</v>
      </c>
      <c r="B212" s="103" t="s">
        <v>147</v>
      </c>
      <c r="C212" s="161">
        <v>15.84</v>
      </c>
      <c r="D212" s="94" t="s">
        <v>4</v>
      </c>
      <c r="E212" s="162"/>
      <c r="F212" s="163">
        <f>ROUND(E212*C212,2)</f>
        <v>0</v>
      </c>
      <c r="G212" s="112"/>
      <c r="H212" s="112"/>
      <c r="I212" s="112"/>
      <c r="J212" s="112"/>
      <c r="K212" s="112"/>
      <c r="L212" s="112"/>
      <c r="M212" s="112"/>
      <c r="N212" s="59"/>
    </row>
    <row r="213" spans="1:14" s="12" customFormat="1" ht="25.5">
      <c r="A213" s="159">
        <v>15.5</v>
      </c>
      <c r="B213" s="103" t="s">
        <v>148</v>
      </c>
      <c r="C213" s="161">
        <v>45</v>
      </c>
      <c r="D213" s="94" t="s">
        <v>4</v>
      </c>
      <c r="E213" s="162"/>
      <c r="F213" s="163">
        <f>ROUND(E213*C213,2)</f>
        <v>0</v>
      </c>
      <c r="G213" s="112"/>
      <c r="H213" s="112"/>
      <c r="I213" s="112"/>
      <c r="J213" s="112"/>
      <c r="K213" s="112"/>
      <c r="L213" s="112"/>
      <c r="M213" s="112"/>
      <c r="N213" s="59"/>
    </row>
    <row r="214" spans="1:14" s="12" customFormat="1" ht="6.75" customHeight="1">
      <c r="A214" s="30"/>
      <c r="B214" s="4"/>
      <c r="C214" s="27"/>
      <c r="D214" s="52"/>
      <c r="E214" s="85"/>
      <c r="F214" s="85"/>
      <c r="G214" s="112"/>
      <c r="H214" s="112"/>
      <c r="I214" s="112"/>
      <c r="J214" s="112"/>
      <c r="K214" s="112"/>
      <c r="L214" s="112"/>
      <c r="M214" s="112"/>
      <c r="N214" s="59"/>
    </row>
    <row r="215" spans="1:14" s="12" customFormat="1" ht="25.5">
      <c r="A215" s="160">
        <v>16</v>
      </c>
      <c r="B215" s="92" t="s">
        <v>225</v>
      </c>
      <c r="C215" s="156"/>
      <c r="D215" s="98"/>
      <c r="E215" s="157"/>
      <c r="F215" s="158"/>
      <c r="G215" s="112"/>
      <c r="H215" s="112"/>
      <c r="I215" s="112"/>
      <c r="J215" s="112"/>
      <c r="K215" s="112"/>
      <c r="L215" s="112"/>
      <c r="M215" s="112"/>
      <c r="N215" s="59"/>
    </row>
    <row r="216" spans="1:14" s="12" customFormat="1" ht="41.25" customHeight="1">
      <c r="A216" s="159">
        <v>16.1</v>
      </c>
      <c r="B216" s="103" t="s">
        <v>180</v>
      </c>
      <c r="C216" s="161">
        <v>60</v>
      </c>
      <c r="D216" s="94" t="s">
        <v>5</v>
      </c>
      <c r="E216" s="162"/>
      <c r="F216" s="163">
        <f>ROUND(E216*C216,2)</f>
        <v>0</v>
      </c>
      <c r="G216" s="112"/>
      <c r="H216" s="112"/>
      <c r="I216" s="112"/>
      <c r="J216" s="112"/>
      <c r="K216" s="112"/>
      <c r="L216" s="112"/>
      <c r="M216" s="112"/>
      <c r="N216" s="59"/>
    </row>
    <row r="217" spans="1:14" s="12" customFormat="1" ht="38.25">
      <c r="A217" s="159">
        <v>16.2</v>
      </c>
      <c r="B217" s="103" t="s">
        <v>179</v>
      </c>
      <c r="C217" s="161">
        <v>10</v>
      </c>
      <c r="D217" s="94" t="s">
        <v>5</v>
      </c>
      <c r="E217" s="162"/>
      <c r="F217" s="163">
        <f>ROUND(E217*C217,2)</f>
        <v>0</v>
      </c>
      <c r="G217" s="112"/>
      <c r="H217" s="112"/>
      <c r="I217" s="112"/>
      <c r="J217" s="112"/>
      <c r="K217" s="112"/>
      <c r="L217" s="112"/>
      <c r="M217" s="112"/>
      <c r="N217" s="59"/>
    </row>
    <row r="218" spans="1:14" s="12" customFormat="1" ht="6" customHeight="1">
      <c r="A218" s="30"/>
      <c r="B218" s="4"/>
      <c r="C218" s="27"/>
      <c r="D218" s="52"/>
      <c r="E218" s="85"/>
      <c r="F218" s="85"/>
      <c r="G218" s="112"/>
      <c r="H218" s="112"/>
      <c r="I218" s="112"/>
      <c r="J218" s="112"/>
      <c r="K218" s="112"/>
      <c r="L218" s="112"/>
      <c r="M218" s="112"/>
      <c r="N218" s="59"/>
    </row>
    <row r="219" spans="1:14" s="12" customFormat="1" ht="25.5">
      <c r="A219" s="160">
        <v>17</v>
      </c>
      <c r="B219" s="92" t="s">
        <v>178</v>
      </c>
      <c r="C219" s="156"/>
      <c r="D219" s="98"/>
      <c r="E219" s="157"/>
      <c r="F219" s="158"/>
      <c r="G219" s="112"/>
      <c r="H219" s="112"/>
      <c r="I219" s="112"/>
      <c r="J219" s="112"/>
      <c r="K219" s="112"/>
      <c r="L219" s="112"/>
      <c r="M219" s="112"/>
      <c r="N219" s="59"/>
    </row>
    <row r="220" spans="1:14" s="12" customFormat="1" ht="12.75">
      <c r="A220" s="159">
        <v>17.1</v>
      </c>
      <c r="B220" s="103" t="s">
        <v>120</v>
      </c>
      <c r="C220" s="161">
        <v>5</v>
      </c>
      <c r="D220" s="94" t="s">
        <v>19</v>
      </c>
      <c r="E220" s="162"/>
      <c r="F220" s="163">
        <f>ROUND(E220*C220,2)</f>
        <v>0</v>
      </c>
      <c r="G220" s="112"/>
      <c r="H220" s="112"/>
      <c r="I220" s="112"/>
      <c r="J220" s="112"/>
      <c r="K220" s="112"/>
      <c r="L220" s="112"/>
      <c r="M220" s="112"/>
      <c r="N220" s="59"/>
    </row>
    <row r="221" spans="1:14" s="12" customFormat="1" ht="12.75">
      <c r="A221" s="159">
        <v>17.2</v>
      </c>
      <c r="B221" s="103" t="s">
        <v>150</v>
      </c>
      <c r="C221" s="161">
        <v>2</v>
      </c>
      <c r="D221" s="94" t="s">
        <v>19</v>
      </c>
      <c r="E221" s="162"/>
      <c r="F221" s="163">
        <f>ROUND(E221*C221,2)</f>
        <v>0</v>
      </c>
      <c r="G221" s="112"/>
      <c r="H221" s="112"/>
      <c r="I221" s="112"/>
      <c r="J221" s="112"/>
      <c r="K221" s="112"/>
      <c r="L221" s="112"/>
      <c r="M221" s="112"/>
      <c r="N221" s="59"/>
    </row>
    <row r="222" spans="1:14" s="12" customFormat="1" ht="12.75">
      <c r="A222" s="159">
        <v>17.3</v>
      </c>
      <c r="B222" s="103" t="s">
        <v>119</v>
      </c>
      <c r="C222" s="161">
        <v>1</v>
      </c>
      <c r="D222" s="94" t="s">
        <v>5</v>
      </c>
      <c r="E222" s="162"/>
      <c r="F222" s="163">
        <f>ROUND(E222*C222,2)</f>
        <v>0</v>
      </c>
      <c r="G222" s="112"/>
      <c r="H222" s="112"/>
      <c r="I222" s="112"/>
      <c r="J222" s="112"/>
      <c r="K222" s="112"/>
      <c r="L222" s="112"/>
      <c r="M222" s="112"/>
      <c r="N222" s="59"/>
    </row>
    <row r="223" spans="1:14" s="12" customFormat="1" ht="5.25" customHeight="1">
      <c r="A223" s="30"/>
      <c r="B223" s="4"/>
      <c r="C223" s="27"/>
      <c r="D223" s="52"/>
      <c r="E223" s="85"/>
      <c r="F223" s="85"/>
      <c r="G223" s="112"/>
      <c r="H223" s="112"/>
      <c r="I223" s="112"/>
      <c r="J223" s="112"/>
      <c r="K223" s="112"/>
      <c r="L223" s="112"/>
      <c r="M223" s="112"/>
      <c r="N223" s="59"/>
    </row>
    <row r="224" spans="1:14" s="12" customFormat="1" ht="25.5">
      <c r="A224" s="184">
        <v>18</v>
      </c>
      <c r="B224" s="185" t="s">
        <v>149</v>
      </c>
      <c r="C224" s="179"/>
      <c r="D224" s="180"/>
      <c r="E224" s="220"/>
      <c r="F224" s="220"/>
      <c r="G224" s="112"/>
      <c r="H224" s="112"/>
      <c r="I224" s="112"/>
      <c r="J224" s="112"/>
      <c r="K224" s="112"/>
      <c r="L224" s="112"/>
      <c r="M224" s="112"/>
      <c r="N224" s="59"/>
    </row>
    <row r="225" spans="1:14" s="12" customFormat="1" ht="25.5">
      <c r="A225" s="174">
        <v>18.1</v>
      </c>
      <c r="B225" s="175" t="s">
        <v>151</v>
      </c>
      <c r="C225" s="179">
        <v>320</v>
      </c>
      <c r="D225" s="180" t="s">
        <v>0</v>
      </c>
      <c r="E225" s="220"/>
      <c r="F225" s="220">
        <f>ROUND((C225*E225),2)</f>
        <v>0</v>
      </c>
      <c r="G225" s="112"/>
      <c r="H225" s="112"/>
      <c r="I225" s="112"/>
      <c r="J225" s="112"/>
      <c r="K225" s="112"/>
      <c r="L225" s="112"/>
      <c r="M225" s="112"/>
      <c r="N225" s="59"/>
    </row>
    <row r="226" spans="1:14" s="12" customFormat="1" ht="25.5">
      <c r="A226" s="206">
        <v>18.2</v>
      </c>
      <c r="B226" s="207" t="s">
        <v>152</v>
      </c>
      <c r="C226" s="208">
        <v>320</v>
      </c>
      <c r="D226" s="209" t="s">
        <v>0</v>
      </c>
      <c r="E226" s="253"/>
      <c r="F226" s="253">
        <f>ROUND((C226*E226),2)</f>
        <v>0</v>
      </c>
      <c r="G226" s="112"/>
      <c r="H226" s="112"/>
      <c r="I226" s="112"/>
      <c r="J226" s="112"/>
      <c r="K226" s="112"/>
      <c r="L226" s="112"/>
      <c r="M226" s="112"/>
      <c r="N226" s="59"/>
    </row>
    <row r="227" spans="1:14" s="12" customFormat="1" ht="12.75">
      <c r="A227" s="30"/>
      <c r="B227" s="4"/>
      <c r="C227" s="27"/>
      <c r="D227" s="52"/>
      <c r="E227" s="85"/>
      <c r="F227" s="85"/>
      <c r="G227" s="112"/>
      <c r="H227" s="112"/>
      <c r="I227" s="112"/>
      <c r="J227" s="112"/>
      <c r="K227" s="112"/>
      <c r="L227" s="112"/>
      <c r="M227" s="112"/>
      <c r="N227" s="59"/>
    </row>
    <row r="228" spans="1:14" s="12" customFormat="1" ht="38.25">
      <c r="A228" s="30">
        <v>19</v>
      </c>
      <c r="B228" s="4" t="s">
        <v>211</v>
      </c>
      <c r="C228" s="126">
        <v>11637.39</v>
      </c>
      <c r="D228" s="164" t="s">
        <v>0</v>
      </c>
      <c r="E228" s="212"/>
      <c r="F228" s="212">
        <f>ROUND((C228*E228),2)</f>
        <v>0</v>
      </c>
      <c r="G228" s="112"/>
      <c r="H228" s="112"/>
      <c r="I228" s="112"/>
      <c r="J228" s="112"/>
      <c r="K228" s="112"/>
      <c r="L228" s="112"/>
      <c r="M228" s="112"/>
      <c r="N228" s="59"/>
    </row>
    <row r="229" spans="1:14" s="12" customFormat="1" ht="12.75">
      <c r="A229" s="3"/>
      <c r="B229" s="50" t="s">
        <v>175</v>
      </c>
      <c r="C229" s="89"/>
      <c r="D229" s="90"/>
      <c r="E229" s="85"/>
      <c r="F229" s="222">
        <f>SUBTOTAL(9,F92:F228)</f>
        <v>0</v>
      </c>
      <c r="G229" s="112"/>
      <c r="H229" s="112"/>
      <c r="I229" s="112"/>
      <c r="J229" s="112"/>
      <c r="K229" s="112"/>
      <c r="L229" s="112"/>
      <c r="M229" s="112"/>
      <c r="N229" s="59"/>
    </row>
    <row r="230" spans="1:14" s="12" customFormat="1" ht="12.75">
      <c r="A230" s="91"/>
      <c r="B230" s="50"/>
      <c r="C230" s="149"/>
      <c r="D230" s="150"/>
      <c r="E230" s="223"/>
      <c r="F230" s="224"/>
      <c r="G230" s="112"/>
      <c r="H230" s="112"/>
      <c r="I230" s="112"/>
      <c r="J230" s="112"/>
      <c r="K230" s="112"/>
      <c r="L230" s="112"/>
      <c r="M230" s="112"/>
      <c r="N230" s="59"/>
    </row>
    <row r="231" spans="1:14" s="12" customFormat="1" ht="16.5" customHeight="1">
      <c r="A231" s="151" t="s">
        <v>22</v>
      </c>
      <c r="B231" s="152" t="s">
        <v>23</v>
      </c>
      <c r="C231" s="153"/>
      <c r="D231" s="23"/>
      <c r="E231" s="254"/>
      <c r="F231" s="254">
        <f>C231*E231</f>
        <v>0</v>
      </c>
      <c r="G231" s="112"/>
      <c r="H231" s="112"/>
      <c r="I231" s="112"/>
      <c r="J231" s="112"/>
      <c r="K231" s="112"/>
      <c r="L231" s="112"/>
      <c r="M231" s="112"/>
      <c r="N231" s="59">
        <f>E232*C232</f>
        <v>0</v>
      </c>
    </row>
    <row r="232" spans="1:14" s="12" customFormat="1" ht="26.25" customHeight="1">
      <c r="A232" s="54">
        <v>1</v>
      </c>
      <c r="B232" s="154" t="s">
        <v>193</v>
      </c>
      <c r="C232" s="153">
        <v>12</v>
      </c>
      <c r="D232" s="155" t="s">
        <v>62</v>
      </c>
      <c r="E232" s="254"/>
      <c r="F232" s="254">
        <f>+C232*E232</f>
        <v>0</v>
      </c>
      <c r="G232" s="112"/>
      <c r="H232" s="112"/>
      <c r="I232" s="112"/>
      <c r="J232" s="112"/>
      <c r="K232" s="112"/>
      <c r="L232" s="112"/>
      <c r="M232" s="112"/>
      <c r="N232" s="59">
        <f>E233*C233</f>
        <v>0</v>
      </c>
    </row>
    <row r="233" spans="1:14" s="12" customFormat="1" ht="52.5" customHeight="1">
      <c r="A233" s="136">
        <v>2</v>
      </c>
      <c r="B233" s="8" t="s">
        <v>106</v>
      </c>
      <c r="C233" s="190">
        <v>1</v>
      </c>
      <c r="D233" s="191" t="s">
        <v>5</v>
      </c>
      <c r="E233" s="255"/>
      <c r="F233" s="256">
        <f>+ROUND(C233*E233,2)</f>
        <v>0</v>
      </c>
      <c r="G233" s="112"/>
      <c r="H233" s="112"/>
      <c r="I233" s="112"/>
      <c r="J233" s="112"/>
      <c r="K233" s="112"/>
      <c r="L233" s="112"/>
      <c r="M233" s="112"/>
      <c r="N233" s="59"/>
    </row>
    <row r="234" spans="1:14" s="18" customFormat="1" ht="12.75">
      <c r="A234" s="11"/>
      <c r="B234" s="17" t="s">
        <v>47</v>
      </c>
      <c r="C234" s="1"/>
      <c r="D234" s="20"/>
      <c r="E234" s="257"/>
      <c r="F234" s="222">
        <f>SUBTOTAL(9,F232:F233)</f>
        <v>0</v>
      </c>
      <c r="G234" s="111"/>
      <c r="H234" s="111"/>
      <c r="I234" s="111"/>
      <c r="J234" s="111"/>
      <c r="K234" s="111"/>
      <c r="L234" s="111"/>
      <c r="M234" s="111"/>
      <c r="N234" s="59">
        <f>E235*C235</f>
        <v>0</v>
      </c>
    </row>
    <row r="235" spans="1:16" s="55" customFormat="1" ht="12.75">
      <c r="A235" s="11"/>
      <c r="B235" s="17"/>
      <c r="C235" s="1"/>
      <c r="D235" s="20"/>
      <c r="E235" s="257"/>
      <c r="F235" s="257"/>
      <c r="G235" s="110"/>
      <c r="H235" s="110"/>
      <c r="I235" s="110"/>
      <c r="J235" s="110"/>
      <c r="K235" s="110"/>
      <c r="L235" s="110"/>
      <c r="M235" s="110"/>
      <c r="N235" s="59">
        <f>SUM(N8:N233)</f>
        <v>0</v>
      </c>
      <c r="O235" s="93" t="e">
        <f>F234+#REF!+#REF!+#REF!+#REF!+F88+#REF!+#REF!</f>
        <v>#REF!</v>
      </c>
      <c r="P235" s="55" t="e">
        <f>O235*2</f>
        <v>#REF!</v>
      </c>
    </row>
    <row r="236" spans="1:13" s="18" customFormat="1" ht="12.75">
      <c r="A236" s="132"/>
      <c r="B236" s="133" t="s">
        <v>1</v>
      </c>
      <c r="C236" s="29"/>
      <c r="D236" s="132"/>
      <c r="E236" s="258"/>
      <c r="F236" s="259">
        <f>F234+F88+F229</f>
        <v>0</v>
      </c>
      <c r="G236" s="111"/>
      <c r="H236" s="111"/>
      <c r="I236" s="111"/>
      <c r="J236" s="111"/>
      <c r="K236" s="111"/>
      <c r="L236" s="111"/>
      <c r="M236" s="111"/>
    </row>
    <row r="237" spans="1:13" s="18" customFormat="1" ht="12.75">
      <c r="A237" s="11"/>
      <c r="B237" s="17" t="s">
        <v>1</v>
      </c>
      <c r="C237" s="1"/>
      <c r="D237" s="20"/>
      <c r="E237" s="257"/>
      <c r="F237" s="257">
        <f>F236</f>
        <v>0</v>
      </c>
      <c r="G237" s="111"/>
      <c r="H237" s="111"/>
      <c r="I237" s="111"/>
      <c r="J237" s="111"/>
      <c r="K237" s="111"/>
      <c r="L237" s="111"/>
      <c r="M237" s="111"/>
    </row>
    <row r="238" spans="1:13" s="18" customFormat="1" ht="12.75">
      <c r="A238" s="11"/>
      <c r="B238" s="17"/>
      <c r="C238" s="1"/>
      <c r="D238" s="20"/>
      <c r="E238" s="257"/>
      <c r="F238" s="257"/>
      <c r="G238" s="111"/>
      <c r="H238" s="111"/>
      <c r="I238" s="111"/>
      <c r="J238" s="111"/>
      <c r="K238" s="111"/>
      <c r="L238" s="111"/>
      <c r="M238" s="111"/>
    </row>
    <row r="239" spans="1:13" s="12" customFormat="1" ht="12.75">
      <c r="A239" s="11"/>
      <c r="B239" s="17" t="s">
        <v>48</v>
      </c>
      <c r="C239" s="1"/>
      <c r="D239" s="20"/>
      <c r="E239" s="257"/>
      <c r="F239" s="257"/>
      <c r="G239" s="112"/>
      <c r="H239" s="112"/>
      <c r="I239" s="112"/>
      <c r="J239" s="112"/>
      <c r="K239" s="112"/>
      <c r="L239" s="112"/>
      <c r="M239" s="112"/>
    </row>
    <row r="240" spans="1:13" s="12" customFormat="1" ht="12.75">
      <c r="A240" s="21"/>
      <c r="B240" s="22" t="s">
        <v>8</v>
      </c>
      <c r="C240" s="28">
        <v>0.1</v>
      </c>
      <c r="D240" s="23"/>
      <c r="E240" s="254"/>
      <c r="F240" s="254">
        <f>ROUNDDOWN(($F$237*C240),2)</f>
        <v>0</v>
      </c>
      <c r="G240" s="112"/>
      <c r="H240" s="112"/>
      <c r="I240" s="112"/>
      <c r="J240" s="112"/>
      <c r="K240" s="112"/>
      <c r="L240" s="112"/>
      <c r="M240" s="112"/>
    </row>
    <row r="241" spans="1:13" s="12" customFormat="1" ht="12.75">
      <c r="A241" s="21"/>
      <c r="B241" s="22" t="s">
        <v>7</v>
      </c>
      <c r="C241" s="28">
        <v>0.04</v>
      </c>
      <c r="D241" s="23"/>
      <c r="E241" s="254"/>
      <c r="F241" s="254">
        <f>$F$237*C241</f>
        <v>0</v>
      </c>
      <c r="G241" s="112"/>
      <c r="H241" s="112"/>
      <c r="I241" s="112"/>
      <c r="J241" s="112"/>
      <c r="K241" s="112"/>
      <c r="L241" s="112"/>
      <c r="M241" s="112"/>
    </row>
    <row r="242" spans="1:13" s="12" customFormat="1" ht="12.75">
      <c r="A242" s="21"/>
      <c r="B242" s="22" t="s">
        <v>49</v>
      </c>
      <c r="C242" s="28">
        <v>0.04</v>
      </c>
      <c r="D242" s="23"/>
      <c r="E242" s="254"/>
      <c r="F242" s="254">
        <f>$F$237*C242</f>
        <v>0</v>
      </c>
      <c r="G242" s="112"/>
      <c r="H242" s="112"/>
      <c r="I242" s="112"/>
      <c r="J242" s="112"/>
      <c r="K242" s="112"/>
      <c r="L242" s="112"/>
      <c r="M242" s="112"/>
    </row>
    <row r="243" spans="1:13" s="12" customFormat="1" ht="12.75">
      <c r="A243" s="21"/>
      <c r="B243" s="122" t="s">
        <v>9</v>
      </c>
      <c r="C243" s="28">
        <v>0.05</v>
      </c>
      <c r="D243" s="23"/>
      <c r="E243" s="254"/>
      <c r="F243" s="254">
        <f>$F$237*C243</f>
        <v>0</v>
      </c>
      <c r="G243" s="112"/>
      <c r="H243" s="112"/>
      <c r="I243" s="112"/>
      <c r="J243" s="112"/>
      <c r="K243" s="112"/>
      <c r="L243" s="112"/>
      <c r="M243" s="112"/>
    </row>
    <row r="244" spans="1:13" s="12" customFormat="1" ht="12.75">
      <c r="A244" s="21"/>
      <c r="B244" s="22" t="s">
        <v>10</v>
      </c>
      <c r="C244" s="28">
        <v>0.04</v>
      </c>
      <c r="D244" s="23"/>
      <c r="E244" s="254"/>
      <c r="F244" s="254">
        <f>$F$237*C244</f>
        <v>0</v>
      </c>
      <c r="G244" s="112"/>
      <c r="H244" s="112"/>
      <c r="I244" s="112"/>
      <c r="J244" s="112"/>
      <c r="K244" s="112"/>
      <c r="L244" s="112"/>
      <c r="M244" s="112"/>
    </row>
    <row r="245" spans="1:13" s="12" customFormat="1" ht="12.75">
      <c r="A245" s="21"/>
      <c r="B245" s="22" t="s">
        <v>11</v>
      </c>
      <c r="C245" s="28">
        <v>0.01</v>
      </c>
      <c r="D245" s="23"/>
      <c r="E245" s="254"/>
      <c r="F245" s="254">
        <f>$F$237*C245</f>
        <v>0</v>
      </c>
      <c r="G245" s="112"/>
      <c r="H245" s="112"/>
      <c r="I245" s="112"/>
      <c r="J245" s="112"/>
      <c r="K245" s="112"/>
      <c r="L245" s="112"/>
      <c r="M245" s="112"/>
    </row>
    <row r="246" spans="1:13" s="12" customFormat="1" ht="12.75">
      <c r="A246" s="21"/>
      <c r="B246" s="122" t="s">
        <v>103</v>
      </c>
      <c r="C246" s="123">
        <v>0.001</v>
      </c>
      <c r="D246" s="23"/>
      <c r="E246" s="254"/>
      <c r="F246" s="254">
        <f>ROUND(($F$237*C246),2)</f>
        <v>0</v>
      </c>
      <c r="G246" s="112"/>
      <c r="H246" s="112"/>
      <c r="I246" s="112"/>
      <c r="J246" s="112"/>
      <c r="K246" s="112"/>
      <c r="L246" s="112"/>
      <c r="M246" s="112"/>
    </row>
    <row r="247" spans="1:13" s="12" customFormat="1" ht="12.75">
      <c r="A247" s="21"/>
      <c r="B247" s="11" t="s">
        <v>50</v>
      </c>
      <c r="C247" s="123">
        <v>0.18</v>
      </c>
      <c r="D247" s="23"/>
      <c r="E247" s="254"/>
      <c r="F247" s="254">
        <f>$F$240*C247</f>
        <v>0</v>
      </c>
      <c r="G247" s="112"/>
      <c r="H247" s="112"/>
      <c r="I247" s="112"/>
      <c r="J247" s="112"/>
      <c r="K247" s="112"/>
      <c r="L247" s="112"/>
      <c r="M247" s="112"/>
    </row>
    <row r="248" spans="1:13" s="12" customFormat="1" ht="12.75">
      <c r="A248" s="21"/>
      <c r="B248" s="11" t="s">
        <v>104</v>
      </c>
      <c r="C248" s="123">
        <v>0.1</v>
      </c>
      <c r="D248" s="23"/>
      <c r="E248" s="254"/>
      <c r="F248" s="254">
        <f>$F$237*C248</f>
        <v>0</v>
      </c>
      <c r="G248" s="112"/>
      <c r="H248" s="112"/>
      <c r="I248" s="112"/>
      <c r="J248" s="112"/>
      <c r="K248" s="112"/>
      <c r="L248" s="112"/>
      <c r="M248" s="112"/>
    </row>
    <row r="249" spans="1:13" s="12" customFormat="1" ht="15" customHeight="1">
      <c r="A249" s="21"/>
      <c r="B249" s="11" t="s">
        <v>3</v>
      </c>
      <c r="C249" s="25">
        <v>0.1</v>
      </c>
      <c r="D249" s="23"/>
      <c r="E249" s="254"/>
      <c r="F249" s="254">
        <f>$F$237*C249</f>
        <v>0</v>
      </c>
      <c r="G249" s="112"/>
      <c r="H249" s="112"/>
      <c r="I249" s="112"/>
      <c r="J249" s="112"/>
      <c r="K249" s="112"/>
      <c r="L249" s="112"/>
      <c r="M249" s="112"/>
    </row>
    <row r="250" spans="1:13" s="182" customFormat="1" ht="15.75" customHeight="1">
      <c r="A250" s="21"/>
      <c r="B250" s="22" t="s">
        <v>155</v>
      </c>
      <c r="C250" s="25">
        <v>0.02</v>
      </c>
      <c r="D250" s="23"/>
      <c r="E250" s="254"/>
      <c r="F250" s="254">
        <f>C250*F237</f>
        <v>0</v>
      </c>
      <c r="G250" s="181"/>
      <c r="H250" s="181"/>
      <c r="I250" s="181"/>
      <c r="J250" s="181"/>
      <c r="K250" s="181"/>
      <c r="L250" s="181"/>
      <c r="M250" s="181"/>
    </row>
    <row r="251" spans="1:13" s="10" customFormat="1" ht="12.75">
      <c r="A251" s="8"/>
      <c r="B251" s="17" t="s">
        <v>18</v>
      </c>
      <c r="C251" s="25"/>
      <c r="D251" s="26"/>
      <c r="E251" s="241"/>
      <c r="F251" s="260">
        <f>SUM(F240:F250)</f>
        <v>0</v>
      </c>
      <c r="G251" s="113"/>
      <c r="H251" s="113"/>
      <c r="I251" s="113"/>
      <c r="J251" s="113"/>
      <c r="K251" s="113"/>
      <c r="L251" s="113"/>
      <c r="M251" s="113"/>
    </row>
    <row r="252" spans="1:13" s="10" customFormat="1" ht="12.75">
      <c r="A252" s="97"/>
      <c r="B252" s="96"/>
      <c r="C252" s="95"/>
      <c r="D252" s="134"/>
      <c r="E252" s="261"/>
      <c r="F252" s="262"/>
      <c r="G252" s="113"/>
      <c r="H252" s="113"/>
      <c r="I252" s="113"/>
      <c r="J252" s="113"/>
      <c r="K252" s="113"/>
      <c r="L252" s="113"/>
      <c r="M252" s="113"/>
    </row>
    <row r="253" spans="1:13" s="10" customFormat="1" ht="12.75">
      <c r="A253" s="8"/>
      <c r="B253" s="15" t="s">
        <v>51</v>
      </c>
      <c r="C253" s="25"/>
      <c r="D253" s="26"/>
      <c r="E253" s="241"/>
      <c r="F253" s="260">
        <f>F251+F237</f>
        <v>0</v>
      </c>
      <c r="G253" s="109"/>
      <c r="H253" s="109"/>
      <c r="I253" s="109"/>
      <c r="J253" s="109"/>
      <c r="K253" s="109"/>
      <c r="L253" s="109"/>
      <c r="M253" s="109"/>
    </row>
    <row r="254" spans="1:13" s="10" customFormat="1" ht="12.75">
      <c r="A254" s="8"/>
      <c r="B254" s="11"/>
      <c r="C254" s="25"/>
      <c r="D254" s="26"/>
      <c r="E254" s="241"/>
      <c r="F254" s="214"/>
      <c r="G254" s="113"/>
      <c r="H254" s="113"/>
      <c r="I254" s="113"/>
      <c r="J254" s="113"/>
      <c r="K254" s="113"/>
      <c r="L254" s="113"/>
      <c r="M254" s="113"/>
    </row>
    <row r="255" spans="1:6" s="18" customFormat="1" ht="12.75">
      <c r="A255" s="33"/>
      <c r="B255" s="135" t="s">
        <v>52</v>
      </c>
      <c r="C255" s="107"/>
      <c r="D255" s="108"/>
      <c r="E255" s="263"/>
      <c r="F255" s="264">
        <f>F253</f>
        <v>0</v>
      </c>
    </row>
    <row r="256" spans="1:13" s="56" customFormat="1" ht="12.75">
      <c r="A256" s="18"/>
      <c r="B256" s="18"/>
      <c r="C256" s="35"/>
      <c r="D256" s="188"/>
      <c r="E256" s="18"/>
      <c r="F256" s="18"/>
      <c r="G256" s="186"/>
      <c r="H256" s="186"/>
      <c r="I256" s="186"/>
      <c r="J256" s="186"/>
      <c r="K256" s="186"/>
      <c r="L256" s="186"/>
      <c r="M256" s="186"/>
    </row>
    <row r="257" spans="1:13" s="56" customFormat="1" ht="12.75">
      <c r="A257" s="102"/>
      <c r="B257" s="102"/>
      <c r="C257" s="57"/>
      <c r="D257" s="124"/>
      <c r="E257" s="187"/>
      <c r="F257" s="32"/>
      <c r="G257" s="186"/>
      <c r="H257" s="186"/>
      <c r="I257" s="186"/>
      <c r="J257" s="186"/>
      <c r="K257" s="186"/>
      <c r="L257" s="186"/>
      <c r="M257" s="186"/>
    </row>
    <row r="258" spans="1:13" s="56" customFormat="1" ht="12.75">
      <c r="A258" s="60"/>
      <c r="B258" s="60"/>
      <c r="C258" s="51"/>
      <c r="D258" s="61"/>
      <c r="E258" s="32"/>
      <c r="F258" s="186"/>
      <c r="G258" s="189"/>
      <c r="H258" s="189"/>
      <c r="I258" s="189"/>
      <c r="J258" s="189"/>
      <c r="K258" s="189"/>
      <c r="L258" s="189"/>
      <c r="M258" s="189"/>
    </row>
    <row r="259" spans="1:13" s="56" customFormat="1" ht="12.75">
      <c r="A259" s="102"/>
      <c r="B259" s="189"/>
      <c r="C259" s="58"/>
      <c r="D259" s="186"/>
      <c r="E259" s="186"/>
      <c r="F259" s="189"/>
      <c r="G259" s="186"/>
      <c r="H259" s="186"/>
      <c r="I259" s="186"/>
      <c r="J259" s="186"/>
      <c r="K259" s="186"/>
      <c r="L259" s="186"/>
      <c r="M259" s="186"/>
    </row>
    <row r="260" spans="1:13" s="56" customFormat="1" ht="12.75">
      <c r="A260" s="101"/>
      <c r="B260" s="189"/>
      <c r="C260" s="189"/>
      <c r="D260" s="186"/>
      <c r="E260" s="189"/>
      <c r="F260" s="186"/>
      <c r="G260" s="186"/>
      <c r="H260" s="186"/>
      <c r="I260" s="186"/>
      <c r="J260" s="186"/>
      <c r="K260" s="186"/>
      <c r="L260" s="186"/>
      <c r="M260" s="186"/>
    </row>
    <row r="261" spans="1:13" s="56" customFormat="1" ht="12.75">
      <c r="A261" s="187"/>
      <c r="B261" s="189"/>
      <c r="C261" s="58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</row>
    <row r="262" spans="1:13" s="56" customFormat="1" ht="12.75">
      <c r="A262" s="187"/>
      <c r="B262" s="189"/>
      <c r="C262" s="58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</row>
    <row r="263" spans="1:13" s="56" customFormat="1" ht="12.75">
      <c r="A263" s="187"/>
      <c r="B263" s="189"/>
      <c r="C263" s="58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</row>
    <row r="264" spans="1:6" s="56" customFormat="1" ht="12.75">
      <c r="A264" s="187"/>
      <c r="B264" s="189"/>
      <c r="C264" s="58"/>
      <c r="D264" s="186"/>
      <c r="E264" s="186"/>
      <c r="F264" s="186"/>
    </row>
    <row r="265" spans="1:13" s="56" customFormat="1" ht="12.75">
      <c r="A265" s="187"/>
      <c r="B265" s="189"/>
      <c r="C265" s="58"/>
      <c r="D265" s="186"/>
      <c r="E265" s="186"/>
      <c r="G265" s="186"/>
      <c r="H265" s="186"/>
      <c r="I265" s="186"/>
      <c r="J265" s="186"/>
      <c r="K265" s="186"/>
      <c r="L265" s="186"/>
      <c r="M265" s="186"/>
    </row>
    <row r="266" spans="1:6" ht="12.75">
      <c r="A266" s="56"/>
      <c r="B266" s="56"/>
      <c r="C266" s="58"/>
      <c r="D266" s="186"/>
      <c r="E266" s="56"/>
      <c r="F266" s="186"/>
    </row>
    <row r="267" spans="1:5" ht="12.75">
      <c r="A267" s="187"/>
      <c r="B267" s="189"/>
      <c r="C267" s="58"/>
      <c r="D267" s="186"/>
      <c r="E267" s="186"/>
    </row>
  </sheetData>
  <sheetProtection password="8A46" sheet="1"/>
  <autoFilter ref="A7:F255"/>
  <mergeCells count="3">
    <mergeCell ref="A1:F1"/>
    <mergeCell ref="A2:F2"/>
    <mergeCell ref="A3:F3"/>
  </mergeCells>
  <printOptions horizontalCentered="1"/>
  <pageMargins left="0" right="0" top="0" bottom="0.29" header="0.15748031496062992" footer="0"/>
  <pageSetup horizontalDpi="600" verticalDpi="600" orientation="portrait" scale="95" r:id="rId2"/>
  <headerFooter alignWithMargins="0">
    <oddFooter>&amp;C&amp;6Página &amp;P de &amp;N</oddFooter>
  </headerFooter>
  <rowBreaks count="6" manualBreakCount="6">
    <brk id="36" max="5" man="1"/>
    <brk id="72" max="5" man="1"/>
    <brk id="100" max="5" man="1"/>
    <brk id="140" max="5" man="1"/>
    <brk id="188" max="5" man="1"/>
    <brk id="22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Karol Alexandra Peña Grullón</cp:lastModifiedBy>
  <cp:lastPrinted>2019-03-28T20:44:31Z</cp:lastPrinted>
  <dcterms:created xsi:type="dcterms:W3CDTF">1996-11-27T10:00:04Z</dcterms:created>
  <dcterms:modified xsi:type="dcterms:W3CDTF">2019-04-23T19:38:14Z</dcterms:modified>
  <cp:category/>
  <cp:version/>
  <cp:contentType/>
  <cp:contentStatus/>
</cp:coreProperties>
</file>