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RES. 221 DESPACH" sheetId="8" r:id="rId1"/>
  </sheets>
  <externalReferences>
    <externalReference r:id="rId2"/>
    <externalReference r:id="rId3"/>
  </externalReferences>
  <definedNames>
    <definedName name="_xlnm._FilterDatabase" localSheetId="0" hidden="1">'PRES. 221 DESPACH'!$A$11:$F$70</definedName>
    <definedName name="_xlnm.Print_Area" localSheetId="0">'PRES. 221 DESPACH'!$A$1:$F$93</definedName>
    <definedName name="_xlnm.Print_Titles" localSheetId="0">'PRES. 221 DESPACH'!$1:$11</definedName>
  </definedNames>
  <calcPr calcId="162913"/>
</workbook>
</file>

<file path=xl/calcChain.xml><?xml version="1.0" encoding="utf-8"?>
<calcChain xmlns="http://schemas.openxmlformats.org/spreadsheetml/2006/main">
  <c r="F13" i="8" l="1"/>
  <c r="F44" i="8" l="1"/>
  <c r="F67" i="8" l="1"/>
  <c r="N31" i="8" l="1"/>
  <c r="F31" i="8"/>
  <c r="O32" i="8" l="1"/>
  <c r="N32" i="8"/>
  <c r="F32" i="8"/>
  <c r="F38" i="8" l="1"/>
  <c r="N43" i="8" l="1"/>
  <c r="F43" i="8"/>
  <c r="N41" i="8"/>
  <c r="F41" i="8"/>
  <c r="N37" i="8" l="1"/>
  <c r="F37" i="8"/>
  <c r="P36" i="8"/>
  <c r="N36" i="8"/>
  <c r="F36" i="8"/>
  <c r="N30" i="8" l="1"/>
  <c r="F30" i="8"/>
  <c r="N35" i="8" l="1"/>
  <c r="F35" i="8"/>
  <c r="N65" i="8" l="1"/>
  <c r="N34" i="8"/>
  <c r="N33" i="8"/>
  <c r="F63" i="8" l="1"/>
  <c r="F34" i="8"/>
  <c r="F27" i="8"/>
  <c r="F23" i="8"/>
  <c r="F22" i="8" l="1"/>
  <c r="F19" i="8"/>
  <c r="F17" i="8"/>
  <c r="F16" i="8"/>
  <c r="F71" i="8"/>
  <c r="F65" i="8"/>
  <c r="F62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33" i="8"/>
  <c r="F26" i="8"/>
  <c r="A19" i="8"/>
  <c r="F18" i="8"/>
  <c r="A16" i="8"/>
  <c r="F73" i="8" l="1"/>
  <c r="F68" i="8"/>
  <c r="F75" i="8" l="1"/>
  <c r="F76" i="8" s="1"/>
  <c r="F88" i="8" s="1"/>
  <c r="F81" i="8" l="1"/>
  <c r="F82" i="8"/>
  <c r="F86" i="8"/>
  <c r="F90" i="8"/>
  <c r="F89" i="8"/>
  <c r="F79" i="8"/>
  <c r="F85" i="8" s="1"/>
  <c r="F83" i="8"/>
  <c r="F87" i="8"/>
  <c r="F80" i="8"/>
  <c r="F84" i="8"/>
  <c r="F91" i="8" l="1"/>
  <c r="F93" i="8" s="1"/>
</calcChain>
</file>

<file path=xl/sharedStrings.xml><?xml version="1.0" encoding="utf-8"?>
<sst xmlns="http://schemas.openxmlformats.org/spreadsheetml/2006/main" count="117" uniqueCount="80">
  <si>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</si>
  <si>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</si>
  <si>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</si>
  <si>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</si>
  <si>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</si>
  <si>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</si>
  <si>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</si>
  <si>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</si>
  <si>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</si>
  <si>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</si>
  <si>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</si>
  <si>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</si>
  <si>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</si>
  <si>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</si>
  <si>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</si>
  <si>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</si>
  <si>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</si>
  <si>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</si>
  <si>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</si>
  <si>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</si>
  <si>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</si>
  <si>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</si>
  <si>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</si>
  <si>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</si>
  <si>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</si>
  <si>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</si>
  <si>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</si>
  <si>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</si>
  <si>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</si>
  <si>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</si>
  <si>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</si>
  <si>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</si>
  <si>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</si>
  <si>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</si>
  <si>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</si>
  <si>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</si>
  <si>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</si>
  <si>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</si>
  <si>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</si>
  <si>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</si>
  <si>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</si>
  <si>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</si>
  <si>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</si>
  <si>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</si>
  <si>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</si>
  <si>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</si>
  <si>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</si>
  <si>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</si>
  <si>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</si>
  <si>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</si>
  <si>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</si>
  <si>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</si>
  <si>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</si>
  <si>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</si>
  <si>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</si>
  <si>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JUNTAS  MECANICAS TIPO DRESSER DE Ø3" </t>
  </si>
  <si>
    <t xml:space="preserve">TAPON Ø3" ACERO SCH-80 CON PROTECCION ANTICORROSIVA 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</si>
  <si>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</si>
  <si>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</si>
  <si>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</si>
  <si>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</si>
  <si>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</si>
  <si>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</si>
  <si>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>TEE DE Ø3" X Ø3" ACERO SCH-80 CON PROTECCION ANTICORROSIVA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</si>
  <si>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</si>
  <si>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</si>
  <si>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</si>
  <si>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>RED DE DISTRIBICION COMUNIDAD LOS BOTADOS PRIMERA PARTE  ESTACION   ( 6 + 800  A 8 + 220)</t>
  </si>
  <si>
    <t>SUMINISTRO Y COLOCACION DE VALVULAS</t>
  </si>
  <si>
    <t>VALVULA DE COMPUERTA DE Ø3¨ PLATILLADA (INC. 2 JUNTAS DE GOMA, 2 NIPLE PLATILLADOS, 2 JUNTAS MECANICAS TIPO DRESSER Y 2 PARES DE TORNILLOS)</t>
  </si>
  <si>
    <t>VALVULA DE COMPUERTA DE Ø4¨ PLATILLADA (INC. 2 JUNTAS DE GOMA, 2 NIPLE PLATILLADOS, 2 JUNTAS MECANICAS TIPO DRESSER Y 2 PARES DE TORNILLOS)</t>
  </si>
  <si>
    <t>ACOMETIDAS RURALES (806 U)</t>
  </si>
  <si>
    <t>LIMPIEZA FINAL</t>
  </si>
  <si>
    <t>ANCLAJE PARA PIEZAS</t>
  </si>
  <si>
    <t xml:space="preserve">CODO Ø4"x45º ACERO SCH-80 CON PROTECCION ANTICORROSIVA </t>
  </si>
  <si>
    <t xml:space="preserve">CODO Ø4"x 90º ACERO SCH-80 CON PROTECCION ANTICORROSIVA </t>
  </si>
  <si>
    <t>CAJA TELESCOPICA P/VALVULAS (INCL. BASE Y TAPA DE H.S.)</t>
  </si>
  <si>
    <t xml:space="preserve">TUBERIA Ø3" PVC (SDR-26 C/J.G.) </t>
  </si>
  <si>
    <t xml:space="preserve">TUBERIA Ø4" PVC (SDR-26 C/J.G.) </t>
  </si>
  <si>
    <t>Obra:    RED  LOS BOTADO 1RA.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</si>
</sst>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0.0%"/>
    <numFmt numFmtId="167" formatCode="0.000"/>
    <numFmt numFmtId="168" formatCode="General_)"/>
    <numFmt numFmtId="169" formatCode="_-* #,##0.00_-;\-* #,##0.00_-;_-* &quot;-&quot;??_-;_-@_-"/>
    <numFmt numFmtId="170" formatCode="_-* #,##0.00\ _R_D_$_-;\-* #,##0.00\ _R_D_$_-;_-* &quot;-&quot;??\ _R_D_$_-;_-@_-"/>
    <numFmt numFmtId="171" formatCode="_-* #,##0.0\ _€_-;\-* #,##0.0\ _€_-;_-* &quot;-&quot;??\ _€_-;_-@_-"/>
    <numFmt numFmtId="172" formatCode="_-* #,##0\ _€_-;\-* #,##0\ _€_-;_-* &quot;-&quot;??\ _€_-;_-@_-"/>
    <numFmt numFmtId="173" formatCode="#,##0.0_);\(#,##0.0\)"/>
    <numFmt numFmtId="174" formatCode="_(* #,##0.0_);_(* \(#,##0.0\);_(* &quot;-&quot;??_);_(@_)"/>
    <numFmt numFmtId="175" formatCode="0.00_)"/>
    <numFmt numFmtId="176" formatCode="0.0_)"/>
    <numFmt numFmtId="17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5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" fillId="0" borderId="0"/>
    <xf numFmtId="0" fontId="3" fillId="0" borderId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175" fontId="5" fillId="0" borderId="0"/>
    <xf numFmtId="0" fontId="3" fillId="0" borderId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3" fillId="2" borderId="0" xfId="0" applyFont="1" applyFill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171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8" fontId="3" fillId="2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0" fillId="2" borderId="0" xfId="41" applyFont="1" applyFill="1" applyAlignment="1">
      <alignment vertical="top"/>
    </xf>
    <xf numFmtId="0" fontId="8" fillId="0" borderId="0" xfId="0" applyFont="1" applyFill="1"/>
    <xf numFmtId="174" fontId="14" fillId="2" borderId="2" xfId="15" applyNumberFormat="1" applyFont="1" applyFill="1" applyBorder="1" applyAlignment="1" applyProtection="1">
      <alignment horizontal="right" vertical="center"/>
    </xf>
    <xf numFmtId="43" fontId="3" fillId="2" borderId="0" xfId="30" applyFont="1" applyFill="1"/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0" fontId="12" fillId="3" borderId="0" xfId="6" applyFont="1" applyFill="1" applyAlignment="1">
      <alignment vertical="top"/>
    </xf>
    <xf numFmtId="165" fontId="12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169" fontId="3" fillId="0" borderId="0" xfId="0" applyNumberFormat="1" applyFont="1" applyFill="1" applyBorder="1"/>
    <xf numFmtId="169" fontId="3" fillId="0" borderId="0" xfId="0" applyNumberFormat="1" applyFont="1" applyFill="1"/>
    <xf numFmtId="43" fontId="2" fillId="0" borderId="0" xfId="0" applyNumberFormat="1" applyFont="1" applyFill="1"/>
    <xf numFmtId="43" fontId="12" fillId="0" borderId="0" xfId="0" applyNumberFormat="1" applyFont="1" applyAlignment="1">
      <alignment vertical="center"/>
    </xf>
    <xf numFmtId="0" fontId="16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0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1" fillId="4" borderId="0" xfId="0" applyNumberFormat="1" applyFont="1" applyFill="1" applyAlignment="1">
      <alignment vertical="center"/>
    </xf>
    <xf numFmtId="0" fontId="12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0" fillId="4" borderId="0" xfId="41" applyFont="1" applyFill="1" applyAlignment="1">
      <alignment vertical="top"/>
    </xf>
    <xf numFmtId="0" fontId="11" fillId="4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4" fontId="11" fillId="0" borderId="5" xfId="0" applyNumberFormat="1" applyFont="1" applyBorder="1" applyAlignment="1">
      <alignment vertical="center"/>
    </xf>
    <xf numFmtId="165" fontId="3" fillId="2" borderId="7" xfId="1" applyFont="1" applyFill="1" applyBorder="1" applyAlignment="1" applyProtection="1">
      <alignment vertical="center"/>
      <protection locked="0"/>
    </xf>
    <xf numFmtId="165" fontId="2" fillId="3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 applyProtection="1">
      <alignment vertical="center"/>
      <protection locked="0"/>
    </xf>
    <xf numFmtId="165" fontId="2" fillId="3" borderId="0" xfId="1" applyFont="1" applyFill="1" applyBorder="1" applyAlignment="1">
      <alignment horizontal="right" vertical="center"/>
    </xf>
    <xf numFmtId="165" fontId="2" fillId="2" borderId="0" xfId="1" applyFont="1" applyFill="1" applyBorder="1" applyAlignment="1">
      <alignment horizontal="right" vertical="center"/>
    </xf>
    <xf numFmtId="4" fontId="2" fillId="3" borderId="0" xfId="42" applyNumberFormat="1" applyFont="1" applyFill="1" applyBorder="1" applyAlignment="1">
      <alignment horizontal="right" wrapText="1"/>
    </xf>
    <xf numFmtId="4" fontId="15" fillId="2" borderId="0" xfId="21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/>
    </xf>
    <xf numFmtId="169" fontId="14" fillId="2" borderId="0" xfId="15" applyFont="1" applyFill="1" applyBorder="1" applyAlignment="1">
      <alignment horizontal="right"/>
    </xf>
    <xf numFmtId="43" fontId="14" fillId="2" borderId="0" xfId="12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5" fillId="3" borderId="0" xfId="2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165" fontId="11" fillId="0" borderId="0" xfId="1" applyFont="1" applyBorder="1" applyAlignment="1">
      <alignment horizontal="right" vertical="center"/>
    </xf>
    <xf numFmtId="174" fontId="3" fillId="2" borderId="3" xfId="15" applyNumberFormat="1" applyFont="1" applyFill="1" applyBorder="1" applyAlignment="1" applyProtection="1">
      <alignment horizontal="right" vertical="center"/>
    </xf>
    <xf numFmtId="169" fontId="3" fillId="2" borderId="3" xfId="15" applyFont="1" applyFill="1" applyBorder="1" applyAlignment="1">
      <alignment horizontal="right"/>
    </xf>
    <xf numFmtId="174" fontId="3" fillId="3" borderId="1" xfId="15" applyNumberFormat="1" applyFont="1" applyFill="1" applyBorder="1" applyAlignment="1" applyProtection="1">
      <alignment horizontal="right" vertical="center"/>
    </xf>
    <xf numFmtId="174" fontId="3" fillId="3" borderId="4" xfId="15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Alignment="1">
      <alignment vertical="center"/>
    </xf>
    <xf numFmtId="0" fontId="11" fillId="0" borderId="6" xfId="0" applyFont="1" applyBorder="1" applyAlignment="1">
      <alignment vertical="center"/>
    </xf>
    <xf numFmtId="171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7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165" fontId="3" fillId="2" borderId="2" xfId="1" applyFont="1" applyFill="1" applyBorder="1" applyAlignment="1" applyProtection="1">
      <alignment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4" fontId="11" fillId="0" borderId="0" xfId="0" applyNumberFormat="1" applyFont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vertical="center"/>
    </xf>
    <xf numFmtId="171" fontId="3" fillId="2" borderId="3" xfId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165" fontId="3" fillId="2" borderId="3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vertical="center"/>
    </xf>
    <xf numFmtId="0" fontId="2" fillId="2" borderId="3" xfId="11" applyFont="1" applyFill="1" applyBorder="1" applyAlignment="1" applyProtection="1">
      <alignment vertical="center"/>
    </xf>
    <xf numFmtId="177" fontId="11" fillId="2" borderId="3" xfId="1" applyNumberFormat="1" applyFont="1" applyFill="1" applyBorder="1" applyAlignment="1" applyProtection="1">
      <alignment horizontal="right"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1" fontId="3" fillId="2" borderId="3" xfId="1" applyNumberFormat="1" applyFont="1" applyFill="1" applyBorder="1" applyAlignment="1" applyProtection="1">
      <alignment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172" fontId="2" fillId="2" borderId="3" xfId="12" applyNumberFormat="1" applyFont="1" applyFill="1" applyBorder="1" applyAlignment="1" applyProtection="1">
      <alignment vertical="center"/>
    </xf>
    <xf numFmtId="171" fontId="3" fillId="2" borderId="3" xfId="12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 wrapText="1"/>
    </xf>
    <xf numFmtId="171" fontId="3" fillId="2" borderId="3" xfId="1" applyNumberFormat="1" applyFont="1" applyFill="1" applyBorder="1" applyAlignment="1" applyProtection="1">
      <alignment vertical="top"/>
    </xf>
    <xf numFmtId="177" fontId="11" fillId="2" borderId="4" xfId="1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 vertical="center" wrapText="1"/>
    </xf>
    <xf numFmtId="165" fontId="3" fillId="2" borderId="4" xfId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vertical="top" wrapText="1"/>
    </xf>
    <xf numFmtId="37" fontId="2" fillId="2" borderId="3" xfId="0" applyNumberFormat="1" applyFont="1" applyFill="1" applyBorder="1" applyAlignment="1" applyProtection="1">
      <alignment vertical="center"/>
    </xf>
    <xf numFmtId="0" fontId="2" fillId="2" borderId="3" xfId="40" applyFont="1" applyFill="1" applyBorder="1" applyAlignment="1" applyProtection="1">
      <alignment vertical="top" wrapText="1"/>
    </xf>
    <xf numFmtId="173" fontId="3" fillId="2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/>
    </xf>
    <xf numFmtId="165" fontId="3" fillId="2" borderId="3" xfId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165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165" fontId="3" fillId="2" borderId="3" xfId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165" fontId="3" fillId="2" borderId="3" xfId="1" applyFont="1" applyFill="1" applyBorder="1" applyAlignment="1" applyProtection="1">
      <alignment horizontal="center" vertical="top"/>
    </xf>
    <xf numFmtId="172" fontId="2" fillId="2" borderId="3" xfId="1" applyNumberFormat="1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center" wrapText="1"/>
    </xf>
    <xf numFmtId="172" fontId="2" fillId="2" borderId="3" xfId="1" applyNumberFormat="1" applyFont="1" applyFill="1" applyBorder="1" applyAlignment="1" applyProtection="1">
      <alignment horizontal="center" vertical="top" wrapText="1"/>
    </xf>
    <xf numFmtId="172" fontId="2" fillId="2" borderId="3" xfId="1" applyNumberFormat="1" applyFont="1" applyFill="1" applyBorder="1" applyAlignment="1" applyProtection="1">
      <alignment horizontal="right" vertical="center" wrapText="1"/>
    </xf>
    <xf numFmtId="171" fontId="3" fillId="3" borderId="4" xfId="1" applyNumberFormat="1" applyFont="1" applyFill="1" applyBorder="1" applyAlignment="1" applyProtection="1">
      <alignment horizontal="center" vertical="center" wrapText="1"/>
    </xf>
    <xf numFmtId="39" fontId="2" fillId="3" borderId="4" xfId="3" applyFont="1" applyFill="1" applyBorder="1" applyAlignment="1" applyProtection="1">
      <alignment horizontal="center" vertical="center"/>
    </xf>
    <xf numFmtId="4" fontId="11" fillId="3" borderId="6" xfId="0" applyNumberFormat="1" applyFont="1" applyFill="1" applyBorder="1" applyAlignment="1" applyProtection="1">
      <alignment vertical="center"/>
    </xf>
    <xf numFmtId="165" fontId="3" fillId="3" borderId="4" xfId="1" applyFont="1" applyFill="1" applyBorder="1" applyAlignment="1" applyProtection="1">
      <alignment horizontal="center" vertical="center" wrapText="1"/>
    </xf>
    <xf numFmtId="171" fontId="3" fillId="2" borderId="3" xfId="1" applyNumberFormat="1" applyFont="1" applyFill="1" applyBorder="1" applyAlignment="1" applyProtection="1">
      <alignment horizontal="center" vertical="center"/>
    </xf>
    <xf numFmtId="171" fontId="2" fillId="2" borderId="3" xfId="1" applyNumberFormat="1" applyFont="1" applyFill="1" applyBorder="1" applyAlignment="1" applyProtection="1">
      <alignment horizontal="center" vertical="center"/>
    </xf>
    <xf numFmtId="165" fontId="12" fillId="2" borderId="3" xfId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horizontal="right" vertical="center"/>
    </xf>
    <xf numFmtId="0" fontId="3" fillId="2" borderId="3" xfId="9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right" vertical="center"/>
    </xf>
    <xf numFmtId="171" fontId="3" fillId="3" borderId="4" xfId="1" applyNumberFormat="1" applyFont="1" applyFill="1" applyBorder="1" applyAlignment="1" applyProtection="1">
      <alignment horizontal="center" vertical="center"/>
    </xf>
    <xf numFmtId="165" fontId="3" fillId="3" borderId="4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4" fontId="11" fillId="0" borderId="0" xfId="0" applyNumberFormat="1" applyFont="1" applyAlignment="1" applyProtection="1">
      <alignment vertical="center"/>
    </xf>
    <xf numFmtId="176" fontId="3" fillId="3" borderId="4" xfId="45" applyNumberFormat="1" applyFont="1" applyFill="1" applyBorder="1" applyAlignment="1" applyProtection="1">
      <alignment horizontal="right" vertical="top"/>
    </xf>
    <xf numFmtId="0" fontId="2" fillId="3" borderId="4" xfId="46" applyFont="1" applyFill="1" applyBorder="1" applyAlignment="1" applyProtection="1">
      <alignment horizontal="center"/>
    </xf>
    <xf numFmtId="4" fontId="8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6" fontId="3" fillId="3" borderId="3" xfId="45" applyNumberFormat="1" applyFont="1" applyFill="1" applyBorder="1" applyAlignment="1" applyProtection="1">
      <alignment horizontal="right" vertical="top"/>
    </xf>
    <xf numFmtId="0" fontId="2" fillId="3" borderId="3" xfId="46" applyFont="1" applyFill="1" applyBorder="1" applyAlignment="1" applyProtection="1">
      <alignment horizontal="center"/>
    </xf>
    <xf numFmtId="4" fontId="11" fillId="3" borderId="0" xfId="0" applyNumberFormat="1" applyFont="1" applyFill="1" applyAlignment="1" applyProtection="1">
      <alignment vertical="center"/>
    </xf>
    <xf numFmtId="4" fontId="8" fillId="3" borderId="3" xfId="0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top" wrapText="1"/>
    </xf>
    <xf numFmtId="4" fontId="14" fillId="2" borderId="2" xfId="21" applyNumberFormat="1" applyFont="1" applyFill="1" applyBorder="1" applyAlignment="1" applyProtection="1">
      <alignment horizontal="center" vertical="center" wrapText="1"/>
    </xf>
    <xf numFmtId="4" fontId="14" fillId="2" borderId="2" xfId="2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/>
    </xf>
    <xf numFmtId="10" fontId="3" fillId="2" borderId="3" xfId="20" applyNumberFormat="1" applyFont="1" applyFill="1" applyBorder="1" applyAlignment="1" applyProtection="1">
      <alignment horizontal="right" vertical="center" wrapText="1"/>
    </xf>
    <xf numFmtId="10" fontId="3" fillId="2" borderId="3" xfId="20" applyNumberFormat="1" applyFont="1" applyFill="1" applyBorder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right" wrapText="1"/>
    </xf>
    <xf numFmtId="10" fontId="3" fillId="2" borderId="3" xfId="2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169" fontId="3" fillId="2" borderId="3" xfId="18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/>
    <xf numFmtId="0" fontId="3" fillId="0" borderId="4" xfId="0" applyFont="1" applyFill="1" applyBorder="1" applyAlignment="1" applyProtection="1">
      <alignment horizontal="right" wrapText="1"/>
    </xf>
    <xf numFmtId="10" fontId="3" fillId="0" borderId="4" xfId="20" applyNumberFormat="1" applyFont="1" applyFill="1" applyBorder="1" applyAlignment="1" applyProtection="1">
      <alignment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169" fontId="3" fillId="0" borderId="4" xfId="18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right" vertical="top" wrapText="1"/>
    </xf>
    <xf numFmtId="4" fontId="3" fillId="3" borderId="1" xfId="21" applyNumberFormat="1" applyFont="1" applyFill="1" applyBorder="1" applyAlignment="1" applyProtection="1">
      <alignment horizontal="center" vertical="center" wrapText="1"/>
    </xf>
    <xf numFmtId="4" fontId="3" fillId="3" borderId="1" xfId="21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right" vertical="top" wrapText="1"/>
    </xf>
    <xf numFmtId="4" fontId="3" fillId="3" borderId="4" xfId="21" applyNumberFormat="1" applyFont="1" applyFill="1" applyBorder="1" applyAlignment="1" applyProtection="1">
      <alignment horizontal="center" vertical="center" wrapText="1"/>
    </xf>
    <xf numFmtId="4" fontId="3" fillId="3" borderId="4" xfId="21" applyNumberFormat="1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  <xf numFmtId="169" fontId="3" fillId="2" borderId="3" xfId="15" applyFont="1" applyFill="1" applyBorder="1" applyAlignment="1" applyProtection="1">
      <alignment horizontal="right"/>
      <protection locked="0"/>
    </xf>
    <xf numFmtId="4" fontId="11" fillId="0" borderId="5" xfId="0" applyNumberFormat="1" applyFont="1" applyBorder="1" applyAlignment="1" applyProtection="1">
      <alignment vertical="center"/>
      <protection locked="0"/>
    </xf>
    <xf numFmtId="169" fontId="3" fillId="3" borderId="4" xfId="15" applyFont="1" applyFill="1" applyBorder="1" applyAlignment="1" applyProtection="1">
      <alignment horizontal="right"/>
      <protection locked="0"/>
    </xf>
    <xf numFmtId="165" fontId="2" fillId="2" borderId="5" xfId="1" applyFont="1" applyFill="1" applyBorder="1" applyAlignment="1" applyProtection="1">
      <alignment horizontal="right" vertical="center"/>
      <protection locked="0"/>
    </xf>
    <xf numFmtId="169" fontId="3" fillId="3" borderId="3" xfId="15" applyFont="1" applyFill="1" applyBorder="1" applyAlignment="1" applyProtection="1">
      <alignment horizontal="right"/>
      <protection locked="0"/>
    </xf>
    <xf numFmtId="4" fontId="15" fillId="2" borderId="2" xfId="21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43" fontId="3" fillId="2" borderId="3" xfId="12" applyFont="1" applyFill="1" applyBorder="1" applyAlignment="1" applyProtection="1">
      <alignment horizontal="right" wrapText="1"/>
      <protection locked="0"/>
    </xf>
    <xf numFmtId="169" fontId="3" fillId="3" borderId="1" xfId="15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4" fontId="11" fillId="2" borderId="3" xfId="0" applyNumberFormat="1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vertical="center"/>
    </xf>
    <xf numFmtId="4" fontId="11" fillId="2" borderId="5" xfId="0" applyNumberFormat="1" applyFont="1" applyFill="1" applyBorder="1" applyAlignment="1" applyProtection="1">
      <alignment vertical="center"/>
      <protection locked="0"/>
    </xf>
    <xf numFmtId="4" fontId="11" fillId="3" borderId="4" xfId="0" applyNumberFormat="1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vertical="center"/>
      <protection locked="0"/>
    </xf>
    <xf numFmtId="4" fontId="11" fillId="2" borderId="3" xfId="0" applyNumberFormat="1" applyFont="1" applyFill="1" applyBorder="1" applyAlignment="1" applyProtection="1">
      <alignment vertical="center"/>
      <protection locked="0"/>
    </xf>
  </cellXfs>
  <cellStyles count="50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5-09 Equipamiento Pozos Ac. Rural El Llano" xfId="45"/>
    <cellStyle name="Normal_CARCAMO SAN PEDRO" xfId="41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96</xdr:row>
      <xdr:rowOff>0</xdr:rowOff>
    </xdr:from>
    <xdr:to>
      <xdr:col>2</xdr:col>
      <xdr:colOff>303828</xdr:colOff>
      <xdr:row>97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95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94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94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95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95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94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2</xdr:col>
      <xdr:colOff>303828</xdr:colOff>
      <xdr:row>94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69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69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70</xdr:row>
      <xdr:rowOff>0</xdr:rowOff>
    </xdr:from>
    <xdr:to>
      <xdr:col>1</xdr:col>
      <xdr:colOff>2780886</xdr:colOff>
      <xdr:row>76</xdr:row>
      <xdr:rowOff>20293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69</xdr:row>
      <xdr:rowOff>152400</xdr:rowOff>
    </xdr:from>
    <xdr:to>
      <xdr:col>1</xdr:col>
      <xdr:colOff>1419225</xdr:colOff>
      <xdr:row>70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000%20-%20%20LISTADO%20DE%20PRECIO\precios%202018%20y%202019\Copia%20de%20LISTADO%20PIEZAS%20ACER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000%20-%20%20LISTADO%20DE%20PRECIO\precios%202018%20y%202019\Copia%20de%20Copia%20de%20LISTADO%20PIEZAS%20ACER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2"/>
      <sheetName val="2013 FEB.Prov."/>
      <sheetName val="2013 AGO.Final"/>
      <sheetName val="2014 - MAYO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O15">
            <v>1449.38</v>
          </cell>
        </row>
        <row r="16">
          <cell r="G16">
            <v>1384.48</v>
          </cell>
        </row>
        <row r="19">
          <cell r="G19">
            <v>2390.48</v>
          </cell>
        </row>
        <row r="65">
          <cell r="G65">
            <v>2443.8500000000004</v>
          </cell>
        </row>
        <row r="102">
          <cell r="G102">
            <v>2054.4499999999998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2"/>
      <sheetName val="2013 FEB.Prov."/>
      <sheetName val="2013 AGO.Final"/>
      <sheetName val="2014 - MAYO"/>
    </sheetNames>
    <sheetDataSet>
      <sheetData sheetId="0"/>
      <sheetData sheetId="1"/>
      <sheetData sheetId="2"/>
      <sheetData sheetId="3"/>
      <sheetData sheetId="4"/>
      <sheetData sheetId="5"/>
      <sheetData sheetId="6">
        <row r="64">
          <cell r="G64">
            <v>2119.3500000000004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8"/>
  <sheetViews>
    <sheetView tabSelected="1" view="pageBreakPreview" topLeftCell="A63" zoomScaleNormal="100" zoomScaleSheetLayoutView="100" workbookViewId="0">
      <selection activeCell="F65" sqref="F65"/>
    </sheetView>
  </sheetViews>
  <sheetFormatPr baseColWidth="10" defaultColWidth="9.140625" defaultRowHeight="12.75" x14ac:dyDescent="0.25"/>
  <cols>
    <col min="1" max="1" width="7.7109375" style="7" bestFit="1" customWidth="1"/>
    <col min="2" max="2" width="44.7109375" style="4" customWidth="1"/>
    <col min="3" max="3" width="12.7109375" style="8" customWidth="1"/>
    <col min="4" max="4" width="7.140625" style="5" customWidth="1"/>
    <col min="5" max="5" width="12.28515625" style="6" customWidth="1"/>
    <col min="6" max="6" width="15.42578125" style="9" bestFit="1" customWidth="1"/>
    <col min="7" max="7" width="15" style="9" customWidth="1"/>
    <col min="8" max="8" width="13.42578125" style="2" customWidth="1"/>
    <col min="9" max="9" width="15.140625" style="2" customWidth="1"/>
    <col min="10" max="10" width="15.42578125" style="2" bestFit="1" customWidth="1"/>
    <col min="11" max="11" width="11.85546875" style="2" bestFit="1" customWidth="1"/>
    <col min="12" max="13" width="9.140625" style="2"/>
    <col min="14" max="14" width="10.85546875" style="2" bestFit="1" customWidth="1"/>
    <col min="15" max="16384" width="9.140625" style="2"/>
  </cols>
  <sheetData>
    <row r="1" spans="1:10" x14ac:dyDescent="0.25">
      <c r="A1" s="181"/>
      <c r="B1" s="181"/>
      <c r="C1" s="181"/>
      <c r="D1" s="181"/>
      <c r="E1" s="181"/>
      <c r="F1" s="181"/>
      <c r="G1" s="46"/>
    </row>
    <row r="2" spans="1:10" x14ac:dyDescent="0.25">
      <c r="A2" s="181"/>
      <c r="B2" s="181"/>
      <c r="C2" s="181"/>
      <c r="D2" s="181"/>
      <c r="E2" s="181"/>
      <c r="F2" s="181"/>
      <c r="G2" s="46"/>
    </row>
    <row r="3" spans="1:10" x14ac:dyDescent="0.25">
      <c r="A3" s="181"/>
      <c r="B3" s="181"/>
      <c r="C3" s="181"/>
      <c r="D3" s="181"/>
      <c r="E3" s="181"/>
      <c r="F3" s="181"/>
      <c r="G3" s="46"/>
    </row>
    <row r="4" spans="1:10" x14ac:dyDescent="0.25">
      <c r="A4" s="181"/>
      <c r="B4" s="181"/>
      <c r="C4" s="181"/>
      <c r="D4" s="181"/>
      <c r="E4" s="181"/>
      <c r="F4" s="181"/>
      <c r="G4" s="46"/>
    </row>
    <row r="5" spans="1:10" x14ac:dyDescent="0.25">
      <c r="A5" s="31"/>
      <c r="B5" s="31"/>
      <c r="C5" s="31"/>
      <c r="D5" s="31"/>
      <c r="E5" s="31"/>
      <c r="F5" s="31"/>
      <c r="G5" s="46"/>
    </row>
    <row r="6" spans="1:10" x14ac:dyDescent="0.25">
      <c r="A6" s="31"/>
      <c r="B6" s="31"/>
      <c r="C6" s="31"/>
      <c r="D6" s="31"/>
      <c r="E6" s="31"/>
      <c r="F6" s="31"/>
      <c r="G6" s="46"/>
    </row>
    <row r="7" spans="1:10" x14ac:dyDescent="0.25">
      <c r="A7" s="180"/>
      <c r="B7" s="180"/>
      <c r="C7" s="180"/>
      <c r="D7" s="180"/>
      <c r="E7" s="180"/>
      <c r="F7" s="180"/>
      <c r="G7" s="45"/>
    </row>
    <row r="8" spans="1:10" ht="25.5" customHeight="1" x14ac:dyDescent="0.25">
      <c r="A8" s="182" t="s">
        <v>79</v>
      </c>
      <c r="B8" s="182"/>
      <c r="C8" s="182"/>
      <c r="D8" s="182"/>
      <c r="E8" s="182"/>
      <c r="F8" s="182"/>
      <c r="G8" s="45"/>
    </row>
    <row r="9" spans="1:10" ht="15" customHeight="1" x14ac:dyDescent="0.25">
      <c r="A9" s="182" t="s">
        <v>66</v>
      </c>
      <c r="B9" s="182"/>
      <c r="C9" s="183"/>
      <c r="D9" s="184" t="s">
        <v>57</v>
      </c>
      <c r="E9" s="184"/>
      <c r="F9" s="183"/>
      <c r="G9" s="42"/>
    </row>
    <row r="10" spans="1:10" x14ac:dyDescent="0.25">
      <c r="A10" s="185"/>
      <c r="B10" s="185"/>
      <c r="C10" s="185"/>
      <c r="D10" s="185"/>
      <c r="E10" s="185"/>
      <c r="F10" s="185"/>
      <c r="G10" s="46"/>
    </row>
    <row r="11" spans="1:10" x14ac:dyDescent="0.25">
      <c r="A11" s="70" t="s">
        <v>0</v>
      </c>
      <c r="B11" s="71" t="s">
        <v>1</v>
      </c>
      <c r="C11" s="72" t="s">
        <v>2</v>
      </c>
      <c r="D11" s="72" t="s">
        <v>3</v>
      </c>
      <c r="E11" s="72" t="s">
        <v>4</v>
      </c>
      <c r="F11" s="169" t="s">
        <v>5</v>
      </c>
      <c r="G11" s="50"/>
    </row>
    <row r="12" spans="1:10" ht="37.5" customHeight="1" x14ac:dyDescent="0.25">
      <c r="A12" s="73" t="s">
        <v>58</v>
      </c>
      <c r="B12" s="74" t="s">
        <v>67</v>
      </c>
      <c r="C12" s="75"/>
      <c r="D12" s="76"/>
      <c r="E12" s="75"/>
      <c r="F12" s="49"/>
      <c r="G12" s="51"/>
    </row>
    <row r="13" spans="1:10" x14ac:dyDescent="0.2">
      <c r="A13" s="77">
        <v>1</v>
      </c>
      <c r="B13" s="78" t="s">
        <v>19</v>
      </c>
      <c r="C13" s="79">
        <v>10782.16</v>
      </c>
      <c r="D13" s="80" t="s">
        <v>8</v>
      </c>
      <c r="E13" s="81"/>
      <c r="F13" s="170">
        <f>ROUND(C13*E13,2)</f>
        <v>0</v>
      </c>
      <c r="G13" s="63"/>
      <c r="I13" s="12"/>
      <c r="J13" s="29"/>
    </row>
    <row r="14" spans="1:10" x14ac:dyDescent="0.2">
      <c r="A14" s="82"/>
      <c r="B14" s="83"/>
      <c r="C14" s="84"/>
      <c r="D14" s="80"/>
      <c r="E14" s="186"/>
      <c r="F14" s="170"/>
      <c r="G14" s="63"/>
      <c r="I14" s="12"/>
      <c r="J14" s="24"/>
    </row>
    <row r="15" spans="1:10" x14ac:dyDescent="0.2">
      <c r="A15" s="85">
        <v>2</v>
      </c>
      <c r="B15" s="86" t="s">
        <v>13</v>
      </c>
      <c r="C15" s="84"/>
      <c r="D15" s="80"/>
      <c r="E15" s="186"/>
      <c r="F15" s="170"/>
      <c r="G15" s="63"/>
      <c r="I15" s="12"/>
      <c r="J15" s="24"/>
    </row>
    <row r="16" spans="1:10" x14ac:dyDescent="0.2">
      <c r="A16" s="87">
        <f>+A15+0.1</f>
        <v>2.1</v>
      </c>
      <c r="B16" s="88" t="s">
        <v>16</v>
      </c>
      <c r="C16" s="187">
        <v>7019.36</v>
      </c>
      <c r="D16" s="80" t="s">
        <v>7</v>
      </c>
      <c r="E16" s="186"/>
      <c r="F16" s="170">
        <f>ROUND(C16*E16,2)</f>
        <v>0</v>
      </c>
      <c r="G16" s="63"/>
      <c r="I16" s="12"/>
      <c r="J16" s="24"/>
    </row>
    <row r="17" spans="1:15" x14ac:dyDescent="0.2">
      <c r="A17" s="87">
        <v>2.2000000000000002</v>
      </c>
      <c r="B17" s="88" t="s">
        <v>9</v>
      </c>
      <c r="C17" s="187">
        <v>646.92999999999995</v>
      </c>
      <c r="D17" s="80" t="s">
        <v>7</v>
      </c>
      <c r="E17" s="186"/>
      <c r="F17" s="170">
        <f t="shared" ref="F17:F59" si="0">ROUND(C17*E17,2)</f>
        <v>0</v>
      </c>
      <c r="G17" s="63"/>
      <c r="I17" s="12"/>
      <c r="J17" s="24"/>
    </row>
    <row r="18" spans="1:15" ht="25.5" x14ac:dyDescent="0.2">
      <c r="A18" s="87">
        <v>2.2999999999999998</v>
      </c>
      <c r="B18" s="88" t="s">
        <v>28</v>
      </c>
      <c r="C18" s="187">
        <v>5997.68</v>
      </c>
      <c r="D18" s="80" t="s">
        <v>7</v>
      </c>
      <c r="E18" s="186"/>
      <c r="F18" s="170">
        <f t="shared" si="0"/>
        <v>0</v>
      </c>
      <c r="G18" s="63"/>
      <c r="I18" s="12"/>
      <c r="J18" s="24"/>
    </row>
    <row r="19" spans="1:15" ht="25.5" x14ac:dyDescent="0.2">
      <c r="A19" s="87">
        <f t="shared" ref="A19" si="1">+A18+0.1</f>
        <v>2.4</v>
      </c>
      <c r="B19" s="89" t="s">
        <v>29</v>
      </c>
      <c r="C19" s="187">
        <v>1226.02</v>
      </c>
      <c r="D19" s="80" t="s">
        <v>7</v>
      </c>
      <c r="E19" s="186"/>
      <c r="F19" s="170">
        <f t="shared" si="0"/>
        <v>0</v>
      </c>
      <c r="G19" s="63"/>
      <c r="I19" s="12"/>
      <c r="J19" s="24"/>
    </row>
    <row r="20" spans="1:15" x14ac:dyDescent="0.2">
      <c r="A20" s="90"/>
      <c r="B20" s="89"/>
      <c r="C20" s="187"/>
      <c r="D20" s="80"/>
      <c r="E20" s="186"/>
      <c r="F20" s="170"/>
      <c r="G20" s="63"/>
      <c r="I20" s="12"/>
      <c r="J20" s="24"/>
    </row>
    <row r="21" spans="1:15" x14ac:dyDescent="0.2">
      <c r="A21" s="85">
        <v>3</v>
      </c>
      <c r="B21" s="91" t="s">
        <v>14</v>
      </c>
      <c r="C21" s="187"/>
      <c r="D21" s="80"/>
      <c r="E21" s="186"/>
      <c r="F21" s="170"/>
      <c r="G21" s="63"/>
      <c r="I21" s="12"/>
      <c r="J21" s="24"/>
    </row>
    <row r="22" spans="1:15" ht="25.5" x14ac:dyDescent="0.2">
      <c r="A22" s="87">
        <v>3.1</v>
      </c>
      <c r="B22" s="78" t="s">
        <v>20</v>
      </c>
      <c r="C22" s="187">
        <v>8233.6</v>
      </c>
      <c r="D22" s="80" t="s">
        <v>8</v>
      </c>
      <c r="E22" s="186"/>
      <c r="F22" s="170">
        <f t="shared" si="0"/>
        <v>0</v>
      </c>
      <c r="G22" s="63"/>
      <c r="I22" s="12"/>
      <c r="J22" s="24"/>
    </row>
    <row r="23" spans="1:15" ht="25.5" x14ac:dyDescent="0.2">
      <c r="A23" s="87">
        <v>3.2</v>
      </c>
      <c r="B23" s="78" t="s">
        <v>60</v>
      </c>
      <c r="C23" s="187">
        <v>2764.2</v>
      </c>
      <c r="D23" s="80" t="s">
        <v>8</v>
      </c>
      <c r="E23" s="186"/>
      <c r="F23" s="170">
        <f t="shared" si="0"/>
        <v>0</v>
      </c>
      <c r="G23" s="63"/>
      <c r="I23" s="12"/>
      <c r="J23" s="24"/>
    </row>
    <row r="24" spans="1:15" x14ac:dyDescent="0.2">
      <c r="A24" s="85"/>
      <c r="B24" s="78"/>
      <c r="C24" s="187"/>
      <c r="D24" s="80"/>
      <c r="E24" s="186"/>
      <c r="F24" s="170"/>
      <c r="G24" s="63"/>
      <c r="I24" s="12"/>
      <c r="J24" s="24"/>
    </row>
    <row r="25" spans="1:15" x14ac:dyDescent="0.2">
      <c r="A25" s="85">
        <v>4</v>
      </c>
      <c r="B25" s="91" t="s">
        <v>15</v>
      </c>
      <c r="C25" s="187"/>
      <c r="D25" s="80"/>
      <c r="E25" s="186"/>
      <c r="F25" s="170"/>
      <c r="G25" s="63"/>
      <c r="I25" s="12"/>
      <c r="J25" s="24"/>
    </row>
    <row r="26" spans="1:15" ht="25.5" x14ac:dyDescent="0.2">
      <c r="A26" s="87">
        <v>4.0999999999999996</v>
      </c>
      <c r="B26" s="78" t="s">
        <v>20</v>
      </c>
      <c r="C26" s="187">
        <v>8233.6</v>
      </c>
      <c r="D26" s="80" t="s">
        <v>8</v>
      </c>
      <c r="E26" s="186"/>
      <c r="F26" s="170">
        <f t="shared" si="0"/>
        <v>0</v>
      </c>
      <c r="G26" s="63"/>
      <c r="I26" s="12"/>
      <c r="J26" s="24"/>
    </row>
    <row r="27" spans="1:15" ht="25.5" x14ac:dyDescent="0.2">
      <c r="A27" s="87">
        <v>4.2</v>
      </c>
      <c r="B27" s="78" t="s">
        <v>60</v>
      </c>
      <c r="C27" s="79">
        <v>2764.2</v>
      </c>
      <c r="D27" s="80" t="s">
        <v>8</v>
      </c>
      <c r="E27" s="186"/>
      <c r="F27" s="170">
        <f t="shared" ref="F27" si="2">ROUND(C27*E27,2)</f>
        <v>0</v>
      </c>
      <c r="G27" s="63"/>
      <c r="I27" s="12"/>
      <c r="J27" s="24"/>
    </row>
    <row r="28" spans="1:15" x14ac:dyDescent="0.25">
      <c r="A28" s="82"/>
      <c r="B28" s="78"/>
      <c r="C28" s="187"/>
      <c r="D28" s="80"/>
      <c r="E28" s="186"/>
      <c r="F28" s="188"/>
      <c r="G28" s="63"/>
      <c r="I28" s="12"/>
      <c r="J28" s="24"/>
    </row>
    <row r="29" spans="1:15" s="14" customFormat="1" ht="25.5" x14ac:dyDescent="0.25">
      <c r="A29" s="92">
        <v>5</v>
      </c>
      <c r="B29" s="91" t="s">
        <v>27</v>
      </c>
      <c r="C29" s="79"/>
      <c r="D29" s="80"/>
      <c r="E29" s="186"/>
      <c r="F29" s="171"/>
      <c r="G29" s="63"/>
      <c r="I29" s="12"/>
      <c r="J29" s="24"/>
    </row>
    <row r="30" spans="1:15" s="14" customFormat="1" ht="25.5" x14ac:dyDescent="0.2">
      <c r="A30" s="87">
        <v>5.0999999999999996</v>
      </c>
      <c r="B30" s="78" t="s">
        <v>64</v>
      </c>
      <c r="C30" s="187">
        <v>7</v>
      </c>
      <c r="D30" s="80" t="s">
        <v>6</v>
      </c>
      <c r="E30" s="186"/>
      <c r="F30" s="170">
        <f t="shared" ref="F30" si="3">ROUND(C30*E30,2)</f>
        <v>0</v>
      </c>
      <c r="G30" s="63"/>
      <c r="I30" s="12"/>
      <c r="J30" s="30"/>
      <c r="N30" s="32">
        <f>+'[1]2014 - MAYO'!$G$65</f>
        <v>2443.8500000000004</v>
      </c>
    </row>
    <row r="31" spans="1:15" s="14" customFormat="1" ht="25.5" x14ac:dyDescent="0.2">
      <c r="A31" s="87">
        <v>5.2</v>
      </c>
      <c r="B31" s="78" t="s">
        <v>75</v>
      </c>
      <c r="C31" s="79">
        <v>1</v>
      </c>
      <c r="D31" s="80" t="s">
        <v>6</v>
      </c>
      <c r="E31" s="186"/>
      <c r="F31" s="170">
        <f t="shared" ref="F31" si="4">ROUND(C31*E31,2)</f>
        <v>0</v>
      </c>
      <c r="G31" s="63"/>
      <c r="I31" s="12"/>
      <c r="J31" s="30"/>
      <c r="N31" s="32">
        <f>+'[1]2014 - MAYO'!$G$65</f>
        <v>2443.8500000000004</v>
      </c>
    </row>
    <row r="32" spans="1:15" s="14" customFormat="1" ht="25.5" x14ac:dyDescent="0.2">
      <c r="A32" s="87">
        <v>5.3</v>
      </c>
      <c r="B32" s="78" t="s">
        <v>74</v>
      </c>
      <c r="C32" s="187">
        <v>11</v>
      </c>
      <c r="D32" s="80" t="s">
        <v>6</v>
      </c>
      <c r="E32" s="186"/>
      <c r="F32" s="170">
        <f t="shared" ref="F32" si="5">ROUND(C32*E32,2)</f>
        <v>0</v>
      </c>
      <c r="G32" s="63"/>
      <c r="I32" s="47"/>
      <c r="N32" s="32">
        <f>+'[1]2014 - MAYO'!$G$65</f>
        <v>2443.8500000000004</v>
      </c>
      <c r="O32" s="32">
        <f>+'[2]2014 - MAYO'!$G$64</f>
        <v>2119.3500000000004</v>
      </c>
    </row>
    <row r="33" spans="1:257" s="14" customFormat="1" ht="25.5" x14ac:dyDescent="0.2">
      <c r="A33" s="87">
        <v>5.4</v>
      </c>
      <c r="B33" s="78" t="s">
        <v>56</v>
      </c>
      <c r="C33" s="79">
        <v>49</v>
      </c>
      <c r="D33" s="80" t="s">
        <v>6</v>
      </c>
      <c r="E33" s="186"/>
      <c r="F33" s="170">
        <f t="shared" si="0"/>
        <v>0</v>
      </c>
      <c r="G33" s="63"/>
      <c r="I33" s="12"/>
      <c r="J33" s="30"/>
      <c r="N33" s="32">
        <f>+'[1]2014 - MAYO'!$O$15</f>
        <v>1449.38</v>
      </c>
    </row>
    <row r="34" spans="1:257" s="14" customFormat="1" ht="25.5" x14ac:dyDescent="0.2">
      <c r="A34" s="87">
        <v>5.5</v>
      </c>
      <c r="B34" s="78" t="s">
        <v>63</v>
      </c>
      <c r="C34" s="187">
        <v>31</v>
      </c>
      <c r="D34" s="80" t="s">
        <v>6</v>
      </c>
      <c r="E34" s="186"/>
      <c r="F34" s="170">
        <f t="shared" si="0"/>
        <v>0</v>
      </c>
      <c r="G34" s="63"/>
      <c r="I34" s="12"/>
      <c r="J34" s="30"/>
      <c r="N34" s="32">
        <f>+'[1]2014 - MAYO'!$G$102</f>
        <v>2054.4499999999998</v>
      </c>
    </row>
    <row r="35" spans="1:257" s="14" customFormat="1" ht="25.5" x14ac:dyDescent="0.2">
      <c r="A35" s="87">
        <v>5.6</v>
      </c>
      <c r="B35" s="78" t="s">
        <v>61</v>
      </c>
      <c r="C35" s="187">
        <v>18</v>
      </c>
      <c r="D35" s="80" t="s">
        <v>6</v>
      </c>
      <c r="E35" s="186"/>
      <c r="F35" s="170">
        <f t="shared" ref="F35:F38" si="6">ROUND(C35*E35,2)</f>
        <v>0</v>
      </c>
      <c r="G35" s="63"/>
      <c r="I35" s="12"/>
      <c r="J35" s="30"/>
      <c r="N35" s="32">
        <f>+'[1]2014 - MAYO'!$G$102</f>
        <v>2054.4499999999998</v>
      </c>
    </row>
    <row r="36" spans="1:257" s="14" customFormat="1" x14ac:dyDescent="0.2">
      <c r="A36" s="87">
        <v>5.7</v>
      </c>
      <c r="B36" s="78" t="s">
        <v>65</v>
      </c>
      <c r="C36" s="187">
        <v>17</v>
      </c>
      <c r="D36" s="80" t="s">
        <v>6</v>
      </c>
      <c r="E36" s="186"/>
      <c r="F36" s="170">
        <f t="shared" si="6"/>
        <v>0</v>
      </c>
      <c r="G36" s="63"/>
      <c r="I36" s="12"/>
      <c r="J36" s="30"/>
      <c r="N36" s="32">
        <f>+'[1]2014 - MAYO'!$G$19</f>
        <v>2390.48</v>
      </c>
      <c r="P36" s="32">
        <f>+'[1]2014 - MAYO'!$G$19</f>
        <v>2390.48</v>
      </c>
    </row>
    <row r="37" spans="1:257" s="14" customFormat="1" x14ac:dyDescent="0.2">
      <c r="A37" s="87">
        <v>5.8</v>
      </c>
      <c r="B37" s="78" t="s">
        <v>55</v>
      </c>
      <c r="C37" s="187">
        <v>42</v>
      </c>
      <c r="D37" s="80" t="s">
        <v>6</v>
      </c>
      <c r="E37" s="186"/>
      <c r="F37" s="170">
        <f t="shared" si="6"/>
        <v>0</v>
      </c>
      <c r="G37" s="63"/>
      <c r="I37" s="12"/>
      <c r="J37" s="30"/>
      <c r="N37" s="32">
        <f>+'[1]2014 - MAYO'!$G$16</f>
        <v>1384.48</v>
      </c>
    </row>
    <row r="38" spans="1:257" s="14" customFormat="1" x14ac:dyDescent="0.2">
      <c r="A38" s="87">
        <v>5.9</v>
      </c>
      <c r="B38" s="78" t="s">
        <v>73</v>
      </c>
      <c r="C38" s="187">
        <v>117</v>
      </c>
      <c r="D38" s="80" t="s">
        <v>6</v>
      </c>
      <c r="E38" s="186"/>
      <c r="F38" s="170">
        <f t="shared" si="6"/>
        <v>0</v>
      </c>
      <c r="G38" s="63"/>
      <c r="I38" s="12"/>
      <c r="J38" s="30"/>
      <c r="N38" s="32"/>
    </row>
    <row r="39" spans="1:257" s="14" customFormat="1" x14ac:dyDescent="0.25">
      <c r="A39" s="93"/>
      <c r="B39" s="78"/>
      <c r="C39" s="187"/>
      <c r="D39" s="80"/>
      <c r="E39" s="186"/>
      <c r="F39" s="188"/>
      <c r="G39" s="63"/>
      <c r="I39" s="12"/>
      <c r="J39" s="30"/>
      <c r="N39" s="32"/>
    </row>
    <row r="40" spans="1:257" x14ac:dyDescent="0.25">
      <c r="A40" s="85">
        <v>6</v>
      </c>
      <c r="B40" s="91" t="s">
        <v>68</v>
      </c>
      <c r="C40" s="187"/>
      <c r="D40" s="80"/>
      <c r="E40" s="186"/>
      <c r="F40" s="171"/>
      <c r="G40" s="63"/>
      <c r="I40" s="12"/>
    </row>
    <row r="41" spans="1:257" ht="51" x14ac:dyDescent="0.2">
      <c r="A41" s="87">
        <v>6.1</v>
      </c>
      <c r="B41" s="94" t="s">
        <v>70</v>
      </c>
      <c r="C41" s="187">
        <v>2</v>
      </c>
      <c r="D41" s="80" t="s">
        <v>6</v>
      </c>
      <c r="E41" s="186"/>
      <c r="F41" s="170">
        <f t="shared" ref="F41" si="7">ROUND(C41*E41,2)</f>
        <v>0</v>
      </c>
      <c r="G41" s="63"/>
      <c r="I41" s="12"/>
      <c r="N41" s="43">
        <f>(41671.94+1060)+((1680*1.18*1.1)*2)</f>
        <v>47093.22</v>
      </c>
    </row>
    <row r="42" spans="1:257" x14ac:dyDescent="0.2">
      <c r="A42" s="95"/>
      <c r="B42" s="94"/>
      <c r="C42" s="187"/>
      <c r="D42" s="80"/>
      <c r="E42" s="186"/>
      <c r="F42" s="170"/>
      <c r="G42" s="63"/>
      <c r="I42" s="12"/>
    </row>
    <row r="43" spans="1:257" ht="51" x14ac:dyDescent="0.2">
      <c r="A43" s="96">
        <v>6.2</v>
      </c>
      <c r="B43" s="97" t="s">
        <v>69</v>
      </c>
      <c r="C43" s="187">
        <v>5</v>
      </c>
      <c r="D43" s="98" t="s">
        <v>6</v>
      </c>
      <c r="E43" s="186"/>
      <c r="F43" s="170">
        <f t="shared" ref="F43:F44" si="8">ROUND(C43*E43,2)</f>
        <v>0</v>
      </c>
      <c r="G43" s="63"/>
      <c r="I43" s="12"/>
      <c r="K43" s="12"/>
      <c r="N43" s="44">
        <f>(24874.4+740)+((945*1.18*1.1)*2)</f>
        <v>28067.620000000003</v>
      </c>
    </row>
    <row r="44" spans="1:257" s="14" customFormat="1" ht="25.5" x14ac:dyDescent="0.2">
      <c r="A44" s="87">
        <v>6.3</v>
      </c>
      <c r="B44" s="99" t="s">
        <v>76</v>
      </c>
      <c r="C44" s="187">
        <v>7</v>
      </c>
      <c r="D44" s="80" t="s">
        <v>6</v>
      </c>
      <c r="E44" s="186"/>
      <c r="F44" s="170">
        <f t="shared" si="8"/>
        <v>0</v>
      </c>
      <c r="G44" s="63"/>
      <c r="I44" s="12"/>
      <c r="J44" s="30"/>
      <c r="N44" s="32"/>
    </row>
    <row r="45" spans="1:257" x14ac:dyDescent="0.25">
      <c r="A45" s="95"/>
      <c r="B45" s="94"/>
      <c r="C45" s="187"/>
      <c r="D45" s="80"/>
      <c r="E45" s="186"/>
      <c r="F45" s="171"/>
      <c r="G45" s="63"/>
      <c r="I45" s="12"/>
    </row>
    <row r="46" spans="1:257" s="14" customFormat="1" x14ac:dyDescent="0.25">
      <c r="A46" s="100">
        <v>7</v>
      </c>
      <c r="B46" s="101" t="s">
        <v>71</v>
      </c>
      <c r="C46" s="187"/>
      <c r="D46" s="80"/>
      <c r="E46" s="186"/>
      <c r="F46" s="171"/>
      <c r="G46" s="63"/>
      <c r="H46" s="13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</row>
    <row r="47" spans="1:257" s="14" customFormat="1" x14ac:dyDescent="0.2">
      <c r="A47" s="102">
        <v>7.1</v>
      </c>
      <c r="B47" s="103" t="s">
        <v>30</v>
      </c>
      <c r="C47" s="187">
        <v>806</v>
      </c>
      <c r="D47" s="104" t="s">
        <v>6</v>
      </c>
      <c r="E47" s="186"/>
      <c r="F47" s="170">
        <f t="shared" si="0"/>
        <v>0</v>
      </c>
      <c r="G47" s="63"/>
      <c r="H47" s="13"/>
      <c r="I47" s="12"/>
      <c r="J47" s="23"/>
      <c r="K47" s="13"/>
      <c r="L47" s="3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</row>
    <row r="48" spans="1:257" s="14" customFormat="1" ht="25.5" x14ac:dyDescent="0.2">
      <c r="A48" s="102">
        <v>7.2</v>
      </c>
      <c r="B48" s="105" t="s">
        <v>31</v>
      </c>
      <c r="C48" s="187">
        <v>9672</v>
      </c>
      <c r="D48" s="106" t="s">
        <v>8</v>
      </c>
      <c r="E48" s="186"/>
      <c r="F48" s="170">
        <f t="shared" si="0"/>
        <v>0</v>
      </c>
      <c r="G48" s="63"/>
      <c r="H48" s="13"/>
      <c r="I48" s="12"/>
      <c r="J48" s="23"/>
      <c r="K48" s="13"/>
      <c r="L48" s="3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</row>
    <row r="49" spans="1:257" s="14" customFormat="1" ht="25.5" x14ac:dyDescent="0.2">
      <c r="A49" s="102">
        <v>7.3</v>
      </c>
      <c r="B49" s="107" t="s">
        <v>32</v>
      </c>
      <c r="C49" s="187">
        <v>806</v>
      </c>
      <c r="D49" s="104" t="s">
        <v>6</v>
      </c>
      <c r="E49" s="186"/>
      <c r="F49" s="170">
        <f t="shared" si="0"/>
        <v>0</v>
      </c>
      <c r="G49" s="63"/>
      <c r="H49" s="13"/>
      <c r="I49" s="12"/>
      <c r="J49" s="23"/>
      <c r="K49" s="13"/>
      <c r="L49" s="3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</row>
    <row r="50" spans="1:257" s="40" customFormat="1" x14ac:dyDescent="0.2">
      <c r="A50" s="102">
        <v>7.4</v>
      </c>
      <c r="B50" s="103" t="s">
        <v>33</v>
      </c>
      <c r="C50" s="187">
        <v>1209</v>
      </c>
      <c r="D50" s="104" t="s">
        <v>6</v>
      </c>
      <c r="E50" s="186"/>
      <c r="F50" s="170">
        <f t="shared" si="0"/>
        <v>0</v>
      </c>
      <c r="G50" s="63"/>
      <c r="H50" s="36"/>
      <c r="I50" s="37"/>
      <c r="J50" s="38"/>
      <c r="K50" s="36"/>
      <c r="L50" s="3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</row>
    <row r="51" spans="1:257" s="14" customFormat="1" ht="25.5" x14ac:dyDescent="0.2">
      <c r="A51" s="102">
        <v>7.5</v>
      </c>
      <c r="B51" s="107" t="s">
        <v>34</v>
      </c>
      <c r="C51" s="187">
        <v>806</v>
      </c>
      <c r="D51" s="104" t="s">
        <v>8</v>
      </c>
      <c r="E51" s="186"/>
      <c r="F51" s="170">
        <f t="shared" si="0"/>
        <v>0</v>
      </c>
      <c r="G51" s="63"/>
      <c r="H51" s="13"/>
      <c r="I51" s="12"/>
      <c r="J51" s="23"/>
      <c r="K51" s="13"/>
      <c r="L51" s="3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</row>
    <row r="52" spans="1:257" s="14" customFormat="1" x14ac:dyDescent="0.2">
      <c r="A52" s="102">
        <v>7.6</v>
      </c>
      <c r="B52" s="103" t="s">
        <v>35</v>
      </c>
      <c r="C52" s="187">
        <v>806</v>
      </c>
      <c r="D52" s="104" t="s">
        <v>6</v>
      </c>
      <c r="E52" s="186"/>
      <c r="F52" s="170">
        <f t="shared" si="0"/>
        <v>0</v>
      </c>
      <c r="G52" s="63"/>
      <c r="H52" s="13"/>
      <c r="I52" s="12"/>
      <c r="J52" s="23"/>
      <c r="K52" s="13"/>
      <c r="L52" s="3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</row>
    <row r="53" spans="1:257" s="14" customFormat="1" x14ac:dyDescent="0.2">
      <c r="A53" s="102">
        <v>7.7</v>
      </c>
      <c r="B53" s="103" t="s">
        <v>36</v>
      </c>
      <c r="C53" s="187">
        <v>806</v>
      </c>
      <c r="D53" s="104" t="s">
        <v>6</v>
      </c>
      <c r="E53" s="186"/>
      <c r="F53" s="170">
        <f t="shared" si="0"/>
        <v>0</v>
      </c>
      <c r="G53" s="63"/>
      <c r="H53" s="13"/>
      <c r="I53" s="12"/>
      <c r="J53" s="23"/>
      <c r="K53" s="13"/>
      <c r="L53" s="3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</row>
    <row r="54" spans="1:257" s="14" customFormat="1" x14ac:dyDescent="0.2">
      <c r="A54" s="102">
        <v>7.8</v>
      </c>
      <c r="B54" s="103" t="s">
        <v>37</v>
      </c>
      <c r="C54" s="187">
        <v>806</v>
      </c>
      <c r="D54" s="104" t="s">
        <v>6</v>
      </c>
      <c r="E54" s="186"/>
      <c r="F54" s="170">
        <f t="shared" si="0"/>
        <v>0</v>
      </c>
      <c r="G54" s="63"/>
      <c r="H54" s="13"/>
      <c r="I54" s="12"/>
      <c r="J54" s="23"/>
      <c r="K54" s="13"/>
      <c r="L54" s="3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</row>
    <row r="55" spans="1:257" s="14" customFormat="1" x14ac:dyDescent="0.2">
      <c r="A55" s="102">
        <v>7.9</v>
      </c>
      <c r="B55" s="103" t="s">
        <v>38</v>
      </c>
      <c r="C55" s="187">
        <v>806</v>
      </c>
      <c r="D55" s="104" t="s">
        <v>6</v>
      </c>
      <c r="E55" s="186"/>
      <c r="F55" s="170">
        <f t="shared" si="0"/>
        <v>0</v>
      </c>
      <c r="G55" s="63"/>
      <c r="H55" s="13"/>
      <c r="I55" s="12"/>
      <c r="J55" s="23"/>
      <c r="K55" s="13"/>
      <c r="L55" s="3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</row>
    <row r="56" spans="1:257" s="14" customFormat="1" x14ac:dyDescent="0.2">
      <c r="A56" s="108">
        <v>7.1</v>
      </c>
      <c r="B56" s="109" t="s">
        <v>39</v>
      </c>
      <c r="C56" s="187">
        <v>806</v>
      </c>
      <c r="D56" s="110" t="s">
        <v>17</v>
      </c>
      <c r="E56" s="186"/>
      <c r="F56" s="170">
        <f t="shared" si="0"/>
        <v>0</v>
      </c>
      <c r="G56" s="63"/>
      <c r="H56" s="13"/>
      <c r="I56" s="12"/>
      <c r="J56" s="23"/>
      <c r="K56" s="13"/>
      <c r="L56" s="3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</row>
    <row r="57" spans="1:257" s="14" customFormat="1" x14ac:dyDescent="0.2">
      <c r="A57" s="108">
        <v>7.11</v>
      </c>
      <c r="B57" s="103" t="s">
        <v>40</v>
      </c>
      <c r="C57" s="187">
        <v>806</v>
      </c>
      <c r="D57" s="104" t="s">
        <v>6</v>
      </c>
      <c r="E57" s="186"/>
      <c r="F57" s="170">
        <f t="shared" si="0"/>
        <v>0</v>
      </c>
      <c r="G57" s="63"/>
      <c r="H57" s="13"/>
      <c r="I57" s="12"/>
      <c r="J57" s="23"/>
      <c r="K57" s="13"/>
      <c r="L57" s="3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</row>
    <row r="58" spans="1:257" s="14" customFormat="1" x14ac:dyDescent="0.2">
      <c r="A58" s="108">
        <v>7.12</v>
      </c>
      <c r="B58" s="103" t="s">
        <v>41</v>
      </c>
      <c r="C58" s="187">
        <v>1595.88</v>
      </c>
      <c r="D58" s="104" t="s">
        <v>7</v>
      </c>
      <c r="E58" s="186"/>
      <c r="F58" s="170">
        <f t="shared" si="0"/>
        <v>0</v>
      </c>
      <c r="G58" s="63"/>
      <c r="H58" s="13"/>
      <c r="I58" s="12"/>
      <c r="J58" s="23"/>
      <c r="K58" s="13"/>
      <c r="L58" s="3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</row>
    <row r="59" spans="1:257" s="14" customFormat="1" x14ac:dyDescent="0.2">
      <c r="A59" s="108">
        <v>7.13</v>
      </c>
      <c r="B59" s="103" t="s">
        <v>42</v>
      </c>
      <c r="C59" s="187">
        <v>806</v>
      </c>
      <c r="D59" s="104" t="s">
        <v>6</v>
      </c>
      <c r="E59" s="186"/>
      <c r="F59" s="170">
        <f t="shared" si="0"/>
        <v>0</v>
      </c>
      <c r="G59" s="63"/>
      <c r="H59" s="13"/>
      <c r="I59" s="12"/>
      <c r="J59" s="23"/>
      <c r="K59" s="13"/>
      <c r="L59" s="3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</row>
    <row r="60" spans="1:257" s="3" customFormat="1" x14ac:dyDescent="0.25">
      <c r="A60" s="85"/>
      <c r="B60" s="94"/>
      <c r="C60" s="187"/>
      <c r="D60" s="80"/>
      <c r="E60" s="186"/>
      <c r="F60" s="188"/>
      <c r="G60" s="63"/>
      <c r="I60" s="12"/>
    </row>
    <row r="61" spans="1:257" x14ac:dyDescent="0.25">
      <c r="A61" s="85">
        <v>8</v>
      </c>
      <c r="B61" s="111" t="s">
        <v>18</v>
      </c>
      <c r="C61" s="187"/>
      <c r="D61" s="80"/>
      <c r="E61" s="186"/>
      <c r="F61" s="171"/>
      <c r="G61" s="63"/>
      <c r="I61" s="12"/>
    </row>
    <row r="62" spans="1:257" x14ac:dyDescent="0.2">
      <c r="A62" s="87">
        <v>8.1</v>
      </c>
      <c r="B62" s="78" t="s">
        <v>77</v>
      </c>
      <c r="C62" s="187">
        <v>8072.16</v>
      </c>
      <c r="D62" s="80" t="s">
        <v>8</v>
      </c>
      <c r="E62" s="186"/>
      <c r="F62" s="170">
        <f t="shared" ref="F62:F65" si="9">ROUND(C62*E62,2)</f>
        <v>0</v>
      </c>
      <c r="G62" s="63"/>
      <c r="I62" s="12"/>
      <c r="K62" s="12"/>
      <c r="L62" s="29"/>
    </row>
    <row r="63" spans="1:257" x14ac:dyDescent="0.2">
      <c r="A63" s="87">
        <v>8.1999999999999993</v>
      </c>
      <c r="B63" s="78" t="s">
        <v>78</v>
      </c>
      <c r="C63" s="187">
        <v>2710</v>
      </c>
      <c r="D63" s="80" t="s">
        <v>8</v>
      </c>
      <c r="E63" s="186"/>
      <c r="F63" s="170">
        <f t="shared" ref="F63" si="10">ROUND(E63*C63,2)</f>
        <v>0</v>
      </c>
      <c r="G63" s="63"/>
      <c r="I63" s="12"/>
      <c r="K63" s="12"/>
      <c r="L63" s="29"/>
    </row>
    <row r="64" spans="1:257" s="15" customFormat="1" ht="15" customHeight="1" x14ac:dyDescent="0.2">
      <c r="A64" s="112"/>
      <c r="B64" s="113"/>
      <c r="C64" s="187"/>
      <c r="D64" s="114"/>
      <c r="E64" s="186"/>
      <c r="F64" s="170"/>
      <c r="G64" s="63"/>
      <c r="I64" s="12"/>
    </row>
    <row r="65" spans="1:14" s="41" customFormat="1" ht="51" x14ac:dyDescent="0.2">
      <c r="A65" s="115">
        <v>9</v>
      </c>
      <c r="B65" s="116" t="s">
        <v>44</v>
      </c>
      <c r="C65" s="187">
        <v>10782.16</v>
      </c>
      <c r="D65" s="106" t="s">
        <v>8</v>
      </c>
      <c r="E65" s="186"/>
      <c r="F65" s="170">
        <f t="shared" si="9"/>
        <v>0</v>
      </c>
      <c r="G65" s="63"/>
      <c r="I65" s="37"/>
      <c r="N65" s="37">
        <f>+C13</f>
        <v>10782.16</v>
      </c>
    </row>
    <row r="66" spans="1:14" s="41" customFormat="1" x14ac:dyDescent="0.25">
      <c r="A66" s="117"/>
      <c r="B66" s="116"/>
      <c r="C66" s="187"/>
      <c r="D66" s="106"/>
      <c r="E66" s="186"/>
      <c r="F66" s="171"/>
      <c r="G66" s="63"/>
      <c r="I66" s="37"/>
      <c r="N66" s="37"/>
    </row>
    <row r="67" spans="1:14" x14ac:dyDescent="0.2">
      <c r="A67" s="118">
        <v>10</v>
      </c>
      <c r="B67" s="116" t="s">
        <v>72</v>
      </c>
      <c r="C67" s="187">
        <v>1</v>
      </c>
      <c r="D67" s="106" t="s">
        <v>6</v>
      </c>
      <c r="E67" s="186"/>
      <c r="F67" s="170">
        <f t="shared" ref="F67" si="11">ROUND(C67*E67,2)</f>
        <v>0</v>
      </c>
      <c r="G67" s="63"/>
      <c r="I67" s="12"/>
    </row>
    <row r="68" spans="1:14" x14ac:dyDescent="0.2">
      <c r="A68" s="119"/>
      <c r="B68" s="120" t="s">
        <v>59</v>
      </c>
      <c r="C68" s="189"/>
      <c r="D68" s="122"/>
      <c r="E68" s="189"/>
      <c r="F68" s="172">
        <f>SUM(F13:F67)</f>
        <v>0</v>
      </c>
      <c r="G68" s="63"/>
      <c r="I68" s="24"/>
    </row>
    <row r="69" spans="1:14" x14ac:dyDescent="0.25">
      <c r="A69" s="123"/>
      <c r="B69" s="94"/>
      <c r="C69" s="187"/>
      <c r="D69" s="80"/>
      <c r="E69" s="186"/>
      <c r="F69" s="188"/>
      <c r="G69" s="63"/>
      <c r="I69" s="12"/>
      <c r="K69" s="12"/>
    </row>
    <row r="70" spans="1:14" ht="18" customHeight="1" x14ac:dyDescent="0.25">
      <c r="A70" s="124" t="s">
        <v>10</v>
      </c>
      <c r="B70" s="91" t="s">
        <v>11</v>
      </c>
      <c r="C70" s="187"/>
      <c r="D70" s="125"/>
      <c r="E70" s="186"/>
      <c r="F70" s="171"/>
      <c r="G70" s="63"/>
      <c r="I70" s="12"/>
    </row>
    <row r="71" spans="1:14" ht="38.25" x14ac:dyDescent="0.2">
      <c r="A71" s="126">
        <v>1</v>
      </c>
      <c r="B71" s="127" t="s">
        <v>43</v>
      </c>
      <c r="C71" s="190"/>
      <c r="D71" s="128" t="s">
        <v>62</v>
      </c>
      <c r="E71" s="191"/>
      <c r="F71" s="170">
        <f>ROUND(C71*E71,2)</f>
        <v>0</v>
      </c>
      <c r="G71" s="63"/>
      <c r="H71" s="65"/>
      <c r="I71" s="25"/>
    </row>
    <row r="72" spans="1:14" x14ac:dyDescent="0.25">
      <c r="A72" s="123"/>
      <c r="B72" s="127"/>
      <c r="C72" s="187"/>
      <c r="D72" s="80"/>
      <c r="E72" s="186"/>
      <c r="F72" s="171"/>
      <c r="G72" s="63"/>
    </row>
    <row r="73" spans="1:14" x14ac:dyDescent="0.2">
      <c r="A73" s="129"/>
      <c r="B73" s="120" t="s">
        <v>12</v>
      </c>
      <c r="C73" s="121"/>
      <c r="D73" s="130"/>
      <c r="E73" s="130"/>
      <c r="F73" s="172">
        <f>SUM(F71:F72)</f>
        <v>0</v>
      </c>
      <c r="G73" s="52"/>
      <c r="H73" s="68"/>
      <c r="J73" s="69"/>
    </row>
    <row r="74" spans="1:14" x14ac:dyDescent="0.25">
      <c r="A74" s="123"/>
      <c r="B74" s="131"/>
      <c r="C74" s="132"/>
      <c r="D74" s="80"/>
      <c r="E74" s="80"/>
      <c r="F74" s="173"/>
      <c r="G74" s="53"/>
      <c r="H74" s="48"/>
    </row>
    <row r="75" spans="1:14" s="14" customFormat="1" x14ac:dyDescent="0.2">
      <c r="A75" s="133"/>
      <c r="B75" s="134" t="s">
        <v>54</v>
      </c>
      <c r="C75" s="121"/>
      <c r="D75" s="135"/>
      <c r="E75" s="136"/>
      <c r="F75" s="174">
        <f>+F68+F73</f>
        <v>0</v>
      </c>
      <c r="G75" s="54"/>
      <c r="H75" s="32"/>
    </row>
    <row r="76" spans="1:14" s="14" customFormat="1" x14ac:dyDescent="0.2">
      <c r="A76" s="137"/>
      <c r="B76" s="138" t="s">
        <v>54</v>
      </c>
      <c r="C76" s="139"/>
      <c r="D76" s="140"/>
      <c r="E76" s="136"/>
      <c r="F76" s="174">
        <f>F75</f>
        <v>0</v>
      </c>
      <c r="G76" s="54"/>
    </row>
    <row r="77" spans="1:14" s="1" customFormat="1" ht="10.5" customHeight="1" x14ac:dyDescent="0.2">
      <c r="A77" s="16"/>
      <c r="B77" s="141"/>
      <c r="C77" s="142"/>
      <c r="D77" s="143"/>
      <c r="E77" s="142"/>
      <c r="F77" s="175"/>
      <c r="G77" s="55"/>
      <c r="H77" s="17"/>
    </row>
    <row r="78" spans="1:14" s="20" customFormat="1" ht="14.25" x14ac:dyDescent="0.2">
      <c r="A78" s="64"/>
      <c r="B78" s="144" t="s">
        <v>21</v>
      </c>
      <c r="C78" s="145"/>
      <c r="D78" s="109"/>
      <c r="E78" s="146"/>
      <c r="F78" s="176"/>
      <c r="G78" s="56"/>
      <c r="H78" s="18"/>
      <c r="I78" s="19"/>
      <c r="J78" s="19"/>
      <c r="K78" s="19"/>
    </row>
    <row r="79" spans="1:14" s="20" customFormat="1" ht="14.25" x14ac:dyDescent="0.2">
      <c r="A79" s="64"/>
      <c r="B79" s="147" t="s">
        <v>22</v>
      </c>
      <c r="C79" s="148">
        <v>0.1</v>
      </c>
      <c r="D79" s="109"/>
      <c r="E79" s="146"/>
      <c r="F79" s="170">
        <f>+ROUND(F76*C79,2)</f>
        <v>0</v>
      </c>
      <c r="G79" s="57"/>
      <c r="H79" s="18"/>
      <c r="I79" s="26"/>
      <c r="J79" s="19"/>
      <c r="K79" s="21"/>
    </row>
    <row r="80" spans="1:14" s="20" customFormat="1" ht="14.25" x14ac:dyDescent="0.2">
      <c r="A80" s="64"/>
      <c r="B80" s="147" t="s">
        <v>24</v>
      </c>
      <c r="C80" s="148">
        <v>0.03</v>
      </c>
      <c r="D80" s="109"/>
      <c r="E80" s="146"/>
      <c r="F80" s="170">
        <f>+ROUND(F76*C80,2)</f>
        <v>0</v>
      </c>
      <c r="G80" s="57"/>
      <c r="H80" s="18"/>
      <c r="I80" s="26"/>
      <c r="J80" s="19"/>
      <c r="K80" s="21"/>
    </row>
    <row r="81" spans="1:11" s="20" customFormat="1" ht="14.25" x14ac:dyDescent="0.2">
      <c r="A81" s="64"/>
      <c r="B81" s="147" t="s">
        <v>45</v>
      </c>
      <c r="C81" s="148">
        <v>0.04</v>
      </c>
      <c r="D81" s="109"/>
      <c r="E81" s="146"/>
      <c r="F81" s="170">
        <f>+ROUND(F76*C81,2)</f>
        <v>0</v>
      </c>
      <c r="G81" s="57"/>
      <c r="H81" s="18"/>
      <c r="I81" s="26"/>
      <c r="J81" s="19"/>
      <c r="K81" s="21"/>
    </row>
    <row r="82" spans="1:11" s="20" customFormat="1" ht="14.25" x14ac:dyDescent="0.2">
      <c r="A82" s="64"/>
      <c r="B82" s="147" t="s">
        <v>46</v>
      </c>
      <c r="C82" s="148">
        <v>0.03</v>
      </c>
      <c r="D82" s="109"/>
      <c r="E82" s="146"/>
      <c r="F82" s="170">
        <f>+ROUND(F76*C82,2)</f>
        <v>0</v>
      </c>
      <c r="G82" s="57"/>
      <c r="H82" s="18"/>
      <c r="I82" s="26"/>
      <c r="J82" s="19"/>
      <c r="K82" s="21"/>
    </row>
    <row r="83" spans="1:11" s="20" customFormat="1" ht="14.25" x14ac:dyDescent="0.2">
      <c r="A83" s="64"/>
      <c r="B83" s="147" t="s">
        <v>23</v>
      </c>
      <c r="C83" s="148">
        <v>0.05</v>
      </c>
      <c r="D83" s="109"/>
      <c r="E83" s="146"/>
      <c r="F83" s="170">
        <f>+ROUND(F76*C83,)</f>
        <v>0</v>
      </c>
      <c r="G83" s="57"/>
      <c r="H83" s="18"/>
      <c r="I83" s="26"/>
      <c r="J83" s="19"/>
      <c r="K83" s="21"/>
    </row>
    <row r="84" spans="1:11" s="20" customFormat="1" ht="14.25" x14ac:dyDescent="0.2">
      <c r="A84" s="109"/>
      <c r="B84" s="147" t="s">
        <v>47</v>
      </c>
      <c r="C84" s="148">
        <v>0.01</v>
      </c>
      <c r="D84" s="109"/>
      <c r="E84" s="146"/>
      <c r="F84" s="170">
        <f>+ROUND(F76*C84,2)</f>
        <v>0</v>
      </c>
      <c r="G84" s="57"/>
      <c r="H84" s="18"/>
      <c r="I84" s="26"/>
      <c r="J84" s="19"/>
      <c r="K84" s="21"/>
    </row>
    <row r="85" spans="1:11" s="20" customFormat="1" ht="14.25" x14ac:dyDescent="0.2">
      <c r="A85" s="109"/>
      <c r="B85" s="147" t="s">
        <v>48</v>
      </c>
      <c r="C85" s="148">
        <v>0.18</v>
      </c>
      <c r="D85" s="109"/>
      <c r="E85" s="146"/>
      <c r="F85" s="170">
        <f>+ROUND(F79*C85,2)</f>
        <v>0</v>
      </c>
      <c r="G85" s="57"/>
      <c r="H85" s="18"/>
      <c r="I85" s="26"/>
      <c r="J85" s="19"/>
      <c r="K85" s="21"/>
    </row>
    <row r="86" spans="1:11" s="20" customFormat="1" ht="14.25" x14ac:dyDescent="0.2">
      <c r="A86" s="109"/>
      <c r="B86" s="147" t="s">
        <v>49</v>
      </c>
      <c r="C86" s="149">
        <v>1E-3</v>
      </c>
      <c r="D86" s="109"/>
      <c r="E86" s="109"/>
      <c r="F86" s="177">
        <f>+ROUND(F76*C86,2)</f>
        <v>0</v>
      </c>
      <c r="G86" s="58"/>
      <c r="H86" s="18"/>
      <c r="I86" s="26"/>
      <c r="J86" s="19"/>
      <c r="K86" s="21"/>
    </row>
    <row r="87" spans="1:11" s="20" customFormat="1" ht="14.25" x14ac:dyDescent="0.2">
      <c r="A87" s="109"/>
      <c r="B87" s="147" t="s">
        <v>50</v>
      </c>
      <c r="C87" s="148">
        <v>0.05</v>
      </c>
      <c r="D87" s="109"/>
      <c r="E87" s="146"/>
      <c r="F87" s="170">
        <f>+ROUND(F76*C87,2)</f>
        <v>0</v>
      </c>
      <c r="G87" s="57"/>
      <c r="H87" s="18"/>
      <c r="I87" s="26"/>
      <c r="J87" s="19"/>
      <c r="K87" s="21"/>
    </row>
    <row r="88" spans="1:11" s="20" customFormat="1" ht="15" customHeight="1" x14ac:dyDescent="0.2">
      <c r="A88" s="109"/>
      <c r="B88" s="147" t="s">
        <v>51</v>
      </c>
      <c r="C88" s="148">
        <v>0.1</v>
      </c>
      <c r="D88" s="109"/>
      <c r="E88" s="146"/>
      <c r="F88" s="170">
        <f>+ROUND(F76*C88,2)</f>
        <v>0</v>
      </c>
      <c r="G88" s="57"/>
      <c r="H88" s="18"/>
      <c r="I88" s="26"/>
      <c r="J88" s="19"/>
      <c r="K88" s="22"/>
    </row>
    <row r="89" spans="1:11" s="20" customFormat="1" ht="25.5" x14ac:dyDescent="0.2">
      <c r="A89" s="109"/>
      <c r="B89" s="150" t="s">
        <v>52</v>
      </c>
      <c r="C89" s="151">
        <v>0.03</v>
      </c>
      <c r="D89" s="152"/>
      <c r="E89" s="153"/>
      <c r="F89" s="170">
        <f>+ROUND(F76*C89,2)</f>
        <v>0</v>
      </c>
      <c r="G89" s="59"/>
      <c r="H89" s="18"/>
      <c r="I89" s="26"/>
      <c r="J89" s="19"/>
      <c r="K89" s="21"/>
    </row>
    <row r="90" spans="1:11" s="20" customFormat="1" ht="14.25" x14ac:dyDescent="0.2">
      <c r="A90" s="154"/>
      <c r="B90" s="155" t="s">
        <v>25</v>
      </c>
      <c r="C90" s="156">
        <v>1.4999999999999999E-2</v>
      </c>
      <c r="D90" s="157"/>
      <c r="E90" s="158"/>
      <c r="F90" s="170">
        <f>+F76*C90</f>
        <v>0</v>
      </c>
      <c r="G90" s="60"/>
      <c r="H90" s="18"/>
      <c r="I90" s="26"/>
      <c r="J90" s="19"/>
      <c r="K90" s="21"/>
    </row>
    <row r="91" spans="1:11" s="20" customFormat="1" ht="15" x14ac:dyDescent="0.2">
      <c r="A91" s="66"/>
      <c r="B91" s="159" t="s">
        <v>26</v>
      </c>
      <c r="C91" s="160"/>
      <c r="D91" s="161"/>
      <c r="E91" s="160"/>
      <c r="F91" s="178">
        <f>SUM(F79:F90)</f>
        <v>0</v>
      </c>
      <c r="G91" s="61"/>
      <c r="H91" s="18"/>
      <c r="I91" s="27"/>
    </row>
    <row r="92" spans="1:11" s="20" customFormat="1" ht="14.25" x14ac:dyDescent="0.2">
      <c r="A92" s="162"/>
      <c r="B92" s="163"/>
      <c r="C92" s="164"/>
      <c r="D92" s="162"/>
      <c r="E92" s="165"/>
      <c r="F92" s="179"/>
      <c r="G92" s="62"/>
      <c r="H92" s="65"/>
    </row>
    <row r="93" spans="1:11" s="20" customFormat="1" ht="15" x14ac:dyDescent="0.2">
      <c r="A93" s="67"/>
      <c r="B93" s="166" t="s">
        <v>53</v>
      </c>
      <c r="C93" s="167"/>
      <c r="D93" s="168"/>
      <c r="E93" s="167"/>
      <c r="F93" s="178">
        <f>+F76+F91</f>
        <v>0</v>
      </c>
      <c r="G93" s="61"/>
      <c r="H93" s="18"/>
      <c r="I93" s="28"/>
    </row>
    <row r="97" spans="2:2" x14ac:dyDescent="0.25">
      <c r="B97" s="11"/>
    </row>
    <row r="98" spans="2:2" x14ac:dyDescent="0.25">
      <c r="B98" s="10"/>
    </row>
  </sheetData>
  <sheetProtection algorithmName="SHA-512" hashValue="2lM8sipkn/t+MHXBRaNAutTl6KXAz6tLlGCya2AH73OHEfCB4sjkm/tTqUyyaKigqawrhlFk4bhbGQs5TRofxg==" saltValue="8AtX5+ujiXrHzvC09Oi0PQ==" spinCount="100000" sheet="1" objects="1" scenarios="1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portrait" horizontalDpi="4294967295" verticalDpi="4294967295" r:id="rId1"/>
  <headerFooter>
    <oddFooter>Página &amp;P</oddFooter>
  </headerFooter>
  <rowBreaks count="2" manualBreakCount="2">
    <brk id="43" max="5" man="1"/>
    <brk id="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221 DESPACH</vt:lpstr>
      <vt:lpstr>'PRES. 221 DESPACH'!Área_de_impresión</vt:lpstr>
      <vt:lpstr>'PRES. 221 DESPACH'!Títulos_a_imprimir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2020-11-23T15:00:14Z</dcterms:modified>
</cp:coreProperties>
</file>