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os Compartidos Evaluacion y Costo\MARINO\2020\PRESUPUESTO\ZONA I\MONTE CRISTI\"/>
    </mc:Choice>
  </mc:AlternateContent>
  <bookViews>
    <workbookView xWindow="600" yWindow="60" windowWidth="17715" windowHeight="7740"/>
  </bookViews>
  <sheets>
    <sheet name="PRES.-2020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xlnm._FilterDatabase" localSheetId="0" hidden="1">'PRES.-2020'!$A$6:$F$144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'[2]LISTADO INSUMOS DEL 2000'!$I$29</definedName>
    <definedName name="acero" localSheetId="0">#REF!</definedName>
    <definedName name="acero">#REF!</definedName>
    <definedName name="Acero_QQ" localSheetId="0">#REF!</definedName>
    <definedName name="Acero_QQ">#REF!</definedName>
    <definedName name="acero60" localSheetId="0">#REF!</definedName>
    <definedName name="acero60">#REF!</definedName>
    <definedName name="ACUEDUCTO" localSheetId="0">[3]INS!#REF!</definedName>
    <definedName name="ACUEDUCTO">[3]INS!#REF!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>[4]PRESUPUESTO!$C$4</definedName>
    <definedName name="analiis" localSheetId="0">[5]M.O.!#REF!</definedName>
    <definedName name="analiis">[5]M.O.!#REF!</definedName>
    <definedName name="ANALISSSSS">#N/A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 localSheetId="0">#REF!</definedName>
    <definedName name="_xlnm.Extract">#REF!</definedName>
    <definedName name="_xlnm.Print_Area" localSheetId="0">'PRES.-2020'!$A$1:$F$146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[6]M.O.!#REF!</definedName>
    <definedName name="as">[6]M.O.!#REF!</definedName>
    <definedName name="asd" localSheetId="0">#REF!</definedName>
    <definedName name="asd">#REF!</definedName>
    <definedName name="AYCARP" localSheetId="0">#REF!</definedName>
    <definedName name="AYCARP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[7]ADDENDA!#REF!</definedName>
    <definedName name="b">[7]ADDENDA!#REF!</definedName>
    <definedName name="BALDOSAS_TRANSPARENTE" localSheetId="0">#REF!</definedName>
    <definedName name="BALDOSAS_TRANSPARENTE">#REF!</definedName>
    <definedName name="bas3e">#N/A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[8]INSU!$B$42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 localSheetId="0">#REF!</definedName>
    <definedName name="BRIGADATOPOGRAFICA">#REF!</definedName>
    <definedName name="BVNBVNBV">#N/A</definedName>
    <definedName name="C._ADICIONAL">#N/A</definedName>
    <definedName name="caballeteasbecto" localSheetId="0">[9]precios!#REF!</definedName>
    <definedName name="caballeteasbecto">[9]precios!#REF!</definedName>
    <definedName name="caballeteasbeto" localSheetId="0">[9]precios!#REF!</definedName>
    <definedName name="caballeteasbeto">[9]precios!#REF!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COL" localSheetId="0">[5]M.O.!#REF!</definedName>
    <definedName name="CARACOL">[5]M.O.!#REF!</definedName>
    <definedName name="CARANTEPECHO" localSheetId="0">#REF!</definedName>
    <definedName name="CARANTEPECHO">#REF!</definedName>
    <definedName name="CARCOL30" localSheetId="0">#REF!</definedName>
    <definedName name="CARCOL30">#REF!</definedName>
    <definedName name="CARCOL50" localSheetId="0">#REF!</definedName>
    <definedName name="CARCOL50">#REF!</definedName>
    <definedName name="CARCOLAMARRE" localSheetId="0">#REF!</definedName>
    <definedName name="CARCOLAMARRE">#REF!</definedName>
    <definedName name="CARGA_SOCIAL" localSheetId="0">#REF!</definedName>
    <definedName name="CARGA_SOCIAL">#REF!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ETILLA" localSheetId="0">#REF!</definedName>
    <definedName name="CARRETILLA">#REF!</definedName>
    <definedName name="CASABE" localSheetId="0">[5]M.O.!#REF!</definedName>
    <definedName name="CASABE">[5]M.O.!#REF!</definedName>
    <definedName name="CASBESTO" localSheetId="0">#REF!</definedName>
    <definedName name="CASBESTO">#REF!</definedName>
    <definedName name="CBLOCK10" localSheetId="0">#REF!</definedName>
    <definedName name="CBLOCK10">#REF!</definedName>
    <definedName name="cell">'[10]LISTADO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[8]INSU!$B$104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[11]INS!$D$767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OPIA" localSheetId="0">[3]INS!#REF!</definedName>
    <definedName name="COPIA">[3]INS!#REF!</definedName>
    <definedName name="CRUZ_HG_1_12" localSheetId="0">#REF!</definedName>
    <definedName name="CRUZ_HG_1_12">#REF!</definedName>
    <definedName name="cuadro" localSheetId="0">[7]ADDENDA!#REF!</definedName>
    <definedName name="cuadro">[7]ADDENDA!#REF!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#REF!</definedName>
    <definedName name="CZINC">#REF!</definedName>
    <definedName name="derop" localSheetId="0">[6]M.O.!#REF!</definedName>
    <definedName name="derop">[6]M.O.!#REF!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[12]INS!#REF!</definedName>
    <definedName name="donatelo">[12]INS!#REF!</definedName>
    <definedName name="DUCHA_PLASTICA_CALIENTE_CROMO_12" localSheetId="0">#REF!</definedName>
    <definedName name="DUCHA_PLASTICA_CALIENTE_CROMO_12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[7]ADDENDA!#REF!</definedName>
    <definedName name="expl">[7]ADDENDA!#REF!</definedName>
    <definedName name="Extracción_IM" localSheetId="0">#REF!</definedName>
    <definedName name="Extracción_IM">#REF!</definedName>
    <definedName name="FIOR" localSheetId="0">#REF!</definedName>
    <definedName name="FIOR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>#N/A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lma" localSheetId="0">[5]M.O.!#REF!</definedName>
    <definedName name="ilma">[5]M.O.!#REF!</definedName>
    <definedName name="Imprimir_área_IM">[4]PRESUPUESTO!$A$1763:$L$1796</definedName>
    <definedName name="ingeniera">[6]M.O.!$C$10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k" localSheetId="0">[5]M.O.!#REF!</definedName>
    <definedName name="k">[5]M.O.!#REF!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[8]INSU!$B$41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#REF!</definedName>
    <definedName name="MAESTROCARP">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#REF!</definedName>
    <definedName name="MOPISOCERAMICA">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[13]Insumos!#REF!</definedName>
    <definedName name="NADA">[13]Insumos!#REF!</definedName>
    <definedName name="NINGUNA" localSheetId="0">[13]Insumos!#REF!</definedName>
    <definedName name="NINGUNA">[13]Insumos!#REF!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[11]SALARIOS!$C$10</definedName>
    <definedName name="OXIGENO_CIL" localSheetId="0">#REF!</definedName>
    <definedName name="OXIGENO_CIL">#REF!</definedName>
    <definedName name="p" localSheetId="0">[14]peso!#REF!</definedName>
    <definedName name="p">[14]peso!#REF!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[8]MO!$B$11</definedName>
    <definedName name="PEONCARP" localSheetId="0">#REF!</definedName>
    <definedName name="PEONCARP">#REF!</definedName>
    <definedName name="PERFIL_CUADRADO_34">[8]INSU!$B$91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[11]INS!$D$770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[8]INSU!$B$103</definedName>
    <definedName name="PLANTA_ELECTRICA" localSheetId="0">#REF!</definedName>
    <definedName name="PLANTA_ELECTRICA">#REF!</definedName>
    <definedName name="PLASTICO">[8]INSU!$B$90</definedName>
    <definedName name="PLIGADORA2" localSheetId="0">#REF!</definedName>
    <definedName name="PLIGADORA2">#REF!</definedName>
    <definedName name="PLOMERO" localSheetId="0">#REF!</definedName>
    <definedName name="PLOMERO">#REF!</definedName>
    <definedName name="PLOMERO_SOLDADOR" localSheetId="0">#REF!</definedName>
    <definedName name="PLOMERO_SOLDADOR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YWOOD_34_2CARAS" localSheetId="0">#REF!</definedName>
    <definedName name="PLYWOOD_34_2CARAS">#REF!</definedName>
    <definedName name="pmadera2162" localSheetId="0">[9]precios!#REF!</definedName>
    <definedName name="pmadera2162">[9]precios!#REF!</definedName>
    <definedName name="po">[15]PRESUPUESTO!$O$9:$O$236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[16]Precios!$A$4:$F$1576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 localSheetId="0">#REF!</definedName>
    <definedName name="PWINCHE2000K">#REF!</definedName>
    <definedName name="Q" localSheetId="0">#REF!</definedName>
    <definedName name="Q">#REF!</definedName>
    <definedName name="qw">[15]PRESUPUESTO!$M$10:$AH$731</definedName>
    <definedName name="qwe">[4]PRESUPUESTO!$D$133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[17]COF!$G$733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pm" localSheetId="0">#REF!</definedName>
    <definedName name="spm">#REF!</definedName>
    <definedName name="SS">[5]M.O.!$C$12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'PRES.-2020'!$1:$7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 fullPrecision="0"/>
</workbook>
</file>

<file path=xl/calcChain.xml><?xml version="1.0" encoding="utf-8"?>
<calcChain xmlns="http://schemas.openxmlformats.org/spreadsheetml/2006/main">
  <c r="F10" i="8" l="1"/>
  <c r="F28" i="8" l="1"/>
  <c r="F29" i="8"/>
  <c r="F30" i="8"/>
  <c r="F31" i="8"/>
  <c r="F32" i="8"/>
  <c r="F33" i="8"/>
  <c r="F79" i="8"/>
  <c r="F77" i="8"/>
  <c r="F34" i="8"/>
  <c r="F124" i="8" l="1"/>
  <c r="C119" i="8" l="1"/>
  <c r="F85" i="8"/>
  <c r="F75" i="8"/>
  <c r="F76" i="8"/>
  <c r="F78" i="8"/>
  <c r="F80" i="8"/>
  <c r="F81" i="8"/>
  <c r="F82" i="8"/>
  <c r="F83" i="8"/>
  <c r="F84" i="8"/>
  <c r="F74" i="8"/>
  <c r="C91" i="8"/>
  <c r="C115" i="8"/>
  <c r="C109" i="8"/>
  <c r="C106" i="8"/>
  <c r="C100" i="8"/>
  <c r="C94" i="8"/>
  <c r="F117" i="8"/>
  <c r="F116" i="8"/>
  <c r="F114" i="8"/>
  <c r="F113" i="8"/>
  <c r="F112" i="8"/>
  <c r="F111" i="8"/>
  <c r="F110" i="8"/>
  <c r="F108" i="8"/>
  <c r="F107" i="8"/>
  <c r="F105" i="8"/>
  <c r="F106" i="8" l="1"/>
  <c r="F109" i="8"/>
  <c r="F115" i="8"/>
  <c r="F63" i="8"/>
  <c r="F62" i="8"/>
  <c r="C67" i="8"/>
  <c r="C66" i="8"/>
  <c r="F38" i="8"/>
  <c r="F39" i="8"/>
  <c r="F40" i="8"/>
  <c r="F37" i="8"/>
  <c r="C70" i="8" l="1"/>
  <c r="C71" i="8"/>
  <c r="F67" i="8"/>
  <c r="F71" i="8" l="1"/>
  <c r="F125" i="8"/>
  <c r="F126" i="8" s="1"/>
  <c r="F19" i="8"/>
  <c r="F22" i="8"/>
  <c r="F66" i="8"/>
  <c r="F90" i="8"/>
  <c r="F92" i="8"/>
  <c r="F93" i="8"/>
  <c r="F95" i="8"/>
  <c r="F96" i="8"/>
  <c r="F97" i="8"/>
  <c r="F98" i="8"/>
  <c r="F99" i="8"/>
  <c r="F101" i="8"/>
  <c r="F102" i="8"/>
  <c r="F94" i="8"/>
  <c r="F91" i="8"/>
  <c r="F45" i="8" l="1"/>
  <c r="F100" i="8"/>
  <c r="F44" i="8" l="1"/>
  <c r="C47" i="8"/>
  <c r="F47" i="8" l="1"/>
  <c r="C120" i="8"/>
  <c r="F119" i="8"/>
  <c r="C48" i="8"/>
  <c r="F56" i="8" l="1"/>
  <c r="F48" i="8"/>
  <c r="F120" i="8"/>
  <c r="F15" i="8" l="1"/>
  <c r="F13" i="8"/>
  <c r="F58" i="8"/>
  <c r="F41" i="8"/>
  <c r="F70" i="8"/>
  <c r="F14" i="8" l="1"/>
  <c r="F25" i="8"/>
  <c r="F57" i="8" l="1"/>
  <c r="F16" i="8" l="1"/>
  <c r="F59" i="8" l="1"/>
  <c r="F49" i="8" l="1"/>
  <c r="F53" i="8" l="1"/>
  <c r="F121" i="8" l="1"/>
  <c r="F128" i="8" s="1"/>
  <c r="F129" i="8" s="1"/>
  <c r="F137" i="8" l="1"/>
  <c r="F136" i="8"/>
  <c r="F135" i="8"/>
  <c r="F140" i="8"/>
  <c r="F133" i="8"/>
  <c r="F138" i="8"/>
  <c r="F132" i="8"/>
  <c r="F141" i="8"/>
  <c r="F134" i="8"/>
  <c r="F139" i="8" l="1"/>
  <c r="F142" i="8" s="1"/>
  <c r="F144" i="8" s="1"/>
</calcChain>
</file>

<file path=xl/sharedStrings.xml><?xml version="1.0" encoding="utf-8"?>
<sst xmlns="http://schemas.openxmlformats.org/spreadsheetml/2006/main" count="278" uniqueCount="161">
  <si>
    <t>ZONA:  I</t>
  </si>
  <si>
    <t>PARTIDA</t>
  </si>
  <si>
    <t>D E S C R I P C I O N</t>
  </si>
  <si>
    <t>CANTIDAD</t>
  </si>
  <si>
    <t>UND</t>
  </si>
  <si>
    <t>P.U. (RD$)</t>
  </si>
  <si>
    <t>VALOR ( RD$)</t>
  </si>
  <si>
    <t>M3</t>
  </si>
  <si>
    <t>U</t>
  </si>
  <si>
    <t>M</t>
  </si>
  <si>
    <t>SUMINISTRO DE TUBERIA</t>
  </si>
  <si>
    <t>2</t>
  </si>
  <si>
    <t>MOVIMIENTO DE TIERRA:</t>
  </si>
  <si>
    <t>2.1</t>
  </si>
  <si>
    <t>2.2</t>
  </si>
  <si>
    <t>2.3</t>
  </si>
  <si>
    <t>2.4</t>
  </si>
  <si>
    <t>3</t>
  </si>
  <si>
    <t>3.1</t>
  </si>
  <si>
    <t>4</t>
  </si>
  <si>
    <t>COLOCACION DE TUBERIA</t>
  </si>
  <si>
    <t>4.1</t>
  </si>
  <si>
    <t>SUMINISTRO Y COLOCACION PIEZAS ESPECIALES</t>
  </si>
  <si>
    <t>PRUEBA HIDROSTATICA</t>
  </si>
  <si>
    <t xml:space="preserve">LIMPIEZA CONTINUA Y  FINAL (OBREROS, CAMION  Y HERRAMIENTAS MENORES) CON TRAMOS DE ALTA PENDIENTE </t>
  </si>
  <si>
    <t>VARIOS</t>
  </si>
  <si>
    <t xml:space="preserve">CAMPAMENTO, (INC. ALQUILER DE CASA CON O SIN SOLAR Y CASETA DE MATERIALES) (INCLUYE VERJA DE ALAMBRE DE PUA Y ZINC DE 6 CUERDAS) </t>
  </si>
  <si>
    <t>MESES</t>
  </si>
  <si>
    <t>SUB TOTAL GENERAL</t>
  </si>
  <si>
    <t>GASTOS INDIRECTOS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</si>
  <si>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</si>
  <si>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</si>
  <si>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</si>
  <si>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</si>
  <si>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</si>
  <si>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</si>
  <si>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CODIA</t>
  </si>
  <si>
    <t>ITBIS (LEY 07-2007)</t>
  </si>
  <si>
    <t>MANTENIMIENTO Y OPERACIÓN SISTEMAS INAPA</t>
  </si>
  <si>
    <t>IMPREVISTOS</t>
  </si>
  <si>
    <t>TOTAL GASTOS INDIRECTOS</t>
  </si>
  <si>
    <t>TOTAL A EJECUTAR</t>
  </si>
  <si>
    <t xml:space="preserve">BOTE DE MATERIAL CON CAMION D= 5 KM (INCLUYE CARGUIO Y ESPARCIMIENTO EN BOTADERO) </t>
  </si>
  <si>
    <t>HR</t>
  </si>
  <si>
    <t>SEÑALIZACION, CONTROL, SEGURIDA Y MANEJO DE TRANSITO ( INCLUYE USO DE LETREROS CON BASE EN ANGULARES, USO DE DE CONOS REFRACTARIOS, MECHONES, BARRERAS DE PELIGRO NARANJA  Y HOMBRES CON BANDEROLAS)</t>
  </si>
  <si>
    <t xml:space="preserve">SUMINISTRO Y COLOCACION ASIENTO DE ARENA e=0.10 m </t>
  </si>
  <si>
    <t>A</t>
  </si>
  <si>
    <t>B</t>
  </si>
  <si>
    <t>7</t>
  </si>
  <si>
    <t>7.1</t>
  </si>
  <si>
    <t>7.2</t>
  </si>
  <si>
    <t>SUMINISTRO Y COLOCACION DE VALVULAS</t>
  </si>
  <si>
    <t>SUB TOTAL FASE A</t>
  </si>
  <si>
    <t>EXCAVACION MATERIAL NO CLASIFICADO  C/EQUIPO</t>
  </si>
  <si>
    <t>DE Ø4" PCV SDR-26 C/J.G +2% DE  PERDIDAS</t>
  </si>
  <si>
    <t xml:space="preserve">DE Ø4" PCV SDR-26 C/J.G </t>
  </si>
  <si>
    <t xml:space="preserve">TEE DE ACERO Ø 12" X 4" ACERO SCH-30 CON PROTECCION ANTICORROSIVA </t>
  </si>
  <si>
    <t>6</t>
  </si>
  <si>
    <t>6.1</t>
  </si>
  <si>
    <t>6.2</t>
  </si>
  <si>
    <t>6.3</t>
  </si>
  <si>
    <t>6.4</t>
  </si>
  <si>
    <t>VALVULA DE COMPUERTA  H.F. DE Ø 4"  150 PSI</t>
  </si>
  <si>
    <t>RED DE DISTRIBUCION EN TUBERIA DE Ø 3" PVC SDR-26 C/J.G</t>
  </si>
  <si>
    <t>DE Ø3" PCV SDR-26 C/J.G +2% DE  PERDIDAS</t>
  </si>
  <si>
    <t>9</t>
  </si>
  <si>
    <t>SUB TOTAL FASE B</t>
  </si>
  <si>
    <t xml:space="preserve">USO BOMBA DE ACHIQUE Ø3" </t>
  </si>
  <si>
    <t>10</t>
  </si>
  <si>
    <t>EMPALME A TUBERIA EXISTENTE DE Ø 12" ASBETO CEMENTO</t>
  </si>
  <si>
    <t>TUBERIA DE POLIETILENO ALTA DENSIDAD, Ø 1/2" INTERNO L= 12.00 M ( PROMEDIO)</t>
  </si>
  <si>
    <t>CODO Ø 1/2" X 90  H.G.</t>
  </si>
  <si>
    <t>NIPLE DE Ø 1/2" H.G.</t>
  </si>
  <si>
    <t>COUPLING DE Ø 1/2" H.G.</t>
  </si>
  <si>
    <t xml:space="preserve">CEMENTO SOLVENTE Y TEFLON </t>
  </si>
  <si>
    <t>PEDESTAL DE H.S. ( 0.80 X 0.15)</t>
  </si>
  <si>
    <t>VALVULA CHECK DE 1/2" DE BRONCE</t>
  </si>
  <si>
    <t xml:space="preserve">MANO DE OBRA PLOMERIA </t>
  </si>
  <si>
    <t xml:space="preserve">EXCAVACION Y TAPADO </t>
  </si>
  <si>
    <t>C</t>
  </si>
  <si>
    <t>SUB-TOTAL FASE  C</t>
  </si>
  <si>
    <t>Provincia: MONTE CRISTI</t>
  </si>
  <si>
    <t>LINEA DE CONDUCCION DE Ø 4" A EMPALMAR A TUBERIA DE Ø 12" ASBETO CEMENTO AC. DE LA LINEA NOROESTE.</t>
  </si>
  <si>
    <t xml:space="preserve">RELLENO COMPACTADO C/COMPACTADOR MECAMICO EN CAPAS DE 0.20 M. C/MATERIAL PRODUCTO DE LA EXCAVACION Y MATERIAL DE MINA.  </t>
  </si>
  <si>
    <t>ABRAZADERA DE PVC DE Ø 3"</t>
  </si>
  <si>
    <t>ADAPTADOR MACHO Ø 1/2" ROSCADO A MANGUERA</t>
  </si>
  <si>
    <t xml:space="preserve">TUBERIA 1/2" H.G. PARA BASTONES </t>
  </si>
  <si>
    <t xml:space="preserve">LLAVE DE PASO DE Ø 1/2" DE BRONCE </t>
  </si>
  <si>
    <t>SEÑALIZACION, CONTROL, SEGURIDAD Y MANEJO DE TRANSITO ( INCLUYE USO DE LETREROS CON BASE EN ANGULARES, USO DE DE CONOS REFRACTARIOS, MECHONES, BARRERAS DE PELIGRO NARANJA  Y HOMBRES CON BANDEROLAS)</t>
  </si>
  <si>
    <t>JUNTA REDUCTORA DE Ø 12"</t>
  </si>
  <si>
    <t>JUNTA MECANICA TIPO DRESSER DE Ø 4"</t>
  </si>
  <si>
    <t xml:space="preserve">REPLANTEO </t>
  </si>
  <si>
    <t>VALVULA DE DESAGUE H.F. DE Ø3"  150 PSI</t>
  </si>
  <si>
    <t>VALVULA DE AIRE  H.F. DE Ø 3/4" 150 PSI</t>
  </si>
  <si>
    <t>REGISTRO PARA VALVULA DE AIRE, SEGÚN DETALLE</t>
  </si>
  <si>
    <t>SUMINISTRO Y COLOCACION CAJA TELESCOPICA, SEGÚN DETALLE</t>
  </si>
  <si>
    <t>MANO DE OBRA PARA EMPALME A TUBERIA EXISTENTE, ( INC. EQUIPOS HERRAMIENTAS, MATERIALES CORTE DE TUBERIA Y MOVIMIENTO DE TIERRA Y PERSONAL)</t>
  </si>
  <si>
    <t>7.3</t>
  </si>
  <si>
    <t>7.4</t>
  </si>
  <si>
    <t>7.5</t>
  </si>
  <si>
    <t>3.2</t>
  </si>
  <si>
    <t>4.2</t>
  </si>
  <si>
    <t>ACOMETIDAS RURALES (100 UD)</t>
  </si>
  <si>
    <t>COLLARIN EN PVC DE Ø 4" ( ABRAZADERA)</t>
  </si>
  <si>
    <t>ADATADOR MACHO Ø 1/2" ROSCADO A MANGUERA</t>
  </si>
  <si>
    <t xml:space="preserve">TUBERIA 1/2" H.G. PARA BASTONE </t>
  </si>
  <si>
    <t xml:space="preserve">LLAVE DE PASO DE Ø 1/2" DE BONCE </t>
  </si>
  <si>
    <t>EXCAVACION Y TAPADO ( 240.23+70.16)</t>
  </si>
  <si>
    <t>ACOMETIDAS RURALES C/POLIETILENO DE Ø 3" (80 UD)</t>
  </si>
  <si>
    <t>ACOMETIDAS RURALES CON POLIETILENO DE Ø 4"(20 UD)</t>
  </si>
  <si>
    <t xml:space="preserve">TEE DE ACERO Ø 4" X 4" ACERO SCH-80 CON PROTECCION ANTICORROSIVA </t>
  </si>
  <si>
    <t xml:space="preserve">TEE DE ACERO Ø 4" X 3" ACERO SCH-80 CON PROTECCION ANTICORROSIVA </t>
  </si>
  <si>
    <t>JUNTA MECANICA TIPO DRESSER DE Ø 3"</t>
  </si>
  <si>
    <t xml:space="preserve">TEE DE ACERO Ø 3" X 3" ACERO SCH-80 CON PROTECCION ANTICORROSIVA </t>
  </si>
  <si>
    <t xml:space="preserve">CRUZ DE ACERO Ø 3" X 3" ACERO SCH-80 CON PROTECCION ANTICORROSIVA </t>
  </si>
  <si>
    <t>CODO DE Ø 3" X 90 ACERO SCH-80 CON PROTECCION ANTICORROSIVA</t>
  </si>
  <si>
    <t xml:space="preserve">REDUCCION DE Ø 4" X 3" ACERO SCH-80 CON PROTECCION ANTICORROSIVA </t>
  </si>
  <si>
    <t xml:space="preserve">JUNTA TAPON DE 3" ACERO SCH-80 CON PROTECCION ANTICORROSIVA </t>
  </si>
  <si>
    <t>ANCLAJES DE H.A. P/PIEZAS FC'= 180 KG/CM2 SEGÚN DETALLE.</t>
  </si>
  <si>
    <t>6.5</t>
  </si>
  <si>
    <t>6.6</t>
  </si>
  <si>
    <t>6.7</t>
  </si>
  <si>
    <t>6.8</t>
  </si>
  <si>
    <t>6.9</t>
  </si>
  <si>
    <t>6.10</t>
  </si>
  <si>
    <t>6.11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</si>
  <si>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</si>
  <si>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</si>
  <si>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</si>
  <si>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</si>
  <si>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</si>
  <si>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</si>
  <si>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</si>
  <si>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</si>
  <si>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</si>
  <si>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</si>
  <si>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</si>
  <si>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</si>
  <si>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</si>
  <si>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</si>
  <si>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</si>
  <si>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</si>
  <si>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</si>
  <si>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</si>
  <si>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</si>
  <si>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</si>
  <si>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</si>
  <si>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</si>
  <si>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</si>
  <si>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</si>
  <si>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</si>
  <si>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</si>
  <si>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VALLA ANUNCIANDO OBRA 4' X 8' IMPRESION FULL COLOR, CONTENIENTO LOGO DE INAPA, NOMBRE PROYECTO Y  CONTRATISTA. ESTRUCTURA EN TUBOS GALVANIZADOS 1 1/2 X 1 1/2 Y SOPORTES EN TUBO CUAD. 4 X 4</t>
  </si>
  <si>
    <t xml:space="preserve"> </t>
  </si>
  <si>
    <t xml:space="preserve">CODO Ø 4" X 90 ACERO SCH-80 C/PROTECCION ANTICORROSIVA </t>
  </si>
  <si>
    <t xml:space="preserve">CRUZ DE  Ø 4" X 4" ACERO SCH-80 C/PROTECCION ANTICORROSIVA </t>
  </si>
  <si>
    <t xml:space="preserve">REDUCCION DE  Ø 4" X 3" ACERO SCH-80 C/PROTECCION ANTICORROSIVA </t>
  </si>
  <si>
    <t xml:space="preserve">CRUZ DE ACERO Ø 4" X 4" ACERO SCH-80 CON PROTECCION ANTICORROSIVA </t>
  </si>
  <si>
    <t>CODO DE Ø 4" X 90 ACERO SCH-80 CON PROTECCION ANTICORROSIVA</t>
  </si>
  <si>
    <t>6.12</t>
  </si>
  <si>
    <t xml:space="preserve">Obra: AMPLIACIÓN REDES ACUEDUCTO MONTE CRISTI AL SECTOR LA REFINERÍA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</si>
</sst>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5" formatCode="_-* #,##0\ _€_-;\-* #,##0\ _€_-;_-* &quot;-&quot;\ _€_-;_-@_-"/>
    <numFmt numFmtId="166" formatCode="_-* #,##0.00\ _€_-;\-* #,##0.00\ _€_-;_-* &quot;-&quot;??\ _€_-;_-@_-"/>
    <numFmt numFmtId="167" formatCode="#,##0.00;[Red]#,##0.00"/>
    <numFmt numFmtId="168" formatCode="_-* #,##0.00_-;\-* #,##0.00_-;_-* &quot;-&quot;??_-;_-@_-"/>
    <numFmt numFmtId="169" formatCode="0.0"/>
    <numFmt numFmtId="170" formatCode="0.00_)"/>
    <numFmt numFmtId="171" formatCode="0_)"/>
    <numFmt numFmtId="172" formatCode="0.0_)"/>
    <numFmt numFmtId="173" formatCode="#,##0;\-#,##0"/>
    <numFmt numFmtId="174" formatCode="_(* #,##0_);_(* \(#,##0\);_(* &quot;-&quot;??_);_(@_)"/>
    <numFmt numFmtId="175" formatCode="_-[$€-2]* #,##0.00_-;\-[$€-2]* #,##0.00_-;_-[$€-2]* &quot;-&quot;??_-"/>
    <numFmt numFmtId="176" formatCode="#."/>
    <numFmt numFmtId="177" formatCode="#.0"/>
    <numFmt numFmtId="178" formatCode="#.00"/>
    <numFmt numFmtId="179" formatCode="_-* #,##0.00\ _R_D_$_-;\-* #,##0.00\ _R_D_$_-;_-* &quot;-&quot;??\ _R_D_$_-;_-@_-"/>
    <numFmt numFmtId="180" formatCode="0.0%"/>
    <numFmt numFmtId="182" formatCode="_-* #,##0.0000_-;\-* #,##0.0000_-;_-* &quot;-&quot;??_-;_-@_-"/>
    <numFmt numFmtId="187" formatCode="#,##0.0;\-#,##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0"/>
      <color rgb="FF808080"/>
      <name val="Arial"/>
      <family val="2"/>
    </font>
    <font>
      <b/>
      <sz val="10"/>
      <color rgb="FF000000"/>
      <name val="Arial"/>
      <family val="2"/>
    </font>
    <font>
      <b/>
      <sz val="10"/>
      <color rgb="FF80808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9" fontId="8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0" fontId="10" fillId="0" borderId="0"/>
    <xf numFmtId="39" fontId="8" fillId="0" borderId="0"/>
    <xf numFmtId="166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5" applyNumberFormat="0" applyAlignment="0" applyProtection="0"/>
    <xf numFmtId="0" fontId="17" fillId="21" borderId="6" applyNumberForma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19" fillId="0" borderId="0">
      <protection locked="0"/>
    </xf>
    <xf numFmtId="176" fontId="20" fillId="0" borderId="0">
      <protection locked="0"/>
    </xf>
    <xf numFmtId="176" fontId="20" fillId="0" borderId="0">
      <protection locked="0"/>
    </xf>
    <xf numFmtId="176" fontId="20" fillId="0" borderId="0">
      <protection locked="0"/>
    </xf>
    <xf numFmtId="176" fontId="20" fillId="0" borderId="0">
      <protection locked="0"/>
    </xf>
    <xf numFmtId="176" fontId="20" fillId="0" borderId="0">
      <protection locked="0"/>
    </xf>
    <xf numFmtId="176" fontId="20" fillId="0" borderId="0">
      <protection locked="0"/>
    </xf>
    <xf numFmtId="0" fontId="21" fillId="2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5" applyNumberFormat="0" applyAlignment="0" applyProtection="0"/>
    <xf numFmtId="0" fontId="27" fillId="0" borderId="10" applyNumberFormat="0" applyFill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39" fontId="8" fillId="0" borderId="0"/>
    <xf numFmtId="0" fontId="1" fillId="0" borderId="0"/>
    <xf numFmtId="0" fontId="1" fillId="0" borderId="0"/>
    <xf numFmtId="180" fontId="10" fillId="0" borderId="0"/>
    <xf numFmtId="39" fontId="8" fillId="0" borderId="0"/>
    <xf numFmtId="0" fontId="1" fillId="8" borderId="11" applyNumberFormat="0" applyFont="0" applyAlignment="0" applyProtection="0"/>
    <xf numFmtId="0" fontId="30" fillId="20" borderId="12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1" applyFont="1" applyFill="1" applyBorder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1" fillId="2" borderId="0" xfId="1" applyFont="1" applyFill="1" applyBorder="1"/>
    <xf numFmtId="4" fontId="1" fillId="2" borderId="0" xfId="1" applyNumberFormat="1" applyFont="1" applyFill="1" applyBorder="1" applyAlignment="1"/>
    <xf numFmtId="0" fontId="1" fillId="2" borderId="0" xfId="1" applyFont="1" applyFill="1" applyBorder="1" applyAlignment="1">
      <alignment horizontal="left"/>
    </xf>
    <xf numFmtId="4" fontId="1" fillId="2" borderId="0" xfId="1" quotePrefix="1" applyNumberFormat="1" applyFont="1" applyFill="1" applyBorder="1" applyAlignment="1"/>
    <xf numFmtId="0" fontId="2" fillId="2" borderId="0" xfId="1" applyFont="1" applyFill="1" applyAlignment="1">
      <alignment vertical="top" wrapText="1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>
      <alignment vertical="top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left" vertical="top" wrapText="1"/>
    </xf>
    <xf numFmtId="49" fontId="1" fillId="2" borderId="2" xfId="6" applyNumberFormat="1" applyFont="1" applyFill="1" applyBorder="1" applyAlignment="1">
      <alignment horizontal="right" vertical="top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1" fillId="0" borderId="4" xfId="1" applyBorder="1"/>
    <xf numFmtId="0" fontId="6" fillId="2" borderId="2" xfId="1" applyFont="1" applyFill="1" applyBorder="1" applyAlignment="1">
      <alignment wrapText="1"/>
    </xf>
    <xf numFmtId="0" fontId="1" fillId="2" borderId="2" xfId="1" applyFill="1" applyBorder="1"/>
    <xf numFmtId="1" fontId="2" fillId="2" borderId="2" xfId="1" applyNumberFormat="1" applyFont="1" applyFill="1" applyBorder="1" applyAlignment="1">
      <alignment horizontal="center" vertical="top"/>
    </xf>
    <xf numFmtId="0" fontId="1" fillId="4" borderId="0" xfId="1" applyFill="1"/>
    <xf numFmtId="0" fontId="1" fillId="2" borderId="2" xfId="14" applyFont="1" applyFill="1" applyBorder="1" applyAlignment="1">
      <alignment horizontal="right" wrapText="1"/>
    </xf>
    <xf numFmtId="0" fontId="2" fillId="2" borderId="2" xfId="14" applyFont="1" applyFill="1" applyBorder="1" applyAlignment="1">
      <alignment horizontal="center" wrapText="1"/>
    </xf>
    <xf numFmtId="4" fontId="6" fillId="2" borderId="2" xfId="14" applyNumberFormat="1" applyFont="1" applyFill="1" applyBorder="1" applyAlignment="1">
      <alignment horizontal="center"/>
    </xf>
    <xf numFmtId="0" fontId="12" fillId="2" borderId="2" xfId="14" applyFont="1" applyFill="1" applyBorder="1" applyAlignment="1">
      <alignment wrapText="1"/>
    </xf>
    <xf numFmtId="0" fontId="2" fillId="2" borderId="2" xfId="14" applyFont="1" applyFill="1" applyBorder="1" applyAlignment="1">
      <alignment horizontal="right" wrapText="1"/>
    </xf>
    <xf numFmtId="4" fontId="1" fillId="2" borderId="2" xfId="14" applyNumberFormat="1" applyFont="1" applyFill="1" applyBorder="1" applyAlignment="1">
      <alignment vertical="top" wrapText="1"/>
    </xf>
    <xf numFmtId="0" fontId="1" fillId="2" borderId="2" xfId="14" applyFont="1" applyFill="1" applyBorder="1" applyAlignment="1">
      <alignment vertical="top" wrapText="1"/>
    </xf>
    <xf numFmtId="10" fontId="1" fillId="2" borderId="2" xfId="8" applyNumberFormat="1" applyFont="1" applyFill="1" applyBorder="1" applyAlignment="1">
      <alignment wrapText="1"/>
    </xf>
    <xf numFmtId="0" fontId="1" fillId="2" borderId="2" xfId="14" applyFont="1" applyFill="1" applyBorder="1" applyAlignment="1">
      <alignment wrapText="1"/>
    </xf>
    <xf numFmtId="4" fontId="1" fillId="2" borderId="2" xfId="14" applyNumberFormat="1" applyFont="1" applyFill="1" applyBorder="1" applyAlignment="1">
      <alignment horizontal="center" wrapText="1"/>
    </xf>
    <xf numFmtId="0" fontId="1" fillId="2" borderId="2" xfId="14" applyFont="1" applyFill="1" applyBorder="1" applyAlignment="1">
      <alignment horizontal="right"/>
    </xf>
    <xf numFmtId="10" fontId="1" fillId="2" borderId="2" xfId="8" applyNumberFormat="1" applyFont="1" applyFill="1" applyBorder="1" applyAlignment="1">
      <alignment horizontal="right" wrapText="1"/>
    </xf>
    <xf numFmtId="167" fontId="1" fillId="2" borderId="2" xfId="14" applyNumberFormat="1" applyFont="1" applyFill="1" applyBorder="1" applyAlignment="1">
      <alignment horizontal="center"/>
    </xf>
    <xf numFmtId="0" fontId="1" fillId="2" borderId="2" xfId="2" applyNumberFormat="1" applyFont="1" applyFill="1" applyBorder="1" applyAlignment="1">
      <alignment horizontal="right" vertical="top" wrapText="1"/>
    </xf>
    <xf numFmtId="10" fontId="1" fillId="2" borderId="2" xfId="16" applyNumberFormat="1" applyFont="1" applyFill="1" applyBorder="1" applyAlignment="1"/>
    <xf numFmtId="0" fontId="1" fillId="5" borderId="2" xfId="14" applyNumberFormat="1" applyFont="1" applyFill="1" applyBorder="1" applyAlignment="1">
      <alignment horizontal="right" vertical="top" wrapText="1"/>
    </xf>
    <xf numFmtId="10" fontId="1" fillId="0" borderId="2" xfId="17" applyNumberFormat="1" applyBorder="1"/>
    <xf numFmtId="169" fontId="2" fillId="0" borderId="2" xfId="17" applyNumberFormat="1" applyFont="1" applyBorder="1" applyAlignment="1">
      <alignment horizontal="right"/>
    </xf>
    <xf numFmtId="0" fontId="1" fillId="2" borderId="0" xfId="14" applyFont="1" applyFill="1" applyBorder="1" applyAlignment="1">
      <alignment horizontal="right" vertical="center"/>
    </xf>
    <xf numFmtId="0" fontId="2" fillId="2" borderId="0" xfId="14" applyFont="1" applyFill="1" applyBorder="1" applyAlignment="1">
      <alignment horizontal="center" vertical="center" wrapText="1"/>
    </xf>
    <xf numFmtId="4" fontId="1" fillId="2" borderId="0" xfId="14" applyNumberFormat="1" applyFont="1" applyFill="1" applyBorder="1" applyAlignment="1">
      <alignment horizontal="center" vertical="center"/>
    </xf>
    <xf numFmtId="4" fontId="2" fillId="2" borderId="0" xfId="5" applyNumberFormat="1" applyFont="1" applyFill="1" applyBorder="1" applyAlignment="1">
      <alignment vertical="center"/>
    </xf>
    <xf numFmtId="166" fontId="1" fillId="2" borderId="0" xfId="96" applyFont="1" applyFill="1" applyAlignment="1">
      <alignment vertical="top" wrapText="1"/>
    </xf>
    <xf numFmtId="166" fontId="2" fillId="23" borderId="2" xfId="96" applyFont="1" applyFill="1" applyBorder="1" applyAlignment="1">
      <alignment horizontal="right" vertical="top" wrapText="1"/>
    </xf>
    <xf numFmtId="166" fontId="1" fillId="2" borderId="2" xfId="96" applyFont="1" applyFill="1" applyBorder="1" applyAlignment="1">
      <alignment horizontal="center"/>
    </xf>
    <xf numFmtId="166" fontId="1" fillId="2" borderId="0" xfId="96" applyFont="1" applyFill="1" applyBorder="1" applyAlignment="1">
      <alignment vertical="center"/>
    </xf>
    <xf numFmtId="166" fontId="1" fillId="0" borderId="0" xfId="96" applyFont="1"/>
    <xf numFmtId="166" fontId="1" fillId="0" borderId="0" xfId="1" applyNumberFormat="1"/>
    <xf numFmtId="0" fontId="1" fillId="0" borderId="0" xfId="1" applyBorder="1"/>
    <xf numFmtId="43" fontId="1" fillId="0" borderId="0" xfId="1" applyNumberFormat="1" applyBorder="1"/>
    <xf numFmtId="166" fontId="2" fillId="0" borderId="0" xfId="1" applyNumberFormat="1" applyFont="1"/>
    <xf numFmtId="0" fontId="2" fillId="3" borderId="2" xfId="1" applyFont="1" applyFill="1" applyBorder="1" applyAlignment="1">
      <alignment horizontal="right"/>
    </xf>
    <xf numFmtId="0" fontId="2" fillId="3" borderId="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166" fontId="3" fillId="3" borderId="13" xfId="96" applyFont="1" applyFill="1" applyBorder="1" applyAlignment="1">
      <alignment horizontal="center" vertical="center"/>
    </xf>
    <xf numFmtId="2" fontId="1" fillId="3" borderId="2" xfId="1" applyNumberFormat="1" applyFont="1" applyFill="1" applyBorder="1" applyAlignment="1">
      <alignment horizontal="right" vertical="top"/>
    </xf>
    <xf numFmtId="0" fontId="2" fillId="3" borderId="2" xfId="1" applyFont="1" applyFill="1" applyBorder="1" applyAlignment="1">
      <alignment horizontal="center" vertical="top" wrapText="1"/>
    </xf>
    <xf numFmtId="166" fontId="2" fillId="3" borderId="2" xfId="96" applyFont="1" applyFill="1" applyBorder="1" applyAlignment="1">
      <alignment horizontal="right" vertical="top" wrapText="1"/>
    </xf>
    <xf numFmtId="0" fontId="1" fillId="3" borderId="3" xfId="14" applyFont="1" applyFill="1" applyBorder="1" applyAlignment="1">
      <alignment horizontal="right"/>
    </xf>
    <xf numFmtId="0" fontId="2" fillId="3" borderId="3" xfId="14" applyFont="1" applyFill="1" applyBorder="1" applyAlignment="1">
      <alignment horizontal="center" wrapText="1"/>
    </xf>
    <xf numFmtId="4" fontId="1" fillId="3" borderId="3" xfId="15" applyNumberFormat="1" applyFont="1" applyFill="1" applyBorder="1" applyAlignment="1">
      <alignment horizontal="center"/>
    </xf>
    <xf numFmtId="0" fontId="1" fillId="3" borderId="2" xfId="14" applyFont="1" applyFill="1" applyBorder="1" applyAlignment="1">
      <alignment horizontal="right"/>
    </xf>
    <xf numFmtId="0" fontId="2" fillId="3" borderId="2" xfId="14" applyFont="1" applyFill="1" applyBorder="1" applyAlignment="1">
      <alignment horizontal="center" wrapText="1"/>
    </xf>
    <xf numFmtId="4" fontId="6" fillId="3" borderId="2" xfId="14" applyNumberFormat="1" applyFont="1" applyFill="1" applyBorder="1" applyAlignment="1">
      <alignment horizontal="center"/>
    </xf>
    <xf numFmtId="0" fontId="1" fillId="3" borderId="2" xfId="14" applyFont="1" applyFill="1" applyBorder="1" applyAlignment="1">
      <alignment wrapText="1"/>
    </xf>
    <xf numFmtId="0" fontId="2" fillId="3" borderId="2" xfId="14" applyFont="1" applyFill="1" applyBorder="1" applyAlignment="1">
      <alignment horizontal="right" wrapText="1"/>
    </xf>
    <xf numFmtId="4" fontId="1" fillId="3" borderId="2" xfId="14" applyNumberFormat="1" applyFont="1" applyFill="1" applyBorder="1" applyAlignment="1">
      <alignment horizontal="center" wrapText="1"/>
    </xf>
    <xf numFmtId="0" fontId="1" fillId="3" borderId="3" xfId="14" applyFont="1" applyFill="1" applyBorder="1" applyAlignment="1">
      <alignment wrapText="1"/>
    </xf>
    <xf numFmtId="0" fontId="2" fillId="3" borderId="3" xfId="14" applyFont="1" applyFill="1" applyBorder="1" applyAlignment="1">
      <alignment horizontal="right" wrapText="1"/>
    </xf>
    <xf numFmtId="4" fontId="1" fillId="3" borderId="3" xfId="14" applyNumberFormat="1" applyFont="1" applyFill="1" applyBorder="1" applyAlignment="1">
      <alignment horizontal="center" wrapText="1"/>
    </xf>
    <xf numFmtId="166" fontId="36" fillId="25" borderId="2" xfId="96" applyFont="1" applyFill="1" applyBorder="1" applyAlignment="1">
      <alignment horizontal="right" wrapText="1"/>
    </xf>
    <xf numFmtId="166" fontId="1" fillId="23" borderId="2" xfId="96" applyFont="1" applyFill="1" applyBorder="1" applyAlignment="1">
      <alignment horizontal="right" wrapText="1"/>
    </xf>
    <xf numFmtId="4" fontId="1" fillId="0" borderId="0" xfId="1" applyNumberFormat="1"/>
    <xf numFmtId="0" fontId="1" fillId="2" borderId="1" xfId="1" applyFill="1" applyBorder="1"/>
    <xf numFmtId="166" fontId="1" fillId="2" borderId="1" xfId="96" applyFont="1" applyFill="1" applyBorder="1"/>
    <xf numFmtId="0" fontId="2" fillId="2" borderId="2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left" wrapText="1"/>
    </xf>
    <xf numFmtId="4" fontId="5" fillId="2" borderId="2" xfId="1" applyNumberFormat="1" applyFont="1" applyFill="1" applyBorder="1"/>
    <xf numFmtId="0" fontId="5" fillId="2" borderId="2" xfId="1" applyFont="1" applyFill="1" applyBorder="1" applyAlignment="1">
      <alignment horizontal="center"/>
    </xf>
    <xf numFmtId="166" fontId="6" fillId="2" borderId="2" xfId="96" applyFont="1" applyFill="1" applyBorder="1" applyAlignment="1">
      <alignment vertical="top" wrapText="1"/>
    </xf>
    <xf numFmtId="4" fontId="7" fillId="2" borderId="2" xfId="2" applyNumberFormat="1" applyFont="1" applyFill="1" applyBorder="1" applyAlignment="1"/>
    <xf numFmtId="0" fontId="2" fillId="2" borderId="2" xfId="1" applyFont="1" applyFill="1" applyBorder="1" applyAlignment="1">
      <alignment horizontal="left"/>
    </xf>
    <xf numFmtId="166" fontId="34" fillId="24" borderId="2" xfId="96" applyFont="1" applyFill="1" applyBorder="1" applyAlignment="1">
      <alignment horizontal="right" wrapText="1"/>
    </xf>
    <xf numFmtId="166" fontId="1" fillId="24" borderId="2" xfId="96" applyFont="1" applyFill="1" applyBorder="1" applyAlignment="1">
      <alignment horizontal="right" vertical="center" wrapText="1"/>
    </xf>
    <xf numFmtId="166" fontId="33" fillId="24" borderId="2" xfId="96" applyFont="1" applyFill="1" applyBorder="1" applyAlignment="1" applyProtection="1">
      <alignment horizontal="right" vertical="center" wrapText="1"/>
    </xf>
    <xf numFmtId="0" fontId="9" fillId="2" borderId="2" xfId="1" applyFont="1" applyFill="1" applyBorder="1" applyAlignment="1">
      <alignment wrapText="1"/>
    </xf>
    <xf numFmtId="166" fontId="1" fillId="2" borderId="2" xfId="96" applyFont="1" applyFill="1" applyBorder="1" applyAlignment="1">
      <alignment horizontal="right" vertical="center" wrapText="1"/>
    </xf>
    <xf numFmtId="174" fontId="1" fillId="2" borderId="2" xfId="1" applyNumberFormat="1" applyFont="1" applyFill="1" applyBorder="1" applyAlignment="1" applyProtection="1">
      <alignment horizontal="right" vertical="top" wrapText="1"/>
    </xf>
    <xf numFmtId="0" fontId="1" fillId="2" borderId="2" xfId="7" applyFont="1" applyFill="1" applyBorder="1" applyAlignment="1">
      <alignment horizontal="left" vertical="top" wrapText="1"/>
    </xf>
    <xf numFmtId="166" fontId="1" fillId="24" borderId="2" xfId="96" applyFont="1" applyFill="1" applyBorder="1" applyAlignment="1" applyProtection="1">
      <alignment horizontal="right" vertical="center" wrapText="1"/>
      <protection locked="0"/>
    </xf>
    <xf numFmtId="173" fontId="1" fillId="2" borderId="2" xfId="1" applyNumberFormat="1" applyFont="1" applyFill="1" applyBorder="1" applyAlignment="1" applyProtection="1">
      <alignment horizontal="right" vertical="top" wrapText="1"/>
    </xf>
    <xf numFmtId="39" fontId="1" fillId="2" borderId="2" xfId="12" applyFont="1" applyFill="1" applyBorder="1" applyAlignment="1">
      <alignment horizontal="left" vertical="top" wrapText="1"/>
    </xf>
    <xf numFmtId="166" fontId="1" fillId="24" borderId="2" xfId="96" applyFont="1" applyFill="1" applyBorder="1" applyAlignment="1">
      <alignment horizontal="right" wrapText="1"/>
    </xf>
    <xf numFmtId="172" fontId="2" fillId="2" borderId="2" xfId="11" applyNumberFormat="1" applyFont="1" applyFill="1" applyBorder="1" applyAlignment="1">
      <alignment horizontal="center" vertical="top" wrapText="1"/>
    </xf>
    <xf numFmtId="166" fontId="34" fillId="24" borderId="2" xfId="96" applyFont="1" applyFill="1" applyBorder="1" applyAlignment="1">
      <alignment horizontal="right" vertical="center" wrapText="1"/>
    </xf>
    <xf numFmtId="1" fontId="1" fillId="2" borderId="2" xfId="1" applyNumberFormat="1" applyFont="1" applyFill="1" applyBorder="1" applyAlignment="1">
      <alignment horizontal="right" vertical="top" wrapText="1"/>
    </xf>
    <xf numFmtId="0" fontId="6" fillId="2" borderId="2" xfId="1" applyNumberFormat="1" applyFont="1" applyFill="1" applyBorder="1" applyAlignment="1">
      <alignment vertical="top" wrapText="1"/>
    </xf>
    <xf numFmtId="0" fontId="1" fillId="2" borderId="2" xfId="1" applyFont="1" applyFill="1" applyBorder="1" applyAlignment="1">
      <alignment horizontal="right" vertical="top" wrapText="1"/>
    </xf>
    <xf numFmtId="166" fontId="1" fillId="2" borderId="2" xfId="96" applyFont="1" applyFill="1" applyBorder="1" applyAlignment="1">
      <alignment horizontal="right" wrapText="1"/>
    </xf>
    <xf numFmtId="166" fontId="2" fillId="2" borderId="2" xfId="96" applyFont="1" applyFill="1" applyBorder="1" applyAlignment="1">
      <alignment horizontal="right" vertical="top" wrapText="1"/>
    </xf>
    <xf numFmtId="0" fontId="2" fillId="2" borderId="0" xfId="80" applyFont="1" applyFill="1" applyBorder="1" applyAlignment="1">
      <alignment horizontal="center" vertical="top"/>
    </xf>
    <xf numFmtId="173" fontId="9" fillId="2" borderId="2" xfId="0" applyNumberFormat="1" applyFont="1" applyFill="1" applyBorder="1" applyAlignment="1" applyProtection="1">
      <alignment horizontal="right" vertical="top"/>
    </xf>
    <xf numFmtId="180" fontId="2" fillId="2" borderId="2" xfId="86" applyFont="1" applyFill="1" applyBorder="1" applyAlignment="1">
      <alignment horizontal="left" vertical="top" wrapText="1"/>
    </xf>
    <xf numFmtId="187" fontId="6" fillId="2" borderId="2" xfId="0" applyNumberFormat="1" applyFont="1" applyFill="1" applyBorder="1" applyAlignment="1" applyProtection="1">
      <alignment horizontal="right" vertical="top"/>
    </xf>
    <xf numFmtId="180" fontId="1" fillId="2" borderId="2" xfId="86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justify" wrapText="1"/>
    </xf>
    <xf numFmtId="0" fontId="1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wrapText="1"/>
    </xf>
    <xf numFmtId="0" fontId="2" fillId="2" borderId="2" xfId="1" applyFont="1" applyFill="1" applyBorder="1"/>
    <xf numFmtId="166" fontId="33" fillId="24" borderId="2" xfId="96" applyFont="1" applyFill="1" applyBorder="1" applyAlignment="1" applyProtection="1">
      <alignment horizontal="right" wrapText="1"/>
    </xf>
    <xf numFmtId="49" fontId="2" fillId="2" borderId="2" xfId="6" applyNumberFormat="1" applyFont="1" applyFill="1" applyBorder="1" applyAlignment="1">
      <alignment horizontal="right" vertical="top"/>
    </xf>
    <xf numFmtId="166" fontId="2" fillId="24" borderId="2" xfId="96" applyFont="1" applyFill="1" applyBorder="1" applyAlignment="1">
      <alignment horizontal="right" vertical="top" wrapText="1"/>
    </xf>
    <xf numFmtId="0" fontId="1" fillId="2" borderId="2" xfId="10" applyFont="1" applyFill="1" applyBorder="1" applyAlignment="1">
      <alignment horizontal="left" vertical="top" wrapText="1"/>
    </xf>
    <xf numFmtId="166" fontId="1" fillId="24" borderId="2" xfId="96" applyFont="1" applyFill="1" applyBorder="1" applyAlignment="1">
      <alignment horizontal="right" vertical="top" wrapText="1"/>
    </xf>
    <xf numFmtId="171" fontId="2" fillId="2" borderId="2" xfId="11" applyNumberFormat="1" applyFont="1" applyFill="1" applyBorder="1" applyAlignment="1">
      <alignment horizontal="right" vertical="top" wrapText="1"/>
    </xf>
    <xf numFmtId="172" fontId="1" fillId="2" borderId="2" xfId="11" applyNumberFormat="1" applyFont="1" applyFill="1" applyBorder="1" applyAlignment="1">
      <alignment horizontal="right" vertical="top" wrapText="1"/>
    </xf>
    <xf numFmtId="0" fontId="1" fillId="2" borderId="2" xfId="1" applyFont="1" applyFill="1" applyBorder="1" applyAlignment="1">
      <alignment wrapText="1"/>
    </xf>
    <xf numFmtId="166" fontId="38" fillId="24" borderId="2" xfId="96" applyFont="1" applyFill="1" applyBorder="1" applyAlignment="1" applyProtection="1">
      <alignment horizontal="right" wrapText="1"/>
    </xf>
    <xf numFmtId="0" fontId="9" fillId="2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top" wrapText="1"/>
    </xf>
    <xf numFmtId="166" fontId="2" fillId="24" borderId="2" xfId="96" applyFont="1" applyFill="1" applyBorder="1" applyAlignment="1">
      <alignment horizontal="right" wrapText="1"/>
    </xf>
    <xf numFmtId="166" fontId="1" fillId="2" borderId="2" xfId="96" applyFont="1" applyFill="1" applyBorder="1" applyAlignment="1" applyProtection="1">
      <alignment horizontal="right" wrapText="1"/>
    </xf>
    <xf numFmtId="166" fontId="6" fillId="2" borderId="2" xfId="96" applyFont="1" applyFill="1" applyBorder="1" applyAlignment="1">
      <alignment horizontal="center" wrapText="1"/>
    </xf>
    <xf numFmtId="166" fontId="6" fillId="2" borderId="2" xfId="96" applyFont="1" applyFill="1" applyBorder="1" applyAlignment="1">
      <alignment horizontal="right" wrapText="1"/>
    </xf>
    <xf numFmtId="166" fontId="1" fillId="2" borderId="2" xfId="96" applyFont="1" applyFill="1" applyBorder="1" applyAlignment="1">
      <alignment horizontal="center" wrapText="1"/>
    </xf>
    <xf numFmtId="166" fontId="38" fillId="2" borderId="2" xfId="96" applyFont="1" applyFill="1" applyBorder="1" applyAlignment="1">
      <alignment horizontal="right" wrapText="1"/>
    </xf>
    <xf numFmtId="166" fontId="1" fillId="24" borderId="2" xfId="96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2" fillId="2" borderId="2" xfId="1" applyFont="1" applyFill="1" applyBorder="1" applyAlignment="1">
      <alignment vertical="top"/>
    </xf>
    <xf numFmtId="0" fontId="1" fillId="2" borderId="2" xfId="1" applyFill="1" applyBorder="1" applyAlignment="1">
      <alignment horizontal="right"/>
    </xf>
    <xf numFmtId="49" fontId="1" fillId="2" borderId="3" xfId="6" applyNumberFormat="1" applyFont="1" applyFill="1" applyBorder="1" applyAlignment="1">
      <alignment horizontal="right" vertical="top"/>
    </xf>
    <xf numFmtId="0" fontId="6" fillId="2" borderId="3" xfId="1" applyFont="1" applyFill="1" applyBorder="1" applyAlignment="1">
      <alignment vertical="top" wrapText="1"/>
    </xf>
    <xf numFmtId="166" fontId="1" fillId="2" borderId="3" xfId="96" applyFont="1" applyFill="1" applyBorder="1" applyAlignment="1" applyProtection="1">
      <alignment horizontal="right" wrapText="1"/>
    </xf>
    <xf numFmtId="0" fontId="6" fillId="2" borderId="3" xfId="1" applyFont="1" applyFill="1" applyBorder="1" applyAlignment="1">
      <alignment wrapText="1"/>
    </xf>
    <xf numFmtId="166" fontId="33" fillId="24" borderId="3" xfId="96" applyFont="1" applyFill="1" applyBorder="1" applyAlignment="1" applyProtection="1">
      <alignment horizontal="right" vertical="center" wrapText="1"/>
    </xf>
    <xf numFmtId="4" fontId="2" fillId="0" borderId="0" xfId="1" applyNumberFormat="1" applyFont="1"/>
    <xf numFmtId="166" fontId="2" fillId="3" borderId="14" xfId="96" applyFont="1" applyFill="1" applyBorder="1" applyAlignment="1">
      <alignment horizontal="right" wrapText="1"/>
    </xf>
    <xf numFmtId="166" fontId="1" fillId="24" borderId="2" xfId="96" applyFont="1" applyFill="1" applyBorder="1" applyAlignment="1">
      <alignment horizontal="center" vertical="top" wrapText="1"/>
    </xf>
    <xf numFmtId="166" fontId="34" fillId="24" borderId="2" xfId="96" applyFont="1" applyFill="1" applyBorder="1" applyAlignment="1">
      <alignment horizontal="center" wrapText="1"/>
    </xf>
    <xf numFmtId="166" fontId="2" fillId="24" borderId="2" xfId="96" applyFont="1" applyFill="1" applyBorder="1" applyAlignment="1">
      <alignment horizontal="center" vertical="top" wrapText="1"/>
    </xf>
    <xf numFmtId="166" fontId="1" fillId="24" borderId="2" xfId="96" applyFont="1" applyFill="1" applyBorder="1" applyAlignment="1">
      <alignment horizontal="center" wrapText="1"/>
    </xf>
    <xf numFmtId="166" fontId="2" fillId="24" borderId="2" xfId="96" applyFont="1" applyFill="1" applyBorder="1" applyAlignment="1">
      <alignment horizontal="center" wrapText="1"/>
    </xf>
    <xf numFmtId="166" fontId="33" fillId="24" borderId="2" xfId="96" applyFont="1" applyFill="1" applyBorder="1" applyAlignment="1">
      <alignment horizontal="center" wrapText="1"/>
    </xf>
    <xf numFmtId="166" fontId="6" fillId="2" borderId="2" xfId="96" applyFont="1" applyFill="1" applyBorder="1" applyAlignment="1">
      <alignment horizontal="center"/>
    </xf>
    <xf numFmtId="166" fontId="1" fillId="2" borderId="2" xfId="96" applyFont="1" applyFill="1" applyBorder="1" applyAlignment="1" applyProtection="1">
      <alignment horizontal="right" wrapText="1"/>
      <protection locked="0"/>
    </xf>
    <xf numFmtId="166" fontId="36" fillId="25" borderId="2" xfId="96" applyFont="1" applyFill="1" applyBorder="1" applyAlignment="1">
      <alignment horizontal="center" wrapText="1"/>
    </xf>
    <xf numFmtId="166" fontId="33" fillId="24" borderId="2" xfId="96" applyFont="1" applyFill="1" applyBorder="1" applyAlignment="1">
      <alignment horizontal="center" vertical="center" wrapText="1"/>
    </xf>
    <xf numFmtId="166" fontId="1" fillId="24" borderId="2" xfId="96" applyFont="1" applyFill="1" applyBorder="1" applyAlignment="1">
      <alignment horizontal="center" vertical="center" wrapText="1"/>
    </xf>
    <xf numFmtId="166" fontId="34" fillId="24" borderId="2" xfId="96" applyFont="1" applyFill="1" applyBorder="1" applyAlignment="1">
      <alignment horizontal="center" vertical="center" wrapText="1"/>
    </xf>
    <xf numFmtId="166" fontId="33" fillId="24" borderId="3" xfId="96" applyFont="1" applyFill="1" applyBorder="1" applyAlignment="1">
      <alignment horizontal="center" vertical="center" wrapText="1"/>
    </xf>
    <xf numFmtId="166" fontId="2" fillId="2" borderId="2" xfId="96" applyFont="1" applyFill="1" applyBorder="1" applyAlignment="1">
      <alignment wrapText="1"/>
    </xf>
    <xf numFmtId="166" fontId="2" fillId="2" borderId="2" xfId="96" applyFont="1" applyFill="1" applyBorder="1" applyAlignment="1">
      <alignment horizontal="center" wrapText="1"/>
    </xf>
    <xf numFmtId="166" fontId="2" fillId="2" borderId="2" xfId="96" applyFont="1" applyFill="1" applyBorder="1" applyAlignment="1">
      <alignment horizontal="center" vertical="top" wrapText="1"/>
    </xf>
    <xf numFmtId="166" fontId="1" fillId="23" borderId="2" xfId="96" applyFont="1" applyFill="1" applyBorder="1" applyAlignment="1">
      <alignment horizontal="center" wrapText="1"/>
    </xf>
    <xf numFmtId="166" fontId="2" fillId="23" borderId="2" xfId="96" applyFont="1" applyFill="1" applyBorder="1" applyAlignment="1">
      <alignment horizontal="center" vertical="top" wrapText="1"/>
    </xf>
    <xf numFmtId="166" fontId="1" fillId="2" borderId="2" xfId="96" applyFont="1" applyFill="1" applyBorder="1" applyAlignment="1">
      <alignment horizontal="center" vertical="center"/>
    </xf>
    <xf numFmtId="166" fontId="1" fillId="3" borderId="2" xfId="96" applyFont="1" applyFill="1" applyBorder="1" applyAlignment="1">
      <alignment horizontal="right" vertical="top" wrapText="1"/>
    </xf>
    <xf numFmtId="166" fontId="1" fillId="0" borderId="0" xfId="96" applyFont="1" applyBorder="1" applyAlignment="1">
      <alignment horizontal="right" wrapText="1"/>
    </xf>
    <xf numFmtId="166" fontId="1" fillId="2" borderId="3" xfId="96" applyFont="1" applyFill="1" applyBorder="1" applyAlignment="1">
      <alignment horizontal="center" wrapText="1"/>
    </xf>
    <xf numFmtId="0" fontId="1" fillId="2" borderId="3" xfId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6" fontId="1" fillId="0" borderId="4" xfId="96" applyFont="1" applyBorder="1" applyAlignment="1">
      <alignment horizontal="right" wrapText="1"/>
    </xf>
    <xf numFmtId="0" fontId="2" fillId="3" borderId="3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center"/>
    </xf>
    <xf numFmtId="166" fontId="36" fillId="25" borderId="3" xfId="96" applyFont="1" applyFill="1" applyBorder="1" applyAlignment="1">
      <alignment horizontal="right" wrapText="1"/>
    </xf>
    <xf numFmtId="166" fontId="36" fillId="25" borderId="3" xfId="96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quotePrefix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center"/>
    </xf>
    <xf numFmtId="0" fontId="6" fillId="5" borderId="0" xfId="0" applyFont="1" applyFill="1" applyBorder="1" applyAlignment="1">
      <alignment horizontal="left" wrapText="1"/>
    </xf>
    <xf numFmtId="166" fontId="33" fillId="24" borderId="2" xfId="96" applyFont="1" applyFill="1" applyBorder="1" applyAlignment="1" applyProtection="1">
      <alignment horizontal="right" vertical="top" wrapText="1"/>
      <protection locked="0"/>
    </xf>
    <xf numFmtId="166" fontId="33" fillId="24" borderId="2" xfId="96" applyFont="1" applyFill="1" applyBorder="1" applyAlignment="1" applyProtection="1">
      <alignment horizontal="right" wrapText="1"/>
      <protection locked="0"/>
    </xf>
    <xf numFmtId="166" fontId="35" fillId="24" borderId="2" xfId="96" applyFont="1" applyFill="1" applyBorder="1" applyAlignment="1" applyProtection="1">
      <alignment horizontal="right" wrapText="1"/>
      <protection locked="0"/>
    </xf>
    <xf numFmtId="166" fontId="6" fillId="2" borderId="2" xfId="96" applyFont="1" applyFill="1" applyBorder="1" applyAlignment="1" applyProtection="1">
      <alignment horizontal="right" wrapText="1"/>
      <protection locked="0"/>
    </xf>
    <xf numFmtId="166" fontId="6" fillId="2" borderId="3" xfId="96" applyFont="1" applyFill="1" applyBorder="1" applyAlignment="1" applyProtection="1">
      <alignment horizontal="right" wrapText="1"/>
      <protection locked="0"/>
    </xf>
    <xf numFmtId="166" fontId="1" fillId="2" borderId="3" xfId="96" applyFont="1" applyFill="1" applyBorder="1" applyAlignment="1" applyProtection="1">
      <alignment horizontal="right" wrapText="1"/>
      <protection locked="0"/>
    </xf>
    <xf numFmtId="166" fontId="33" fillId="25" borderId="2" xfId="96" applyFont="1" applyFill="1" applyBorder="1" applyAlignment="1" applyProtection="1">
      <alignment horizontal="right" vertical="top" wrapText="1"/>
      <protection locked="0"/>
    </xf>
    <xf numFmtId="166" fontId="2" fillId="3" borderId="2" xfId="96" applyFont="1" applyFill="1" applyBorder="1" applyAlignment="1" applyProtection="1">
      <alignment horizontal="right" wrapText="1"/>
      <protection locked="0"/>
    </xf>
    <xf numFmtId="166" fontId="1" fillId="2" borderId="2" xfId="96" applyFont="1" applyFill="1" applyBorder="1" applyAlignment="1" applyProtection="1">
      <alignment horizontal="right" vertical="top" wrapText="1"/>
      <protection locked="0"/>
    </xf>
    <xf numFmtId="166" fontId="33" fillId="24" borderId="2" xfId="96" applyFont="1" applyFill="1" applyBorder="1" applyAlignment="1" applyProtection="1">
      <alignment horizontal="right" vertical="center" wrapText="1"/>
      <protection locked="0"/>
    </xf>
    <xf numFmtId="166" fontId="1" fillId="2" borderId="2" xfId="96" applyFont="1" applyFill="1" applyBorder="1" applyAlignment="1" applyProtection="1">
      <alignment horizontal="right" vertical="center" wrapText="1"/>
      <protection locked="0"/>
    </xf>
    <xf numFmtId="166" fontId="1" fillId="24" borderId="3" xfId="96" applyFont="1" applyFill="1" applyBorder="1" applyAlignment="1" applyProtection="1">
      <alignment horizontal="right" vertical="top" wrapText="1"/>
      <protection locked="0"/>
    </xf>
    <xf numFmtId="166" fontId="1" fillId="2" borderId="3" xfId="96" applyFont="1" applyFill="1" applyBorder="1" applyAlignment="1" applyProtection="1">
      <alignment horizontal="right" vertical="center" wrapText="1"/>
      <protection locked="0"/>
    </xf>
    <xf numFmtId="166" fontId="1" fillId="24" borderId="2" xfId="96" applyFont="1" applyFill="1" applyBorder="1" applyAlignment="1" applyProtection="1">
      <alignment horizontal="right" vertical="top" wrapText="1"/>
      <protection locked="0"/>
    </xf>
    <xf numFmtId="166" fontId="35" fillId="24" borderId="2" xfId="96" applyFont="1" applyFill="1" applyBorder="1" applyAlignment="1" applyProtection="1">
      <alignment horizontal="right" vertical="center" wrapText="1"/>
      <protection locked="0"/>
    </xf>
    <xf numFmtId="166" fontId="2" fillId="2" borderId="2" xfId="96" applyFont="1" applyFill="1" applyBorder="1" applyAlignment="1" applyProtection="1">
      <alignment wrapText="1"/>
      <protection locked="0"/>
    </xf>
    <xf numFmtId="166" fontId="1" fillId="2" borderId="0" xfId="96" applyFont="1" applyFill="1" applyBorder="1" applyAlignment="1" applyProtection="1">
      <alignment horizontal="right" wrapText="1"/>
      <protection locked="0"/>
    </xf>
    <xf numFmtId="166" fontId="2" fillId="2" borderId="2" xfId="96" applyFont="1" applyFill="1" applyBorder="1" applyAlignment="1" applyProtection="1">
      <alignment horizontal="right" vertical="top" wrapText="1"/>
      <protection locked="0"/>
    </xf>
    <xf numFmtId="166" fontId="33" fillId="25" borderId="3" xfId="96" applyFont="1" applyFill="1" applyBorder="1" applyAlignment="1" applyProtection="1">
      <alignment horizontal="right" vertical="top" wrapText="1"/>
      <protection locked="0"/>
    </xf>
    <xf numFmtId="166" fontId="2" fillId="3" borderId="3" xfId="96" applyFont="1" applyFill="1" applyBorder="1" applyAlignment="1" applyProtection="1">
      <alignment horizontal="right" wrapText="1"/>
      <protection locked="0"/>
    </xf>
    <xf numFmtId="166" fontId="1" fillId="23" borderId="2" xfId="96" applyFont="1" applyFill="1" applyBorder="1" applyAlignment="1" applyProtection="1">
      <alignment horizontal="right" wrapText="1"/>
      <protection locked="0"/>
    </xf>
    <xf numFmtId="166" fontId="2" fillId="23" borderId="2" xfId="96" applyFont="1" applyFill="1" applyBorder="1" applyAlignment="1" applyProtection="1">
      <alignment horizontal="right" vertical="top" wrapText="1"/>
      <protection locked="0"/>
    </xf>
    <xf numFmtId="166" fontId="2" fillId="3" borderId="2" xfId="96" applyFont="1" applyFill="1" applyBorder="1" applyAlignment="1" applyProtection="1">
      <alignment horizontal="right" vertical="top" wrapText="1"/>
      <protection locked="0"/>
    </xf>
    <xf numFmtId="166" fontId="1" fillId="2" borderId="2" xfId="96" applyFont="1" applyFill="1" applyBorder="1" applyProtection="1">
      <protection locked="0"/>
    </xf>
    <xf numFmtId="166" fontId="1" fillId="3" borderId="3" xfId="96" applyFont="1" applyFill="1" applyBorder="1" applyAlignment="1" applyProtection="1">
      <protection locked="0"/>
    </xf>
    <xf numFmtId="166" fontId="2" fillId="3" borderId="2" xfId="96" applyFont="1" applyFill="1" applyBorder="1" applyAlignment="1" applyProtection="1">
      <alignment wrapText="1"/>
      <protection locked="0"/>
    </xf>
    <xf numFmtId="166" fontId="6" fillId="2" borderId="2" xfId="96" applyFont="1" applyFill="1" applyBorder="1" applyAlignment="1" applyProtection="1">
      <alignment vertical="center"/>
      <protection locked="0"/>
    </xf>
    <xf numFmtId="166" fontId="1" fillId="2" borderId="2" xfId="96" applyFont="1" applyFill="1" applyBorder="1" applyAlignment="1" applyProtection="1">
      <alignment wrapText="1"/>
      <protection locked="0"/>
    </xf>
    <xf numFmtId="166" fontId="1" fillId="2" borderId="2" xfId="96" applyFont="1" applyFill="1" applyBorder="1" applyAlignment="1" applyProtection="1">
      <alignment vertical="top" wrapText="1"/>
      <protection locked="0"/>
    </xf>
    <xf numFmtId="166" fontId="1" fillId="2" borderId="2" xfId="96" applyFont="1" applyFill="1" applyBorder="1" applyAlignment="1" applyProtection="1">
      <alignment horizontal="right"/>
      <protection locked="0"/>
    </xf>
    <xf numFmtId="166" fontId="1" fillId="2" borderId="2" xfId="96" applyFont="1" applyFill="1" applyBorder="1" applyAlignment="1" applyProtection="1">
      <alignment horizontal="center"/>
      <protection locked="0"/>
    </xf>
    <xf numFmtId="166" fontId="2" fillId="0" borderId="2" xfId="96" applyFont="1" applyBorder="1" applyAlignment="1" applyProtection="1">
      <alignment horizontal="right"/>
      <protection locked="0"/>
    </xf>
    <xf numFmtId="166" fontId="1" fillId="3" borderId="2" xfId="96" applyFont="1" applyFill="1" applyBorder="1" applyAlignment="1" applyProtection="1">
      <alignment vertical="top" wrapText="1"/>
      <protection locked="0"/>
    </xf>
    <xf numFmtId="166" fontId="2" fillId="2" borderId="2" xfId="96" applyFont="1" applyFill="1" applyBorder="1" applyAlignment="1" applyProtection="1">
      <alignment horizontal="right" wrapText="1"/>
      <protection locked="0"/>
    </xf>
    <xf numFmtId="166" fontId="1" fillId="3" borderId="3" xfId="96" applyFont="1" applyFill="1" applyBorder="1" applyAlignment="1" applyProtection="1">
      <alignment vertical="top" wrapText="1"/>
      <protection locked="0"/>
    </xf>
    <xf numFmtId="166" fontId="1" fillId="2" borderId="0" xfId="96" applyFont="1" applyFill="1" applyBorder="1" applyAlignment="1" applyProtection="1">
      <alignment vertical="center"/>
      <protection locked="0"/>
    </xf>
    <xf numFmtId="4" fontId="2" fillId="2" borderId="0" xfId="5" applyNumberFormat="1" applyFont="1" applyFill="1" applyBorder="1" applyAlignment="1" applyProtection="1">
      <alignment vertical="center"/>
      <protection locked="0"/>
    </xf>
  </cellXfs>
  <cellStyles count="107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Comma 3" xfId="48"/>
    <cellStyle name="Comma_ANALISIS EL PUERTO" xfId="49"/>
    <cellStyle name="Euro" xfId="50"/>
    <cellStyle name="Explanatory Text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Millares" xfId="96" builtinId="3"/>
    <cellStyle name="Millares 10" xfId="9"/>
    <cellStyle name="Millares 10 2" xfId="4"/>
    <cellStyle name="Millares 14" xfId="2"/>
    <cellStyle name="Millares 15 2" xfId="104"/>
    <cellStyle name="Millares 2" xfId="66"/>
    <cellStyle name="Millares 2 2" xfId="67"/>
    <cellStyle name="Millares 2 2 2" xfId="3"/>
    <cellStyle name="Millares 2 2 2 2" xfId="102"/>
    <cellStyle name="Millares 2 3" xfId="68"/>
    <cellStyle name="Millares 2 4 2" xfId="13"/>
    <cellStyle name="Millares 3" xfId="69"/>
    <cellStyle name="Millares 3 3" xfId="70"/>
    <cellStyle name="Millares 3_111-12 ac neyba zona alta" xfId="71"/>
    <cellStyle name="Millares 4" xfId="72"/>
    <cellStyle name="Millares 4 2" xfId="73"/>
    <cellStyle name="Millares 4 2 2" xfId="106"/>
    <cellStyle name="Millares 5" xfId="74"/>
    <cellStyle name="Millares 5 2" xfId="75"/>
    <cellStyle name="Millares 5 3" xfId="18"/>
    <cellStyle name="Millares 6" xfId="19"/>
    <cellStyle name="Millares 7" xfId="76"/>
    <cellStyle name="Millares 7 2 2" xfId="97"/>
    <cellStyle name="Millares 8" xfId="77"/>
    <cellStyle name="Millares_55-09 Equipamiento Pozos Ac. Rural El Llano 2" xfId="15"/>
    <cellStyle name="Millares_NUEVO FORMATO DE PRESUPUESTOS 2" xfId="5"/>
    <cellStyle name="Moneda 3 2" xfId="105"/>
    <cellStyle name="No-definido" xfId="78"/>
    <cellStyle name="Normal" xfId="0" builtinId="0"/>
    <cellStyle name="Normal - Style1" xfId="79"/>
    <cellStyle name="Normal 10" xfId="80"/>
    <cellStyle name="Normal 10 2 2" xfId="98"/>
    <cellStyle name="Normal 10 3" xfId="100"/>
    <cellStyle name="Normal 13 2" xfId="1"/>
    <cellStyle name="Normal 18" xfId="14"/>
    <cellStyle name="Normal 19" xfId="103"/>
    <cellStyle name="Normal 2" xfId="7"/>
    <cellStyle name="Normal 2 2" xfId="81"/>
    <cellStyle name="Normal 2 2 2" xfId="101"/>
    <cellStyle name="Normal 2 3" xfId="17"/>
    <cellStyle name="Normal 2 3 2" xfId="99"/>
    <cellStyle name="Normal 2_07-09 presupu..." xfId="82"/>
    <cellStyle name="Normal 3" xfId="83"/>
    <cellStyle name="Normal 31_correccion de averia ac.hatillo prov.hato mayor oct.2011 2" xfId="84"/>
    <cellStyle name="Normal 4" xfId="85"/>
    <cellStyle name="Normal 5" xfId="86"/>
    <cellStyle name="Normal 7" xfId="87"/>
    <cellStyle name="Normal_50-09 EXTENSION LINEA LA CUARENTA Y CABUYA 2" xfId="12"/>
    <cellStyle name="Normal_502-01 alcantarillado sanitario academia de entrenamiento policial de hatilloparte b" xfId="10"/>
    <cellStyle name="Normal_55-09 Equipamiento Pozos Ac. Rural El Llano" xfId="11"/>
    <cellStyle name="Normal_rec 2 al 98-05 terminacion ac. la cueva de cevicos 2da. etapa ac. mult. guanabano- cruce de maguaca parte b y guanabano como ext. al ac. la cueva de cevico 1" xfId="6"/>
    <cellStyle name="Note" xfId="88"/>
    <cellStyle name="Output" xfId="89"/>
    <cellStyle name="Percent 2" xfId="90"/>
    <cellStyle name="Porcentaje 2" xfId="91"/>
    <cellStyle name="Porcentaje 2 2" xfId="8"/>
    <cellStyle name="Porcentual 2" xfId="16"/>
    <cellStyle name="Porcentual 2 2" xfId="92"/>
    <cellStyle name="Porcentual 5" xfId="93"/>
    <cellStyle name="Title" xfId="94"/>
    <cellStyle name="Warning Text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showGridLines="0" showZeros="0" tabSelected="1" view="pageBreakPreview" topLeftCell="A130" zoomScaleNormal="100" zoomScaleSheetLayoutView="100" workbookViewId="0">
      <selection activeCell="J131" sqref="J131"/>
    </sheetView>
  </sheetViews>
  <sheetFormatPr baseColWidth="10" defaultRowHeight="12.75" x14ac:dyDescent="0.2"/>
  <cols>
    <col min="1" max="1" width="7.5703125" style="10" customWidth="1"/>
    <col min="2" max="2" width="41.28515625" style="10" customWidth="1"/>
    <col min="3" max="3" width="11.5703125" style="10" customWidth="1"/>
    <col min="4" max="4" width="9.42578125" style="10" customWidth="1"/>
    <col min="5" max="5" width="14.5703125" style="47" customWidth="1"/>
    <col min="6" max="6" width="15.7109375" style="10" customWidth="1"/>
    <col min="7" max="7" width="15.42578125" style="10" bestFit="1" customWidth="1"/>
    <col min="8" max="8" width="12.85546875" style="10" customWidth="1"/>
    <col min="9" max="9" width="12.85546875" style="10" bestFit="1" customWidth="1"/>
    <col min="10" max="10" width="13.7109375" style="10" bestFit="1" customWidth="1"/>
    <col min="11" max="16384" width="11.42578125" style="10"/>
  </cols>
  <sheetData>
    <row r="1" spans="1:20" s="2" customFormat="1" x14ac:dyDescent="0.25">
      <c r="A1" s="102"/>
      <c r="B1" s="102"/>
      <c r="C1" s="102"/>
      <c r="D1" s="102"/>
      <c r="E1" s="102"/>
      <c r="F1" s="102"/>
      <c r="G1" s="1"/>
    </row>
    <row r="2" spans="1:20" s="2" customFormat="1" x14ac:dyDescent="0.2">
      <c r="A2" s="176"/>
      <c r="B2" s="176"/>
      <c r="C2" s="176"/>
      <c r="D2" s="176"/>
      <c r="E2" s="176"/>
      <c r="F2" s="176"/>
      <c r="G2" s="1"/>
    </row>
    <row r="3" spans="1:20" s="2" customFormat="1" x14ac:dyDescent="0.2">
      <c r="A3" s="173" t="s">
        <v>160</v>
      </c>
      <c r="B3" s="174"/>
      <c r="C3" s="174"/>
      <c r="D3" s="174"/>
      <c r="E3" s="174"/>
      <c r="F3" s="174"/>
      <c r="G3" s="1"/>
    </row>
    <row r="4" spans="1:20" s="2" customFormat="1" ht="12.75" customHeight="1" x14ac:dyDescent="0.2">
      <c r="A4" s="5" t="s">
        <v>81</v>
      </c>
      <c r="B4" s="3"/>
      <c r="C4" s="4"/>
      <c r="D4" s="6" t="s">
        <v>0</v>
      </c>
      <c r="E4" s="43"/>
      <c r="F4" s="7"/>
      <c r="G4" s="1"/>
    </row>
    <row r="5" spans="1:20" s="2" customFormat="1" ht="12" customHeight="1" x14ac:dyDescent="0.2">
      <c r="A5" s="5"/>
      <c r="B5" s="175"/>
      <c r="C5" s="175"/>
      <c r="D5" s="175"/>
      <c r="E5" s="175"/>
      <c r="F5" s="7"/>
      <c r="G5" s="1"/>
    </row>
    <row r="6" spans="1:20" s="9" customFormat="1" ht="12.75" customHeight="1" x14ac:dyDescent="0.25">
      <c r="A6" s="54" t="s">
        <v>1</v>
      </c>
      <c r="B6" s="54" t="s">
        <v>2</v>
      </c>
      <c r="C6" s="55" t="s">
        <v>3</v>
      </c>
      <c r="D6" s="55" t="s">
        <v>4</v>
      </c>
      <c r="E6" s="56" t="s">
        <v>5</v>
      </c>
      <c r="F6" s="55" t="s">
        <v>6</v>
      </c>
      <c r="G6" s="8"/>
      <c r="H6"/>
    </row>
    <row r="7" spans="1:20" x14ac:dyDescent="0.2">
      <c r="A7" s="18"/>
      <c r="B7" s="75"/>
      <c r="C7" s="75"/>
      <c r="D7" s="75"/>
      <c r="E7" s="76"/>
      <c r="F7" s="75"/>
    </row>
    <row r="8" spans="1:20" ht="38.25" x14ac:dyDescent="0.2">
      <c r="A8" s="77" t="s">
        <v>46</v>
      </c>
      <c r="B8" s="78" t="s">
        <v>82</v>
      </c>
      <c r="C8" s="79"/>
      <c r="D8" s="80"/>
      <c r="E8" s="81"/>
      <c r="F8" s="82"/>
    </row>
    <row r="9" spans="1:20" ht="8.25" customHeight="1" x14ac:dyDescent="0.2">
      <c r="A9" s="11"/>
      <c r="B9" s="83"/>
      <c r="C9" s="79"/>
      <c r="D9" s="80"/>
      <c r="E9" s="81"/>
      <c r="F9" s="82"/>
      <c r="G9" s="48"/>
    </row>
    <row r="10" spans="1:20" x14ac:dyDescent="0.2">
      <c r="A10" s="13">
        <v>1</v>
      </c>
      <c r="B10" s="12" t="s">
        <v>91</v>
      </c>
      <c r="C10" s="116">
        <v>943</v>
      </c>
      <c r="D10" s="144" t="s">
        <v>9</v>
      </c>
      <c r="E10" s="177"/>
      <c r="F10" s="151">
        <f>ROUND(C10*E10,2)</f>
        <v>0</v>
      </c>
      <c r="G10" s="48"/>
      <c r="N10" s="10" t="s">
        <v>153</v>
      </c>
    </row>
    <row r="11" spans="1:20" ht="6.75" customHeight="1" x14ac:dyDescent="0.2">
      <c r="A11" s="11"/>
      <c r="B11" s="83"/>
      <c r="C11" s="84"/>
      <c r="D11" s="145"/>
      <c r="E11" s="177"/>
      <c r="F11" s="151"/>
      <c r="G11" s="48"/>
    </row>
    <row r="12" spans="1:20" ht="14.25" customHeight="1" x14ac:dyDescent="0.2">
      <c r="A12" s="113" t="s">
        <v>11</v>
      </c>
      <c r="B12" s="14" t="s">
        <v>12</v>
      </c>
      <c r="C12" s="114"/>
      <c r="D12" s="146"/>
      <c r="E12" s="177"/>
      <c r="F12" s="151"/>
      <c r="G12" s="48"/>
    </row>
    <row r="13" spans="1:20" ht="25.5" x14ac:dyDescent="0.2">
      <c r="A13" s="13" t="s">
        <v>13</v>
      </c>
      <c r="B13" s="12" t="s">
        <v>53</v>
      </c>
      <c r="C13" s="100">
        <v>735.54</v>
      </c>
      <c r="D13" s="147" t="s">
        <v>7</v>
      </c>
      <c r="E13" s="178"/>
      <c r="F13" s="151">
        <f t="shared" ref="F13:F48" si="0">ROUND(C13*E13,2)</f>
        <v>0</v>
      </c>
      <c r="G13" s="48"/>
    </row>
    <row r="14" spans="1:20" ht="26.25" customHeight="1" x14ac:dyDescent="0.2">
      <c r="A14" s="13" t="s">
        <v>14</v>
      </c>
      <c r="B14" s="12" t="s">
        <v>45</v>
      </c>
      <c r="C14" s="100">
        <v>66.010000000000005</v>
      </c>
      <c r="D14" s="147" t="s">
        <v>7</v>
      </c>
      <c r="E14" s="178"/>
      <c r="F14" s="151">
        <f t="shared" si="0"/>
        <v>0</v>
      </c>
      <c r="G14" s="48"/>
    </row>
    <row r="15" spans="1:20" ht="51" x14ac:dyDescent="0.2">
      <c r="A15" s="13" t="s">
        <v>15</v>
      </c>
      <c r="B15" s="12" t="s">
        <v>83</v>
      </c>
      <c r="C15" s="100">
        <v>627.1</v>
      </c>
      <c r="D15" s="147" t="s">
        <v>7</v>
      </c>
      <c r="E15" s="178"/>
      <c r="F15" s="151">
        <f t="shared" si="0"/>
        <v>0</v>
      </c>
      <c r="G15" s="48"/>
      <c r="Q15" s="49"/>
      <c r="R15" s="49"/>
      <c r="S15" s="49"/>
      <c r="T15" s="49"/>
    </row>
    <row r="16" spans="1:20" ht="38.25" x14ac:dyDescent="0.2">
      <c r="A16" s="13" t="s">
        <v>16</v>
      </c>
      <c r="B16" s="115" t="s">
        <v>42</v>
      </c>
      <c r="C16" s="100">
        <v>135.55000000000001</v>
      </c>
      <c r="D16" s="147" t="s">
        <v>7</v>
      </c>
      <c r="E16" s="178"/>
      <c r="F16" s="151">
        <f t="shared" si="0"/>
        <v>0</v>
      </c>
      <c r="G16" s="48"/>
      <c r="Q16" s="49"/>
      <c r="R16" s="49"/>
      <c r="S16" s="49"/>
      <c r="T16" s="49"/>
    </row>
    <row r="17" spans="1:20" s="16" customFormat="1" ht="8.25" customHeight="1" x14ac:dyDescent="0.2">
      <c r="A17" s="13"/>
      <c r="B17" s="14"/>
      <c r="C17" s="112"/>
      <c r="D17" s="148"/>
      <c r="E17" s="178"/>
      <c r="F17" s="151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x14ac:dyDescent="0.2">
      <c r="A18" s="113" t="s">
        <v>17</v>
      </c>
      <c r="B18" s="87" t="s">
        <v>10</v>
      </c>
      <c r="C18" s="123"/>
      <c r="D18" s="148"/>
      <c r="E18" s="178"/>
      <c r="F18" s="151"/>
      <c r="G18" s="48"/>
      <c r="H18" s="49"/>
      <c r="I18" s="50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25.5" x14ac:dyDescent="0.2">
      <c r="A19" s="13" t="s">
        <v>18</v>
      </c>
      <c r="B19" s="17" t="s">
        <v>54</v>
      </c>
      <c r="C19" s="112">
        <v>961.86</v>
      </c>
      <c r="D19" s="149" t="s">
        <v>9</v>
      </c>
      <c r="E19" s="129"/>
      <c r="F19" s="151">
        <f t="shared" si="0"/>
        <v>0</v>
      </c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9" customHeight="1" x14ac:dyDescent="0.2">
      <c r="A20" s="13"/>
      <c r="B20" s="17"/>
      <c r="C20" s="112"/>
      <c r="D20" s="149"/>
      <c r="E20" s="129"/>
      <c r="F20" s="151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x14ac:dyDescent="0.2">
      <c r="A21" s="113" t="s">
        <v>19</v>
      </c>
      <c r="B21" s="87" t="s">
        <v>20</v>
      </c>
      <c r="C21" s="112"/>
      <c r="D21" s="149"/>
      <c r="E21" s="129"/>
      <c r="F21" s="151"/>
      <c r="G21" s="48"/>
      <c r="H21" s="49"/>
      <c r="I21" s="49"/>
      <c r="K21" s="49"/>
      <c r="L21" s="49"/>
      <c r="M21" s="49"/>
      <c r="N21" s="49"/>
      <c r="O21" s="49"/>
      <c r="P21" s="49"/>
      <c r="Q21" s="49"/>
    </row>
    <row r="22" spans="1:20" x14ac:dyDescent="0.2">
      <c r="A22" s="13" t="s">
        <v>21</v>
      </c>
      <c r="B22" s="17" t="s">
        <v>55</v>
      </c>
      <c r="C22" s="112">
        <v>961.86</v>
      </c>
      <c r="D22" s="149" t="s">
        <v>9</v>
      </c>
      <c r="E22" s="129"/>
      <c r="F22" s="151">
        <f t="shared" si="0"/>
        <v>0</v>
      </c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20" ht="9" customHeight="1" x14ac:dyDescent="0.2">
      <c r="A23" s="13"/>
      <c r="B23" s="17"/>
      <c r="C23" s="112"/>
      <c r="D23" s="149"/>
      <c r="E23" s="129"/>
      <c r="F23" s="151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20" x14ac:dyDescent="0.2">
      <c r="A24" s="117">
        <v>5</v>
      </c>
      <c r="B24" s="15" t="s">
        <v>23</v>
      </c>
      <c r="C24" s="123"/>
      <c r="D24" s="148"/>
      <c r="E24" s="179"/>
      <c r="F24" s="151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20" x14ac:dyDescent="0.2">
      <c r="A25" s="118">
        <v>5.0999999999999996</v>
      </c>
      <c r="B25" s="17" t="s">
        <v>55</v>
      </c>
      <c r="C25" s="112">
        <v>961.86</v>
      </c>
      <c r="D25" s="147" t="s">
        <v>9</v>
      </c>
      <c r="E25" s="178"/>
      <c r="F25" s="151">
        <f t="shared" si="0"/>
        <v>0</v>
      </c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20" ht="9.75" customHeight="1" x14ac:dyDescent="0.2">
      <c r="A26" s="13"/>
      <c r="B26" s="17"/>
      <c r="C26" s="112"/>
      <c r="D26" s="149"/>
      <c r="E26" s="178"/>
      <c r="F26" s="151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20" ht="25.5" x14ac:dyDescent="0.2">
      <c r="A27" s="113" t="s">
        <v>57</v>
      </c>
      <c r="B27" s="87" t="s">
        <v>22</v>
      </c>
      <c r="C27" s="94"/>
      <c r="D27" s="147"/>
      <c r="E27" s="178"/>
      <c r="F27" s="151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0" ht="25.5" x14ac:dyDescent="0.2">
      <c r="A28" s="13" t="s">
        <v>58</v>
      </c>
      <c r="B28" s="17" t="s">
        <v>56</v>
      </c>
      <c r="C28" s="124">
        <v>1</v>
      </c>
      <c r="D28" s="125" t="s">
        <v>8</v>
      </c>
      <c r="E28" s="180"/>
      <c r="F28" s="151">
        <f t="shared" si="0"/>
        <v>0</v>
      </c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20" x14ac:dyDescent="0.2">
      <c r="A29" s="13" t="s">
        <v>59</v>
      </c>
      <c r="B29" s="17" t="s">
        <v>89</v>
      </c>
      <c r="C29" s="124">
        <v>2</v>
      </c>
      <c r="D29" s="125" t="s">
        <v>8</v>
      </c>
      <c r="E29" s="180"/>
      <c r="F29" s="151">
        <f t="shared" si="0"/>
        <v>0</v>
      </c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0" ht="25.5" x14ac:dyDescent="0.2">
      <c r="A30" s="13" t="s">
        <v>60</v>
      </c>
      <c r="B30" s="17" t="s">
        <v>154</v>
      </c>
      <c r="C30" s="124">
        <v>2</v>
      </c>
      <c r="D30" s="125" t="s">
        <v>8</v>
      </c>
      <c r="E30" s="180"/>
      <c r="F30" s="151">
        <f t="shared" si="0"/>
        <v>0</v>
      </c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20" ht="25.5" x14ac:dyDescent="0.2">
      <c r="A31" s="13" t="s">
        <v>61</v>
      </c>
      <c r="B31" s="17" t="s">
        <v>155</v>
      </c>
      <c r="C31" s="124">
        <v>1</v>
      </c>
      <c r="D31" s="125" t="s">
        <v>8</v>
      </c>
      <c r="E31" s="180"/>
      <c r="F31" s="151">
        <f t="shared" si="0"/>
        <v>0</v>
      </c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20" ht="25.5" x14ac:dyDescent="0.2">
      <c r="A32" s="13" t="s">
        <v>119</v>
      </c>
      <c r="B32" s="17" t="s">
        <v>156</v>
      </c>
      <c r="C32" s="124">
        <v>1</v>
      </c>
      <c r="D32" s="125" t="s">
        <v>8</v>
      </c>
      <c r="E32" s="180"/>
      <c r="F32" s="151">
        <f t="shared" si="0"/>
        <v>0</v>
      </c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x14ac:dyDescent="0.2">
      <c r="A33" s="13" t="s">
        <v>120</v>
      </c>
      <c r="B33" s="17" t="s">
        <v>90</v>
      </c>
      <c r="C33" s="124">
        <v>10</v>
      </c>
      <c r="D33" s="125" t="s">
        <v>8</v>
      </c>
      <c r="E33" s="180"/>
      <c r="F33" s="151">
        <f t="shared" si="0"/>
        <v>0</v>
      </c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x14ac:dyDescent="0.2">
      <c r="A34" s="13" t="s">
        <v>121</v>
      </c>
      <c r="B34" s="17" t="s">
        <v>112</v>
      </c>
      <c r="C34" s="124">
        <v>1</v>
      </c>
      <c r="D34" s="125" t="s">
        <v>8</v>
      </c>
      <c r="E34" s="180"/>
      <c r="F34" s="151">
        <f t="shared" ref="F34" si="1">ROUND(C34*E34,2)</f>
        <v>0</v>
      </c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x14ac:dyDescent="0.2">
      <c r="A35" s="13"/>
      <c r="B35" s="17"/>
      <c r="C35" s="120"/>
      <c r="D35" s="127"/>
      <c r="E35" s="178"/>
      <c r="F35" s="151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x14ac:dyDescent="0.2">
      <c r="A36" s="113" t="s">
        <v>48</v>
      </c>
      <c r="B36" s="121" t="s">
        <v>51</v>
      </c>
      <c r="C36" s="128"/>
      <c r="D36" s="127"/>
      <c r="E36" s="180"/>
      <c r="F36" s="151"/>
      <c r="G36" s="48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25.5" x14ac:dyDescent="0.2">
      <c r="A37" s="13" t="s">
        <v>49</v>
      </c>
      <c r="B37" s="17" t="s">
        <v>62</v>
      </c>
      <c r="C37" s="124">
        <v>1</v>
      </c>
      <c r="D37" s="127" t="s">
        <v>8</v>
      </c>
      <c r="E37" s="180"/>
      <c r="F37" s="151">
        <f t="shared" si="0"/>
        <v>0</v>
      </c>
      <c r="G37" s="48"/>
      <c r="H37" s="49"/>
      <c r="I37" s="50"/>
      <c r="J37" s="49"/>
      <c r="K37" s="49"/>
      <c r="L37" s="49"/>
      <c r="M37" s="49"/>
      <c r="N37" s="49"/>
      <c r="O37" s="49"/>
      <c r="P37" s="49"/>
      <c r="Q37" s="49"/>
    </row>
    <row r="38" spans="1:17" ht="15" customHeight="1" x14ac:dyDescent="0.2">
      <c r="A38" s="137" t="s">
        <v>50</v>
      </c>
      <c r="B38" s="138" t="s">
        <v>92</v>
      </c>
      <c r="C38" s="139">
        <v>1</v>
      </c>
      <c r="D38" s="165" t="s">
        <v>8</v>
      </c>
      <c r="E38" s="181"/>
      <c r="F38" s="182">
        <f t="shared" si="0"/>
        <v>0</v>
      </c>
      <c r="G38" s="48"/>
      <c r="H38" s="49"/>
      <c r="I38" s="50"/>
      <c r="J38" s="49"/>
      <c r="K38" s="49"/>
      <c r="L38" s="49"/>
      <c r="M38" s="49"/>
      <c r="N38" s="49"/>
      <c r="O38" s="49"/>
      <c r="P38" s="49"/>
      <c r="Q38" s="49"/>
    </row>
    <row r="39" spans="1:17" x14ac:dyDescent="0.2">
      <c r="A39" s="13" t="s">
        <v>97</v>
      </c>
      <c r="B39" s="17" t="s">
        <v>93</v>
      </c>
      <c r="C39" s="124">
        <v>1</v>
      </c>
      <c r="D39" s="127" t="s">
        <v>8</v>
      </c>
      <c r="E39" s="180"/>
      <c r="F39" s="151">
        <f t="shared" si="0"/>
        <v>0</v>
      </c>
      <c r="G39" s="48"/>
      <c r="H39" s="49"/>
      <c r="I39" s="50"/>
      <c r="J39" s="49"/>
      <c r="K39" s="49"/>
      <c r="L39" s="49"/>
      <c r="M39" s="49"/>
      <c r="N39" s="49"/>
      <c r="O39" s="49"/>
      <c r="P39" s="49"/>
      <c r="Q39" s="49"/>
    </row>
    <row r="40" spans="1:17" ht="25.5" x14ac:dyDescent="0.2">
      <c r="A40" s="13" t="s">
        <v>98</v>
      </c>
      <c r="B40" s="17" t="s">
        <v>94</v>
      </c>
      <c r="C40" s="124">
        <v>1</v>
      </c>
      <c r="D40" s="127" t="s">
        <v>8</v>
      </c>
      <c r="E40" s="180"/>
      <c r="F40" s="151">
        <f t="shared" si="0"/>
        <v>0</v>
      </c>
      <c r="G40" s="48"/>
      <c r="H40" s="49"/>
      <c r="I40" s="50"/>
      <c r="J40" s="49"/>
      <c r="K40" s="49"/>
      <c r="L40" s="49"/>
      <c r="M40" s="49"/>
      <c r="N40" s="49"/>
      <c r="O40" s="49"/>
      <c r="P40" s="49"/>
      <c r="Q40" s="49"/>
    </row>
    <row r="41" spans="1:17" ht="27.75" customHeight="1" x14ac:dyDescent="0.2">
      <c r="A41" s="13" t="s">
        <v>99</v>
      </c>
      <c r="B41" s="122" t="s">
        <v>95</v>
      </c>
      <c r="C41" s="124">
        <v>2</v>
      </c>
      <c r="D41" s="127" t="s">
        <v>8</v>
      </c>
      <c r="E41" s="180"/>
      <c r="F41" s="151">
        <f t="shared" si="0"/>
        <v>0</v>
      </c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9" customHeight="1" x14ac:dyDescent="0.2">
      <c r="A42" s="13"/>
      <c r="B42" s="122"/>
      <c r="C42" s="124"/>
      <c r="D42" s="125"/>
      <c r="E42" s="180"/>
      <c r="F42" s="151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25.5" x14ac:dyDescent="0.2">
      <c r="A43" s="103">
        <v>8</v>
      </c>
      <c r="B43" s="104" t="s">
        <v>69</v>
      </c>
      <c r="C43" s="126"/>
      <c r="D43" s="150"/>
      <c r="E43" s="151"/>
      <c r="F43" s="151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54.75" customHeight="1" x14ac:dyDescent="0.2">
      <c r="A44" s="105">
        <v>8.1</v>
      </c>
      <c r="B44" s="106" t="s">
        <v>96</v>
      </c>
      <c r="C44" s="126">
        <v>1</v>
      </c>
      <c r="D44" s="150" t="s">
        <v>8</v>
      </c>
      <c r="E44" s="151"/>
      <c r="F44" s="151">
        <f t="shared" si="0"/>
        <v>0</v>
      </c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x14ac:dyDescent="0.2">
      <c r="A45" s="105">
        <v>8.1999999999999993</v>
      </c>
      <c r="B45" s="107" t="s">
        <v>67</v>
      </c>
      <c r="C45" s="124">
        <v>4</v>
      </c>
      <c r="D45" s="45" t="s">
        <v>43</v>
      </c>
      <c r="E45" s="151"/>
      <c r="F45" s="151">
        <f t="shared" si="0"/>
        <v>0</v>
      </c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9" customHeight="1" x14ac:dyDescent="0.2">
      <c r="A46" s="105"/>
      <c r="B46" s="107"/>
      <c r="C46" s="124"/>
      <c r="D46" s="45"/>
      <c r="E46" s="151"/>
      <c r="F46" s="151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76.5" x14ac:dyDescent="0.2">
      <c r="A47" s="13" t="s">
        <v>65</v>
      </c>
      <c r="B47" s="90" t="s">
        <v>44</v>
      </c>
      <c r="C47" s="94">
        <f>+C10</f>
        <v>943</v>
      </c>
      <c r="D47" s="147" t="s">
        <v>9</v>
      </c>
      <c r="E47" s="129"/>
      <c r="F47" s="151">
        <f t="shared" si="0"/>
        <v>0</v>
      </c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38.25" x14ac:dyDescent="0.2">
      <c r="A48" s="13" t="s">
        <v>68</v>
      </c>
      <c r="B48" s="93" t="s">
        <v>24</v>
      </c>
      <c r="C48" s="94">
        <f>+C47</f>
        <v>943</v>
      </c>
      <c r="D48" s="147" t="s">
        <v>9</v>
      </c>
      <c r="E48" s="129"/>
      <c r="F48" s="151">
        <f t="shared" si="0"/>
        <v>0</v>
      </c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21" x14ac:dyDescent="0.2">
      <c r="A49" s="52"/>
      <c r="B49" s="53" t="s">
        <v>52</v>
      </c>
      <c r="C49" s="72"/>
      <c r="D49" s="152"/>
      <c r="E49" s="183"/>
      <c r="F49" s="184">
        <f>SUM(F10:F48)</f>
        <v>0</v>
      </c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21" ht="9.75" customHeight="1" x14ac:dyDescent="0.2">
      <c r="A50" s="13"/>
      <c r="B50" s="17"/>
      <c r="C50" s="112"/>
      <c r="D50" s="149"/>
      <c r="E50" s="177"/>
      <c r="F50" s="151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21" ht="25.5" x14ac:dyDescent="0.2">
      <c r="A51" s="95" t="s">
        <v>47</v>
      </c>
      <c r="B51" s="87" t="s">
        <v>63</v>
      </c>
      <c r="C51" s="86"/>
      <c r="D51" s="153"/>
      <c r="E51" s="177"/>
      <c r="F51" s="151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21" ht="9" customHeight="1" x14ac:dyDescent="0.2">
      <c r="A52" s="13"/>
      <c r="B52" s="14"/>
      <c r="C52" s="86"/>
      <c r="D52" s="146"/>
      <c r="E52" s="177"/>
      <c r="F52" s="185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21" x14ac:dyDescent="0.2">
      <c r="A53" s="13">
        <v>1</v>
      </c>
      <c r="B53" s="12" t="s">
        <v>91</v>
      </c>
      <c r="C53" s="85">
        <v>2720.77</v>
      </c>
      <c r="D53" s="154" t="s">
        <v>9</v>
      </c>
      <c r="E53" s="186"/>
      <c r="F53" s="187">
        <f>ROUND(C53*E53,2)</f>
        <v>0</v>
      </c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21" ht="9" customHeight="1" x14ac:dyDescent="0.2">
      <c r="A54" s="11"/>
      <c r="B54" s="83"/>
      <c r="C54" s="96"/>
      <c r="D54" s="155"/>
      <c r="E54" s="186"/>
      <c r="F54" s="187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21" x14ac:dyDescent="0.2">
      <c r="A55" s="113" t="s">
        <v>11</v>
      </c>
      <c r="B55" s="14" t="s">
        <v>12</v>
      </c>
      <c r="C55" s="114"/>
      <c r="D55" s="146"/>
      <c r="E55" s="177"/>
      <c r="F55" s="187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21" ht="25.5" x14ac:dyDescent="0.2">
      <c r="A56" s="13" t="s">
        <v>13</v>
      </c>
      <c r="B56" s="12" t="s">
        <v>53</v>
      </c>
      <c r="C56" s="88">
        <v>1991.5</v>
      </c>
      <c r="D56" s="154" t="s">
        <v>7</v>
      </c>
      <c r="E56" s="186"/>
      <c r="F56" s="187">
        <f t="shared" ref="F56:F120" si="2">ROUND(C56*E56,2)</f>
        <v>0</v>
      </c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21" ht="25.5" x14ac:dyDescent="0.2">
      <c r="A57" s="13" t="s">
        <v>14</v>
      </c>
      <c r="B57" s="12" t="s">
        <v>45</v>
      </c>
      <c r="C57" s="88">
        <v>190.46</v>
      </c>
      <c r="D57" s="154" t="s">
        <v>7</v>
      </c>
      <c r="E57" s="186"/>
      <c r="F57" s="187">
        <f t="shared" si="2"/>
        <v>0</v>
      </c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21" ht="51" x14ac:dyDescent="0.2">
      <c r="A58" s="13" t="s">
        <v>15</v>
      </c>
      <c r="B58" s="12" t="s">
        <v>83</v>
      </c>
      <c r="C58" s="88">
        <v>1578.7</v>
      </c>
      <c r="D58" s="154" t="s">
        <v>7</v>
      </c>
      <c r="E58" s="186"/>
      <c r="F58" s="187">
        <f t="shared" si="2"/>
        <v>0</v>
      </c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21" ht="38.25" x14ac:dyDescent="0.2">
      <c r="A59" s="13" t="s">
        <v>16</v>
      </c>
      <c r="B59" s="115" t="s">
        <v>42</v>
      </c>
      <c r="C59" s="88">
        <v>516</v>
      </c>
      <c r="D59" s="154" t="s">
        <v>7</v>
      </c>
      <c r="E59" s="186"/>
      <c r="F59" s="187">
        <f t="shared" si="2"/>
        <v>0</v>
      </c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21" ht="9.75" customHeight="1" x14ac:dyDescent="0.2">
      <c r="A60" s="13"/>
      <c r="B60" s="14"/>
      <c r="C60" s="86"/>
      <c r="D60" s="146"/>
      <c r="E60" s="177"/>
      <c r="F60" s="187"/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21" x14ac:dyDescent="0.2">
      <c r="A61" s="113" t="s">
        <v>17</v>
      </c>
      <c r="B61" s="87" t="s">
        <v>10</v>
      </c>
      <c r="C61" s="114"/>
      <c r="D61" s="146"/>
      <c r="E61" s="177"/>
      <c r="F61" s="187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21" ht="25.5" x14ac:dyDescent="0.2">
      <c r="A62" s="13" t="s">
        <v>18</v>
      </c>
      <c r="B62" s="17" t="s">
        <v>64</v>
      </c>
      <c r="C62" s="86">
        <v>1904.6</v>
      </c>
      <c r="D62" s="153" t="s">
        <v>9</v>
      </c>
      <c r="E62" s="91"/>
      <c r="F62" s="187">
        <f>ROUND(C62*E62,2)</f>
        <v>0</v>
      </c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21" ht="25.5" x14ac:dyDescent="0.2">
      <c r="A63" s="13" t="s">
        <v>100</v>
      </c>
      <c r="B63" s="17" t="s">
        <v>54</v>
      </c>
      <c r="C63" s="86">
        <v>870.59</v>
      </c>
      <c r="D63" s="153" t="s">
        <v>9</v>
      </c>
      <c r="E63" s="91"/>
      <c r="F63" s="187">
        <f>ROUND(C63*E63,2)</f>
        <v>0</v>
      </c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8.25" customHeight="1" x14ac:dyDescent="0.2">
      <c r="A64" s="137"/>
      <c r="B64" s="140"/>
      <c r="C64" s="141"/>
      <c r="D64" s="156"/>
      <c r="E64" s="188"/>
      <c r="F64" s="189"/>
      <c r="G64" s="48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s="16" customFormat="1" x14ac:dyDescent="0.2">
      <c r="A65" s="113" t="s">
        <v>19</v>
      </c>
      <c r="B65" s="87" t="s">
        <v>20</v>
      </c>
      <c r="C65" s="86"/>
      <c r="D65" s="153"/>
      <c r="E65" s="190"/>
      <c r="F65" s="187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25.5" x14ac:dyDescent="0.2">
      <c r="A66" s="13" t="s">
        <v>21</v>
      </c>
      <c r="B66" s="17" t="s">
        <v>64</v>
      </c>
      <c r="C66" s="112">
        <f>+C62</f>
        <v>1904.6</v>
      </c>
      <c r="D66" s="149" t="s">
        <v>9</v>
      </c>
      <c r="E66" s="129"/>
      <c r="F66" s="151">
        <f t="shared" si="2"/>
        <v>0</v>
      </c>
      <c r="G66" s="48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25.5" x14ac:dyDescent="0.2">
      <c r="A67" s="13" t="s">
        <v>101</v>
      </c>
      <c r="B67" s="17" t="s">
        <v>54</v>
      </c>
      <c r="C67" s="112">
        <f>+C63</f>
        <v>870.59</v>
      </c>
      <c r="D67" s="149" t="s">
        <v>9</v>
      </c>
      <c r="E67" s="178"/>
      <c r="F67" s="151">
        <f t="shared" si="2"/>
        <v>0</v>
      </c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8.25" customHeight="1" x14ac:dyDescent="0.2">
      <c r="A68" s="13"/>
      <c r="B68" s="17"/>
      <c r="C68" s="86"/>
      <c r="D68" s="153"/>
      <c r="E68" s="177"/>
      <c r="F68" s="187"/>
      <c r="G68" s="4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21" x14ac:dyDescent="0.2">
      <c r="A69" s="117">
        <v>5</v>
      </c>
      <c r="B69" s="15" t="s">
        <v>23</v>
      </c>
      <c r="C69" s="114"/>
      <c r="D69" s="146"/>
      <c r="E69" s="191"/>
      <c r="F69" s="187"/>
      <c r="G69" s="4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21" ht="25.5" x14ac:dyDescent="0.2">
      <c r="A70" s="118">
        <v>5.0999999999999996</v>
      </c>
      <c r="B70" s="17" t="s">
        <v>64</v>
      </c>
      <c r="C70" s="112">
        <f>+C66</f>
        <v>1904.6</v>
      </c>
      <c r="D70" s="147" t="s">
        <v>9</v>
      </c>
      <c r="E70" s="178"/>
      <c r="F70" s="151">
        <f t="shared" si="2"/>
        <v>0</v>
      </c>
      <c r="G70" s="48"/>
    </row>
    <row r="71" spans="1:21" ht="25.5" x14ac:dyDescent="0.2">
      <c r="A71" s="118">
        <v>5.2</v>
      </c>
      <c r="B71" s="17" t="s">
        <v>54</v>
      </c>
      <c r="C71" s="112">
        <f>+C67</f>
        <v>870.59</v>
      </c>
      <c r="D71" s="147" t="s">
        <v>9</v>
      </c>
      <c r="E71" s="178"/>
      <c r="F71" s="151">
        <f>ROUND(C71*E71,2)</f>
        <v>0</v>
      </c>
      <c r="G71" s="48"/>
    </row>
    <row r="72" spans="1:21" ht="9.75" customHeight="1" x14ac:dyDescent="0.2">
      <c r="A72" s="18"/>
      <c r="B72" s="18"/>
      <c r="C72" s="94"/>
      <c r="D72" s="147"/>
      <c r="E72" s="129"/>
      <c r="F72" s="187"/>
      <c r="G72" s="48"/>
    </row>
    <row r="73" spans="1:21" ht="25.5" x14ac:dyDescent="0.2">
      <c r="A73" s="113" t="s">
        <v>57</v>
      </c>
      <c r="B73" s="87" t="s">
        <v>22</v>
      </c>
      <c r="C73" s="94"/>
      <c r="D73" s="147"/>
      <c r="E73" s="178"/>
      <c r="F73" s="151"/>
      <c r="G73" s="48"/>
    </row>
    <row r="74" spans="1:21" ht="25.5" x14ac:dyDescent="0.2">
      <c r="A74" s="13" t="s">
        <v>58</v>
      </c>
      <c r="B74" s="17" t="s">
        <v>110</v>
      </c>
      <c r="C74" s="124">
        <v>3</v>
      </c>
      <c r="D74" s="125" t="s">
        <v>8</v>
      </c>
      <c r="E74" s="180"/>
      <c r="F74" s="151">
        <f t="shared" ref="F74:F85" si="3">ROUND(C74*E74,2)</f>
        <v>0</v>
      </c>
      <c r="G74" s="48"/>
    </row>
    <row r="75" spans="1:21" ht="25.5" x14ac:dyDescent="0.2">
      <c r="A75" s="13" t="s">
        <v>59</v>
      </c>
      <c r="B75" s="17" t="s">
        <v>111</v>
      </c>
      <c r="C75" s="124">
        <v>3</v>
      </c>
      <c r="D75" s="125" t="s">
        <v>8</v>
      </c>
      <c r="E75" s="180"/>
      <c r="F75" s="151">
        <f t="shared" si="3"/>
        <v>0</v>
      </c>
      <c r="G75" s="48"/>
    </row>
    <row r="76" spans="1:21" ht="25.5" x14ac:dyDescent="0.2">
      <c r="A76" s="13" t="s">
        <v>60</v>
      </c>
      <c r="B76" s="17" t="s">
        <v>113</v>
      </c>
      <c r="C76" s="124">
        <v>9</v>
      </c>
      <c r="D76" s="125" t="s">
        <v>8</v>
      </c>
      <c r="E76" s="180"/>
      <c r="F76" s="151">
        <f t="shared" si="3"/>
        <v>0</v>
      </c>
      <c r="G76" s="48"/>
    </row>
    <row r="77" spans="1:21" ht="25.5" x14ac:dyDescent="0.2">
      <c r="A77" s="13" t="s">
        <v>61</v>
      </c>
      <c r="B77" s="17" t="s">
        <v>157</v>
      </c>
      <c r="C77" s="124">
        <v>6</v>
      </c>
      <c r="D77" s="125" t="s">
        <v>8</v>
      </c>
      <c r="E77" s="180"/>
      <c r="F77" s="151">
        <f t="shared" ref="F77" si="4">ROUND(C77*E77,2)</f>
        <v>0</v>
      </c>
      <c r="G77" s="48"/>
    </row>
    <row r="78" spans="1:21" ht="25.5" x14ac:dyDescent="0.2">
      <c r="A78" s="13" t="s">
        <v>119</v>
      </c>
      <c r="B78" s="17" t="s">
        <v>114</v>
      </c>
      <c r="C78" s="124">
        <v>4</v>
      </c>
      <c r="D78" s="125" t="s">
        <v>8</v>
      </c>
      <c r="E78" s="180"/>
      <c r="F78" s="151">
        <f t="shared" si="3"/>
        <v>0</v>
      </c>
      <c r="G78" s="48"/>
    </row>
    <row r="79" spans="1:21" ht="25.5" x14ac:dyDescent="0.2">
      <c r="A79" s="13" t="s">
        <v>120</v>
      </c>
      <c r="B79" s="17" t="s">
        <v>158</v>
      </c>
      <c r="C79" s="124">
        <v>1</v>
      </c>
      <c r="D79" s="125" t="s">
        <v>8</v>
      </c>
      <c r="E79" s="180"/>
      <c r="F79" s="151">
        <f t="shared" ref="F79" si="5">ROUND(C79*E79,2)</f>
        <v>0</v>
      </c>
      <c r="G79" s="48"/>
    </row>
    <row r="80" spans="1:21" ht="25.5" x14ac:dyDescent="0.2">
      <c r="A80" s="13" t="s">
        <v>121</v>
      </c>
      <c r="B80" s="17" t="s">
        <v>115</v>
      </c>
      <c r="C80" s="124">
        <v>2</v>
      </c>
      <c r="D80" s="125" t="s">
        <v>8</v>
      </c>
      <c r="E80" s="180"/>
      <c r="F80" s="151">
        <f t="shared" si="3"/>
        <v>0</v>
      </c>
      <c r="G80" s="48"/>
    </row>
    <row r="81" spans="1:9" ht="25.5" x14ac:dyDescent="0.2">
      <c r="A81" s="13" t="s">
        <v>122</v>
      </c>
      <c r="B81" s="17" t="s">
        <v>116</v>
      </c>
      <c r="C81" s="124">
        <v>2</v>
      </c>
      <c r="D81" s="125" t="s">
        <v>8</v>
      </c>
      <c r="E81" s="180"/>
      <c r="F81" s="151">
        <f t="shared" si="3"/>
        <v>0</v>
      </c>
      <c r="G81" s="48"/>
    </row>
    <row r="82" spans="1:9" ht="25.5" x14ac:dyDescent="0.2">
      <c r="A82" s="13" t="s">
        <v>123</v>
      </c>
      <c r="B82" s="17" t="s">
        <v>117</v>
      </c>
      <c r="C82" s="124">
        <v>10</v>
      </c>
      <c r="D82" s="125" t="s">
        <v>8</v>
      </c>
      <c r="E82" s="180"/>
      <c r="F82" s="151">
        <f t="shared" si="3"/>
        <v>0</v>
      </c>
      <c r="G82" s="48"/>
    </row>
    <row r="83" spans="1:9" x14ac:dyDescent="0.2">
      <c r="A83" s="13" t="s">
        <v>124</v>
      </c>
      <c r="B83" s="17" t="s">
        <v>90</v>
      </c>
      <c r="C83" s="124">
        <v>26</v>
      </c>
      <c r="D83" s="125" t="s">
        <v>8</v>
      </c>
      <c r="E83" s="180"/>
      <c r="F83" s="151">
        <f t="shared" si="3"/>
        <v>0</v>
      </c>
      <c r="G83" s="48"/>
    </row>
    <row r="84" spans="1:9" x14ac:dyDescent="0.2">
      <c r="A84" s="13" t="s">
        <v>125</v>
      </c>
      <c r="B84" s="17" t="s">
        <v>112</v>
      </c>
      <c r="C84" s="124">
        <v>60</v>
      </c>
      <c r="D84" s="125" t="s">
        <v>8</v>
      </c>
      <c r="E84" s="180"/>
      <c r="F84" s="151">
        <f t="shared" si="3"/>
        <v>0</v>
      </c>
      <c r="G84" s="48"/>
    </row>
    <row r="85" spans="1:9" ht="25.5" x14ac:dyDescent="0.2">
      <c r="A85" s="13" t="s">
        <v>159</v>
      </c>
      <c r="B85" s="119" t="s">
        <v>118</v>
      </c>
      <c r="C85" s="124">
        <v>4.5</v>
      </c>
      <c r="D85" s="127" t="s">
        <v>7</v>
      </c>
      <c r="E85" s="151"/>
      <c r="F85" s="151">
        <f t="shared" si="3"/>
        <v>0</v>
      </c>
      <c r="G85" s="48"/>
      <c r="I85" s="48"/>
    </row>
    <row r="86" spans="1:9" ht="10.5" customHeight="1" x14ac:dyDescent="0.2">
      <c r="A86" s="18"/>
      <c r="B86" s="18"/>
      <c r="C86" s="94"/>
      <c r="D86" s="147"/>
      <c r="E86" s="129"/>
      <c r="F86" s="187"/>
      <c r="G86" s="48"/>
    </row>
    <row r="87" spans="1:9" x14ac:dyDescent="0.2">
      <c r="A87" s="111">
        <v>7</v>
      </c>
      <c r="B87" s="111" t="s">
        <v>102</v>
      </c>
      <c r="C87" s="94"/>
      <c r="D87" s="147"/>
      <c r="E87" s="129"/>
      <c r="F87" s="187"/>
      <c r="G87" s="48"/>
    </row>
    <row r="88" spans="1:9" ht="8.25" customHeight="1" x14ac:dyDescent="0.2">
      <c r="A88" s="18"/>
      <c r="B88" s="18"/>
      <c r="C88" s="94"/>
      <c r="D88" s="147"/>
      <c r="E88" s="129"/>
      <c r="F88" s="187"/>
      <c r="G88" s="48"/>
    </row>
    <row r="89" spans="1:9" ht="25.5" x14ac:dyDescent="0.2">
      <c r="A89" s="135">
        <v>7.1</v>
      </c>
      <c r="B89" s="134" t="s">
        <v>108</v>
      </c>
      <c r="C89" s="157"/>
      <c r="D89" s="158"/>
      <c r="E89" s="192"/>
      <c r="F89" s="187"/>
      <c r="G89" s="48"/>
    </row>
    <row r="90" spans="1:9" x14ac:dyDescent="0.2">
      <c r="A90" s="136" t="s">
        <v>126</v>
      </c>
      <c r="B90" s="108" t="s">
        <v>84</v>
      </c>
      <c r="C90" s="164">
        <v>80</v>
      </c>
      <c r="D90" s="127" t="s">
        <v>8</v>
      </c>
      <c r="E90" s="193"/>
      <c r="F90" s="151">
        <f t="shared" si="2"/>
        <v>0</v>
      </c>
      <c r="G90" s="48"/>
    </row>
    <row r="91" spans="1:9" ht="25.5" x14ac:dyDescent="0.2">
      <c r="A91" s="136" t="s">
        <v>127</v>
      </c>
      <c r="B91" s="109" t="s">
        <v>70</v>
      </c>
      <c r="C91" s="164">
        <f>((12*100)/100)*80</f>
        <v>960</v>
      </c>
      <c r="D91" s="147" t="s">
        <v>9</v>
      </c>
      <c r="E91" s="129"/>
      <c r="F91" s="151">
        <f t="shared" si="2"/>
        <v>0</v>
      </c>
      <c r="G91" s="48"/>
    </row>
    <row r="92" spans="1:9" ht="25.5" x14ac:dyDescent="0.2">
      <c r="A92" s="136" t="s">
        <v>128</v>
      </c>
      <c r="B92" s="108" t="s">
        <v>85</v>
      </c>
      <c r="C92" s="164">
        <v>160</v>
      </c>
      <c r="D92" s="127" t="s">
        <v>8</v>
      </c>
      <c r="E92" s="151"/>
      <c r="F92" s="151">
        <f t="shared" si="2"/>
        <v>0</v>
      </c>
      <c r="G92" s="48"/>
    </row>
    <row r="93" spans="1:9" x14ac:dyDescent="0.2">
      <c r="A93" s="136" t="s">
        <v>129</v>
      </c>
      <c r="B93" s="108" t="s">
        <v>71</v>
      </c>
      <c r="C93" s="164">
        <v>160</v>
      </c>
      <c r="D93" s="127" t="s">
        <v>8</v>
      </c>
      <c r="E93" s="151"/>
      <c r="F93" s="151">
        <f t="shared" si="2"/>
        <v>0</v>
      </c>
      <c r="G93" s="48"/>
    </row>
    <row r="94" spans="1:9" x14ac:dyDescent="0.2">
      <c r="A94" s="166" t="s">
        <v>130</v>
      </c>
      <c r="B94" s="167" t="s">
        <v>86</v>
      </c>
      <c r="C94" s="168">
        <f>((100*1.5)/100)*80</f>
        <v>120</v>
      </c>
      <c r="D94" s="165" t="s">
        <v>9</v>
      </c>
      <c r="E94" s="182"/>
      <c r="F94" s="182">
        <f t="shared" si="2"/>
        <v>0</v>
      </c>
      <c r="G94" s="48"/>
    </row>
    <row r="95" spans="1:9" x14ac:dyDescent="0.2">
      <c r="A95" s="136" t="s">
        <v>131</v>
      </c>
      <c r="B95" s="108" t="s">
        <v>72</v>
      </c>
      <c r="C95" s="164">
        <v>80</v>
      </c>
      <c r="D95" s="127" t="s">
        <v>8</v>
      </c>
      <c r="E95" s="151"/>
      <c r="F95" s="151">
        <f t="shared" si="2"/>
        <v>0</v>
      </c>
      <c r="G95" s="48"/>
    </row>
    <row r="96" spans="1:9" x14ac:dyDescent="0.2">
      <c r="A96" s="136" t="s">
        <v>132</v>
      </c>
      <c r="B96" s="108" t="s">
        <v>73</v>
      </c>
      <c r="C96" s="164">
        <v>80</v>
      </c>
      <c r="D96" s="127" t="s">
        <v>8</v>
      </c>
      <c r="E96" s="151"/>
      <c r="F96" s="151">
        <f t="shared" si="2"/>
        <v>0</v>
      </c>
      <c r="G96" s="48"/>
    </row>
    <row r="97" spans="1:7" x14ac:dyDescent="0.2">
      <c r="A97" s="136" t="s">
        <v>133</v>
      </c>
      <c r="B97" s="108" t="s">
        <v>87</v>
      </c>
      <c r="C97" s="164">
        <v>80</v>
      </c>
      <c r="D97" s="127" t="s">
        <v>8</v>
      </c>
      <c r="E97" s="151"/>
      <c r="F97" s="151">
        <f t="shared" si="2"/>
        <v>0</v>
      </c>
      <c r="G97" s="48"/>
    </row>
    <row r="98" spans="1:7" x14ac:dyDescent="0.2">
      <c r="A98" s="136" t="s">
        <v>134</v>
      </c>
      <c r="B98" s="108" t="s">
        <v>74</v>
      </c>
      <c r="C98" s="164">
        <v>80</v>
      </c>
      <c r="D98" s="127" t="s">
        <v>8</v>
      </c>
      <c r="E98" s="151"/>
      <c r="F98" s="151">
        <f t="shared" si="2"/>
        <v>0</v>
      </c>
      <c r="G98" s="48"/>
    </row>
    <row r="99" spans="1:7" x14ac:dyDescent="0.2">
      <c r="A99" s="136" t="s">
        <v>135</v>
      </c>
      <c r="B99" s="108" t="s">
        <v>75</v>
      </c>
      <c r="C99" s="164">
        <v>80</v>
      </c>
      <c r="D99" s="127" t="s">
        <v>8</v>
      </c>
      <c r="E99" s="151"/>
      <c r="F99" s="151">
        <f t="shared" si="2"/>
        <v>0</v>
      </c>
      <c r="G99" s="48"/>
    </row>
    <row r="100" spans="1:7" x14ac:dyDescent="0.2">
      <c r="A100" s="136" t="s">
        <v>136</v>
      </c>
      <c r="B100" s="108" t="s">
        <v>78</v>
      </c>
      <c r="C100" s="164">
        <f>((1.98*100)/100)*80</f>
        <v>158.4</v>
      </c>
      <c r="D100" s="127" t="s">
        <v>7</v>
      </c>
      <c r="E100" s="151"/>
      <c r="F100" s="151">
        <f t="shared" si="2"/>
        <v>0</v>
      </c>
      <c r="G100" s="48"/>
    </row>
    <row r="101" spans="1:7" x14ac:dyDescent="0.2">
      <c r="A101" s="136" t="s">
        <v>137</v>
      </c>
      <c r="B101" s="110" t="s">
        <v>76</v>
      </c>
      <c r="C101" s="164">
        <v>80</v>
      </c>
      <c r="D101" s="45" t="s">
        <v>8</v>
      </c>
      <c r="E101" s="151"/>
      <c r="F101" s="151">
        <f t="shared" si="2"/>
        <v>0</v>
      </c>
      <c r="G101" s="48"/>
    </row>
    <row r="102" spans="1:7" x14ac:dyDescent="0.2">
      <c r="A102" s="136" t="s">
        <v>138</v>
      </c>
      <c r="B102" s="108" t="s">
        <v>77</v>
      </c>
      <c r="C102" s="164">
        <v>80</v>
      </c>
      <c r="D102" s="45" t="s">
        <v>8</v>
      </c>
      <c r="E102" s="151"/>
      <c r="F102" s="151">
        <f t="shared" si="2"/>
        <v>0</v>
      </c>
      <c r="G102" s="48"/>
    </row>
    <row r="103" spans="1:7" x14ac:dyDescent="0.2">
      <c r="A103" s="18"/>
      <c r="B103" s="18"/>
      <c r="C103" s="94"/>
      <c r="D103" s="147"/>
      <c r="E103" s="129"/>
      <c r="F103" s="187"/>
      <c r="G103" s="48"/>
    </row>
    <row r="104" spans="1:7" ht="25.5" x14ac:dyDescent="0.2">
      <c r="A104" s="130">
        <v>7.2</v>
      </c>
      <c r="B104" s="131" t="s">
        <v>109</v>
      </c>
      <c r="C104" s="101"/>
      <c r="D104" s="159"/>
      <c r="E104" s="194"/>
      <c r="F104" s="185"/>
      <c r="G104" s="48"/>
    </row>
    <row r="105" spans="1:7" x14ac:dyDescent="0.2">
      <c r="A105" s="132" t="s">
        <v>139</v>
      </c>
      <c r="B105" s="133" t="s">
        <v>103</v>
      </c>
      <c r="C105" s="164">
        <v>20</v>
      </c>
      <c r="D105" s="127" t="s">
        <v>8</v>
      </c>
      <c r="E105" s="193"/>
      <c r="F105" s="151">
        <f t="shared" ref="F105:F117" si="6">ROUND(E105*C105,2)</f>
        <v>0</v>
      </c>
      <c r="G105" s="48"/>
    </row>
    <row r="106" spans="1:7" ht="25.5" x14ac:dyDescent="0.2">
      <c r="A106" s="132" t="s">
        <v>140</v>
      </c>
      <c r="B106" s="109" t="s">
        <v>70</v>
      </c>
      <c r="C106" s="164">
        <f>((12*100)/100)*20</f>
        <v>240</v>
      </c>
      <c r="D106" s="147" t="s">
        <v>9</v>
      </c>
      <c r="E106" s="129"/>
      <c r="F106" s="151">
        <f t="shared" si="6"/>
        <v>0</v>
      </c>
      <c r="G106" s="48"/>
    </row>
    <row r="107" spans="1:7" ht="25.5" x14ac:dyDescent="0.2">
      <c r="A107" s="132" t="s">
        <v>141</v>
      </c>
      <c r="B107" s="108" t="s">
        <v>104</v>
      </c>
      <c r="C107" s="164">
        <v>40</v>
      </c>
      <c r="D107" s="127" t="s">
        <v>8</v>
      </c>
      <c r="E107" s="151"/>
      <c r="F107" s="151">
        <f t="shared" si="6"/>
        <v>0</v>
      </c>
      <c r="G107" s="48"/>
    </row>
    <row r="108" spans="1:7" x14ac:dyDescent="0.2">
      <c r="A108" s="132" t="s">
        <v>142</v>
      </c>
      <c r="B108" s="108" t="s">
        <v>71</v>
      </c>
      <c r="C108" s="164">
        <v>40</v>
      </c>
      <c r="D108" s="127" t="s">
        <v>8</v>
      </c>
      <c r="E108" s="151"/>
      <c r="F108" s="151">
        <f t="shared" si="6"/>
        <v>0</v>
      </c>
      <c r="G108" s="48"/>
    </row>
    <row r="109" spans="1:7" x14ac:dyDescent="0.2">
      <c r="A109" s="132" t="s">
        <v>143</v>
      </c>
      <c r="B109" s="108" t="s">
        <v>105</v>
      </c>
      <c r="C109" s="164">
        <f>((100*1.5)/100)*20</f>
        <v>30</v>
      </c>
      <c r="D109" s="127" t="s">
        <v>9</v>
      </c>
      <c r="E109" s="151"/>
      <c r="F109" s="151">
        <f t="shared" si="6"/>
        <v>0</v>
      </c>
      <c r="G109" s="48"/>
    </row>
    <row r="110" spans="1:7" x14ac:dyDescent="0.2">
      <c r="A110" s="132" t="s">
        <v>144</v>
      </c>
      <c r="B110" s="108" t="s">
        <v>72</v>
      </c>
      <c r="C110" s="164">
        <v>20</v>
      </c>
      <c r="D110" s="127" t="s">
        <v>8</v>
      </c>
      <c r="E110" s="151"/>
      <c r="F110" s="151">
        <f t="shared" si="6"/>
        <v>0</v>
      </c>
      <c r="G110" s="48"/>
    </row>
    <row r="111" spans="1:7" x14ac:dyDescent="0.2">
      <c r="A111" s="132" t="s">
        <v>145</v>
      </c>
      <c r="B111" s="108" t="s">
        <v>73</v>
      </c>
      <c r="C111" s="164">
        <v>20</v>
      </c>
      <c r="D111" s="127" t="s">
        <v>8</v>
      </c>
      <c r="E111" s="151"/>
      <c r="F111" s="151">
        <f t="shared" si="6"/>
        <v>0</v>
      </c>
      <c r="G111" s="48"/>
    </row>
    <row r="112" spans="1:7" x14ac:dyDescent="0.2">
      <c r="A112" s="132" t="s">
        <v>146</v>
      </c>
      <c r="B112" s="108" t="s">
        <v>106</v>
      </c>
      <c r="C112" s="164">
        <v>20</v>
      </c>
      <c r="D112" s="127" t="s">
        <v>8</v>
      </c>
      <c r="E112" s="151"/>
      <c r="F112" s="151">
        <f t="shared" si="6"/>
        <v>0</v>
      </c>
      <c r="G112" s="48"/>
    </row>
    <row r="113" spans="1:7" x14ac:dyDescent="0.2">
      <c r="A113" s="132" t="s">
        <v>147</v>
      </c>
      <c r="B113" s="108" t="s">
        <v>74</v>
      </c>
      <c r="C113" s="164">
        <v>20</v>
      </c>
      <c r="D113" s="127" t="s">
        <v>8</v>
      </c>
      <c r="E113" s="151"/>
      <c r="F113" s="151">
        <f t="shared" si="6"/>
        <v>0</v>
      </c>
      <c r="G113" s="48"/>
    </row>
    <row r="114" spans="1:7" x14ac:dyDescent="0.2">
      <c r="A114" s="132" t="s">
        <v>148</v>
      </c>
      <c r="B114" s="108" t="s">
        <v>75</v>
      </c>
      <c r="C114" s="164">
        <v>20</v>
      </c>
      <c r="D114" s="127" t="s">
        <v>8</v>
      </c>
      <c r="E114" s="151"/>
      <c r="F114" s="151">
        <f t="shared" si="6"/>
        <v>0</v>
      </c>
      <c r="G114" s="48"/>
    </row>
    <row r="115" spans="1:7" x14ac:dyDescent="0.2">
      <c r="A115" s="132" t="s">
        <v>149</v>
      </c>
      <c r="B115" s="108" t="s">
        <v>107</v>
      </c>
      <c r="C115" s="164">
        <f>((1.98*100)/100)*20</f>
        <v>39.6</v>
      </c>
      <c r="D115" s="127" t="s">
        <v>7</v>
      </c>
      <c r="E115" s="151"/>
      <c r="F115" s="151">
        <f t="shared" si="6"/>
        <v>0</v>
      </c>
      <c r="G115" s="48"/>
    </row>
    <row r="116" spans="1:7" x14ac:dyDescent="0.2">
      <c r="A116" s="132" t="s">
        <v>150</v>
      </c>
      <c r="B116" s="110" t="s">
        <v>76</v>
      </c>
      <c r="C116" s="164">
        <v>20</v>
      </c>
      <c r="D116" s="45" t="s">
        <v>8</v>
      </c>
      <c r="E116" s="151"/>
      <c r="F116" s="151">
        <f>ROUND(C116*E116,2)</f>
        <v>0</v>
      </c>
      <c r="G116" s="48"/>
    </row>
    <row r="117" spans="1:7" x14ac:dyDescent="0.2">
      <c r="A117" s="132" t="s">
        <v>151</v>
      </c>
      <c r="B117" s="108" t="s">
        <v>77</v>
      </c>
      <c r="C117" s="164">
        <v>20</v>
      </c>
      <c r="D117" s="127" t="s">
        <v>8</v>
      </c>
      <c r="E117" s="151"/>
      <c r="F117" s="151">
        <f t="shared" si="6"/>
        <v>0</v>
      </c>
      <c r="G117" s="48"/>
    </row>
    <row r="118" spans="1:7" x14ac:dyDescent="0.2">
      <c r="A118" s="18"/>
      <c r="B118" s="18"/>
      <c r="C118" s="94"/>
      <c r="D118" s="147"/>
      <c r="E118" s="129"/>
      <c r="F118" s="187"/>
      <c r="G118" s="48"/>
    </row>
    <row r="119" spans="1:7" ht="76.5" x14ac:dyDescent="0.2">
      <c r="A119" s="89">
        <v>8</v>
      </c>
      <c r="B119" s="90" t="s">
        <v>88</v>
      </c>
      <c r="C119" s="94">
        <f>+C53</f>
        <v>2720.77</v>
      </c>
      <c r="D119" s="147" t="s">
        <v>9</v>
      </c>
      <c r="E119" s="129"/>
      <c r="F119" s="151">
        <f t="shared" si="2"/>
        <v>0</v>
      </c>
      <c r="G119" s="48"/>
    </row>
    <row r="120" spans="1:7" ht="38.25" x14ac:dyDescent="0.2">
      <c r="A120" s="92">
        <v>9</v>
      </c>
      <c r="B120" s="93" t="s">
        <v>24</v>
      </c>
      <c r="C120" s="94">
        <f>+C119</f>
        <v>2720.77</v>
      </c>
      <c r="D120" s="147" t="s">
        <v>9</v>
      </c>
      <c r="E120" s="129"/>
      <c r="F120" s="151">
        <f t="shared" si="2"/>
        <v>0</v>
      </c>
      <c r="G120" s="48"/>
    </row>
    <row r="121" spans="1:7" x14ac:dyDescent="0.2">
      <c r="A121" s="169"/>
      <c r="B121" s="170" t="s">
        <v>66</v>
      </c>
      <c r="C121" s="171"/>
      <c r="D121" s="172"/>
      <c r="E121" s="195"/>
      <c r="F121" s="196">
        <f>SUM(F53:F120)</f>
        <v>0</v>
      </c>
      <c r="G121" s="48"/>
    </row>
    <row r="122" spans="1:7" x14ac:dyDescent="0.2">
      <c r="A122" s="18"/>
      <c r="B122" s="18"/>
      <c r="C122" s="73"/>
      <c r="D122" s="160"/>
      <c r="E122" s="197"/>
      <c r="F122" s="151"/>
      <c r="G122" s="48"/>
    </row>
    <row r="123" spans="1:7" x14ac:dyDescent="0.2">
      <c r="A123" s="19" t="s">
        <v>79</v>
      </c>
      <c r="B123" s="15" t="s">
        <v>25</v>
      </c>
      <c r="C123" s="44"/>
      <c r="D123" s="161"/>
      <c r="E123" s="198"/>
      <c r="F123" s="194"/>
      <c r="G123" s="48"/>
    </row>
    <row r="124" spans="1:7" ht="76.5" x14ac:dyDescent="0.2">
      <c r="A124" s="97">
        <v>1</v>
      </c>
      <c r="B124" s="106" t="s">
        <v>152</v>
      </c>
      <c r="C124" s="88">
        <v>1</v>
      </c>
      <c r="D124" s="162" t="s">
        <v>8</v>
      </c>
      <c r="E124" s="187"/>
      <c r="F124" s="187">
        <f>+ROUND(C124*E124,2)</f>
        <v>0</v>
      </c>
      <c r="G124" s="48"/>
    </row>
    <row r="125" spans="1:7" ht="51" x14ac:dyDescent="0.2">
      <c r="A125" s="99">
        <v>2</v>
      </c>
      <c r="B125" s="98" t="s">
        <v>26</v>
      </c>
      <c r="C125" s="91"/>
      <c r="D125" s="154" t="s">
        <v>27</v>
      </c>
      <c r="E125" s="91"/>
      <c r="F125" s="187">
        <f>ROUND(E125*C125,2)</f>
        <v>0</v>
      </c>
      <c r="G125" s="48"/>
    </row>
    <row r="126" spans="1:7" x14ac:dyDescent="0.2">
      <c r="A126" s="57"/>
      <c r="B126" s="58" t="s">
        <v>80</v>
      </c>
      <c r="C126" s="59"/>
      <c r="D126" s="163"/>
      <c r="E126" s="199"/>
      <c r="F126" s="199">
        <f>SUM(F124:F125)</f>
        <v>0</v>
      </c>
      <c r="G126" s="48"/>
    </row>
    <row r="127" spans="1:7" x14ac:dyDescent="0.2">
      <c r="A127" s="18"/>
      <c r="B127" s="18"/>
      <c r="C127" s="18"/>
      <c r="D127" s="18"/>
      <c r="E127" s="200"/>
      <c r="F127" s="200"/>
      <c r="G127" s="51"/>
    </row>
    <row r="128" spans="1:7" s="20" customFormat="1" x14ac:dyDescent="0.2">
      <c r="A128" s="60"/>
      <c r="B128" s="61" t="s">
        <v>28</v>
      </c>
      <c r="C128" s="62"/>
      <c r="D128" s="62"/>
      <c r="E128" s="201"/>
      <c r="F128" s="196">
        <f>+F126+F121+F49</f>
        <v>0</v>
      </c>
    </row>
    <row r="129" spans="1:10" s="20" customFormat="1" x14ac:dyDescent="0.2">
      <c r="A129" s="63"/>
      <c r="B129" s="64" t="s">
        <v>28</v>
      </c>
      <c r="C129" s="65"/>
      <c r="D129" s="65"/>
      <c r="E129" s="202"/>
      <c r="F129" s="184">
        <f>F128</f>
        <v>0</v>
      </c>
    </row>
    <row r="130" spans="1:10" x14ac:dyDescent="0.2">
      <c r="A130" s="21"/>
      <c r="B130" s="22"/>
      <c r="C130" s="23"/>
      <c r="D130" s="23"/>
      <c r="E130" s="203"/>
      <c r="F130" s="204"/>
    </row>
    <row r="131" spans="1:10" x14ac:dyDescent="0.2">
      <c r="A131" s="24"/>
      <c r="B131" s="25" t="s">
        <v>29</v>
      </c>
      <c r="C131" s="26"/>
      <c r="D131" s="27"/>
      <c r="E131" s="205"/>
      <c r="F131" s="205"/>
    </row>
    <row r="132" spans="1:10" x14ac:dyDescent="0.2">
      <c r="A132" s="29"/>
      <c r="B132" s="21" t="s">
        <v>31</v>
      </c>
      <c r="C132" s="28">
        <v>0.1</v>
      </c>
      <c r="D132" s="30"/>
      <c r="E132" s="205"/>
      <c r="F132" s="185">
        <f t="shared" ref="F132:F138" si="7">ROUND(C132*$F$129,2)</f>
        <v>0</v>
      </c>
    </row>
    <row r="133" spans="1:10" x14ac:dyDescent="0.2">
      <c r="A133" s="24"/>
      <c r="B133" s="21" t="s">
        <v>30</v>
      </c>
      <c r="C133" s="28">
        <v>0.03</v>
      </c>
      <c r="D133" s="27"/>
      <c r="E133" s="205"/>
      <c r="F133" s="185">
        <f t="shared" si="7"/>
        <v>0</v>
      </c>
    </row>
    <row r="134" spans="1:10" x14ac:dyDescent="0.2">
      <c r="A134" s="29"/>
      <c r="B134" s="21" t="s">
        <v>32</v>
      </c>
      <c r="C134" s="28">
        <v>0.04</v>
      </c>
      <c r="D134" s="30"/>
      <c r="E134" s="205"/>
      <c r="F134" s="185">
        <f t="shared" si="7"/>
        <v>0</v>
      </c>
    </row>
    <row r="135" spans="1:10" x14ac:dyDescent="0.2">
      <c r="A135" s="29"/>
      <c r="B135" s="21" t="s">
        <v>33</v>
      </c>
      <c r="C135" s="28">
        <v>0.05</v>
      </c>
      <c r="D135" s="30"/>
      <c r="E135" s="205"/>
      <c r="F135" s="185">
        <f t="shared" si="7"/>
        <v>0</v>
      </c>
    </row>
    <row r="136" spans="1:10" x14ac:dyDescent="0.2">
      <c r="A136" s="29"/>
      <c r="B136" s="21" t="s">
        <v>34</v>
      </c>
      <c r="C136" s="28">
        <v>4.4999999999999998E-2</v>
      </c>
      <c r="D136" s="30"/>
      <c r="E136" s="205"/>
      <c r="F136" s="185">
        <f t="shared" si="7"/>
        <v>0</v>
      </c>
    </row>
    <row r="137" spans="1:10" x14ac:dyDescent="0.2">
      <c r="A137" s="29"/>
      <c r="B137" s="21" t="s">
        <v>35</v>
      </c>
      <c r="C137" s="28">
        <v>0.01</v>
      </c>
      <c r="D137" s="30"/>
      <c r="E137" s="205"/>
      <c r="F137" s="185">
        <f t="shared" si="7"/>
        <v>0</v>
      </c>
    </row>
    <row r="138" spans="1:10" x14ac:dyDescent="0.2">
      <c r="A138" s="29"/>
      <c r="B138" s="31" t="s">
        <v>36</v>
      </c>
      <c r="C138" s="32">
        <v>1E-3</v>
      </c>
      <c r="D138" s="33"/>
      <c r="E138" s="206"/>
      <c r="F138" s="185">
        <f t="shared" si="7"/>
        <v>0</v>
      </c>
    </row>
    <row r="139" spans="1:10" x14ac:dyDescent="0.2">
      <c r="A139" s="29"/>
      <c r="B139" s="34" t="s">
        <v>37</v>
      </c>
      <c r="C139" s="35">
        <v>0.18</v>
      </c>
      <c r="D139" s="30"/>
      <c r="E139" s="207"/>
      <c r="F139" s="151">
        <f>ROUND(F132*C139,2)</f>
        <v>0</v>
      </c>
      <c r="J139" s="74"/>
    </row>
    <row r="140" spans="1:10" ht="15" customHeight="1" x14ac:dyDescent="0.2">
      <c r="A140" s="29"/>
      <c r="B140" s="36" t="s">
        <v>38</v>
      </c>
      <c r="C140" s="37">
        <v>0.1</v>
      </c>
      <c r="D140" s="38"/>
      <c r="E140" s="208"/>
      <c r="F140" s="185">
        <f>ROUND(C140*$F$129,2)</f>
        <v>0</v>
      </c>
    </row>
    <row r="141" spans="1:10" x14ac:dyDescent="0.2">
      <c r="A141" s="29"/>
      <c r="B141" s="21" t="s">
        <v>39</v>
      </c>
      <c r="C141" s="28">
        <v>0.05</v>
      </c>
      <c r="D141" s="30"/>
      <c r="E141" s="207"/>
      <c r="F141" s="185">
        <f>ROUND(C141*$F$129,2)</f>
        <v>0</v>
      </c>
    </row>
    <row r="142" spans="1:10" x14ac:dyDescent="0.2">
      <c r="A142" s="66"/>
      <c r="B142" s="67" t="s">
        <v>40</v>
      </c>
      <c r="C142" s="68"/>
      <c r="D142" s="68"/>
      <c r="E142" s="209"/>
      <c r="F142" s="184">
        <f>SUM(F132:F141)</f>
        <v>0</v>
      </c>
    </row>
    <row r="143" spans="1:10" x14ac:dyDescent="0.2">
      <c r="A143" s="29"/>
      <c r="B143" s="25"/>
      <c r="C143" s="30"/>
      <c r="D143" s="30"/>
      <c r="E143" s="205"/>
      <c r="F143" s="210"/>
    </row>
    <row r="144" spans="1:10" x14ac:dyDescent="0.2">
      <c r="A144" s="69"/>
      <c r="B144" s="70" t="s">
        <v>41</v>
      </c>
      <c r="C144" s="71"/>
      <c r="D144" s="71"/>
      <c r="E144" s="211"/>
      <c r="F144" s="196">
        <f>+F142+F129</f>
        <v>0</v>
      </c>
      <c r="G144" s="143"/>
      <c r="H144" s="142"/>
    </row>
    <row r="145" spans="1:6" x14ac:dyDescent="0.2">
      <c r="A145" s="39"/>
      <c r="B145" s="40"/>
      <c r="C145" s="41"/>
      <c r="D145" s="41"/>
      <c r="E145" s="212"/>
      <c r="F145" s="213"/>
    </row>
    <row r="146" spans="1:6" x14ac:dyDescent="0.2">
      <c r="A146" s="39"/>
      <c r="B146" s="40"/>
      <c r="C146" s="41"/>
      <c r="D146" s="41"/>
      <c r="E146" s="212"/>
      <c r="F146" s="213"/>
    </row>
    <row r="147" spans="1:6" x14ac:dyDescent="0.2">
      <c r="A147" s="39"/>
      <c r="B147" s="40"/>
      <c r="C147" s="41"/>
      <c r="D147" s="41"/>
      <c r="E147" s="46"/>
      <c r="F147" s="42"/>
    </row>
    <row r="148" spans="1:6" x14ac:dyDescent="0.2">
      <c r="A148" s="39"/>
      <c r="B148" s="40"/>
      <c r="C148" s="41"/>
      <c r="D148" s="41"/>
      <c r="E148" s="46"/>
      <c r="F148" s="42"/>
    </row>
  </sheetData>
  <sheetProtection algorithmName="SHA-512" hashValue="4rl78oz1XGdO58Vc6KPUJgShe/3Jcd3iaB7PSG6yWAT66VEP4qFXUykycdwj4NC3NyHcSUdjG6n4mrUtandY0A==" saltValue="vgnuPamKvUdkfB6iRtmg+A==" spinCount="100000" sheet="1" objects="1" scenarios="1"/>
  <autoFilter ref="A6:F144"/>
  <mergeCells count="3">
    <mergeCell ref="A3:F3"/>
    <mergeCell ref="B5:E5"/>
    <mergeCell ref="A2:F2"/>
  </mergeCells>
  <pageMargins left="0.35433070866141736" right="0.35433070866141736" top="0.47244094488188981" bottom="0.35433070866141736" header="0.23622047244094491" footer="0.23622047244094491"/>
  <pageSetup scale="95" orientation="portrait" r:id="rId1"/>
  <headerFooter>
    <oddFooter>&amp;CPág. &amp;P de &amp;N</oddFooter>
  </headerFooter>
  <rowBreaks count="5" manualBreakCount="5">
    <brk id="38" max="5" man="1"/>
    <brk id="64" max="5" man="1"/>
    <brk id="94" max="5" man="1"/>
    <brk id="121" max="5" man="1"/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PRES.-2020</vt:lpstr>
      <vt:lpstr>'PRES.-2020'!Área_de_impresión</vt:lpstr>
      <vt:lpstr>'PRES.-2020'!Títulos_a_imprimir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Marino Quezada Blanco</cp:lastModifiedBy>
  <cp:lastPrinted>2020-10-22T18:47:20Z</cp:lastPrinted>
  <dcterms:created xsi:type="dcterms:W3CDTF">2019-08-12T15:41:06Z</dcterms:created>
  <dcterms:modified xsi:type="dcterms:W3CDTF">2020-10-22T19:27:00Z</dcterms:modified>
</cp:coreProperties>
</file>