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2. Diciembre\OAI\"/>
    </mc:Choice>
  </mc:AlternateContent>
  <bookViews>
    <workbookView xWindow="28680" yWindow="-120" windowWidth="29040" windowHeight="15720"/>
  </bookViews>
  <sheets>
    <sheet name="OBRAS " sheetId="31" r:id="rId1"/>
  </sheets>
  <externalReferences>
    <externalReference r:id="rId2"/>
    <externalReference r:id="rId3"/>
    <externalReference r:id="rId4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0000___N_A" localSheetId="0">#REF!</definedName>
    <definedName name="_0000___N_A">#REF!</definedName>
    <definedName name="_1">#N/A</definedName>
    <definedName name="_1987">#N/A</definedName>
    <definedName name="_xlnm._FilterDatabase" localSheetId="0" hidden="1">'OBRAS '!#REF!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'OBRAS '!$A$1:$X$269</definedName>
    <definedName name="base">[2]Desvinculados!$B$2:$B$3413</definedName>
    <definedName name="Button_13">"CLAGA2000_Consolidado_2001_List"</definedName>
    <definedName name="bye">#REF!</definedName>
    <definedName name="cxvgfd" localSheetId="0">#REF!</definedName>
    <definedName name="cxvgfd">#REF!</definedName>
    <definedName name="estemonto">#REF!</definedName>
    <definedName name="estructura">#REF!</definedName>
    <definedName name="FORMATO">#N/A</definedName>
    <definedName name="FUENTE" localSheetId="0">#REF!</definedName>
    <definedName name="FUENTE">#REF!</definedName>
    <definedName name="fuente1" localSheetId="0">#REF!</definedName>
    <definedName name="fuente1">#REF!</definedName>
    <definedName name="gastoekem">#REF!</definedName>
    <definedName name="GTT">#REF!</definedName>
    <definedName name="hola">#REF!</definedName>
    <definedName name="HOLE">#REF!</definedName>
    <definedName name="ingreso">#REF!</definedName>
    <definedName name="j">#REF!</definedName>
    <definedName name="ju">#REF!</definedName>
    <definedName name="Julio">#REF!</definedName>
    <definedName name="kk" localSheetId="0">#REF!</definedName>
    <definedName name="kk">#REF!</definedName>
    <definedName name="KLOIU">#REF!</definedName>
    <definedName name="l.">#REF!</definedName>
    <definedName name="LMJNBUJJUHGCF">#REF!</definedName>
    <definedName name="MONTO" localSheetId="0">#REF!</definedName>
    <definedName name="MONTO">#REF!</definedName>
    <definedName name="obrasregularizadas">#REF!</definedName>
    <definedName name="obrs">#REF!</definedName>
    <definedName name="OCTUBRE">#N/A</definedName>
    <definedName name="piuy">#REF!</definedName>
    <definedName name="retgre" localSheetId="0">#REF!</definedName>
    <definedName name="retgre">#REF!</definedName>
    <definedName name="ROS">#N/A</definedName>
    <definedName name="_xlnm.Print_Titles" localSheetId="0">'OBRAS '!$7:$7</definedName>
    <definedName name="uytredcvb" localSheetId="0">#REF!</definedName>
    <definedName name="uytredcvb">#REF!</definedName>
    <definedName name="ver" localSheetId="0">#REF!</definedName>
    <definedName name="ver">#REF!</definedName>
    <definedName name="VERF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3" i="31" l="1"/>
  <c r="G253" i="31" l="1"/>
  <c r="G254" i="31"/>
  <c r="G255" i="31"/>
  <c r="G256" i="31"/>
  <c r="G257" i="31"/>
  <c r="G252" i="31"/>
  <c r="G249" i="31"/>
  <c r="G248" i="31"/>
  <c r="F250" i="31"/>
  <c r="H250" i="31"/>
  <c r="I250" i="31"/>
  <c r="J250" i="31"/>
  <c r="L250" i="31"/>
  <c r="M250" i="31"/>
  <c r="N250" i="31"/>
  <c r="P250" i="31"/>
  <c r="Q250" i="31"/>
  <c r="R250" i="31"/>
  <c r="T250" i="31"/>
  <c r="U250" i="31"/>
  <c r="V250" i="31"/>
  <c r="E250" i="31"/>
  <c r="E246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198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03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" i="31"/>
  <c r="G250" i="31" l="1"/>
  <c r="V246" i="31"/>
  <c r="V196" i="31"/>
  <c r="W236" i="31" l="1"/>
  <c r="X236" i="31" s="1"/>
  <c r="W208" i="31"/>
  <c r="X208" i="31" s="1"/>
  <c r="W204" i="31"/>
  <c r="X204" i="31" s="1"/>
  <c r="W94" i="31"/>
  <c r="X94" i="31" s="1"/>
  <c r="W95" i="31"/>
  <c r="X95" i="31" s="1"/>
  <c r="W96" i="31"/>
  <c r="X96" i="31" s="1"/>
  <c r="W97" i="31"/>
  <c r="X97" i="31" s="1"/>
  <c r="W98" i="31"/>
  <c r="X98" i="31" s="1"/>
  <c r="W93" i="31"/>
  <c r="X93" i="31" s="1"/>
  <c r="W91" i="31"/>
  <c r="X91" i="31" s="1"/>
  <c r="W86" i="31" l="1"/>
  <c r="X86" i="31" s="1"/>
  <c r="W82" i="31"/>
  <c r="X82" i="31" s="1"/>
  <c r="W79" i="31"/>
  <c r="X79" i="31" s="1"/>
  <c r="W76" i="31"/>
  <c r="X76" i="31" s="1"/>
  <c r="W68" i="31"/>
  <c r="X68" i="31" s="1"/>
  <c r="W63" i="31"/>
  <c r="X63" i="31" s="1"/>
  <c r="W38" i="31"/>
  <c r="X38" i="31" s="1"/>
  <c r="W19" i="31" l="1"/>
  <c r="X19" i="31" s="1"/>
  <c r="V13" i="31"/>
  <c r="V12" i="31"/>
  <c r="V11" i="31"/>
  <c r="W11" i="31" l="1"/>
  <c r="X11" i="31" s="1"/>
  <c r="V101" i="31"/>
  <c r="W216" i="31"/>
  <c r="X216" i="31" s="1"/>
  <c r="W211" i="31"/>
  <c r="X211" i="31" s="1"/>
  <c r="W89" i="31"/>
  <c r="X89" i="31" s="1"/>
  <c r="W90" i="31"/>
  <c r="X90" i="31" s="1"/>
  <c r="W92" i="31"/>
  <c r="X92" i="31" s="1"/>
  <c r="W99" i="31"/>
  <c r="X99" i="31" s="1"/>
  <c r="W100" i="31"/>
  <c r="X100" i="31" s="1"/>
  <c r="W85" i="31"/>
  <c r="X85" i="31" s="1"/>
  <c r="W81" i="31"/>
  <c r="X81" i="31" s="1"/>
  <c r="W59" i="31"/>
  <c r="X59" i="31" s="1"/>
  <c r="W56" i="31"/>
  <c r="X56" i="31" s="1"/>
  <c r="W45" i="31"/>
  <c r="X45" i="31" s="1"/>
  <c r="U28" i="31"/>
  <c r="W28" i="31" s="1"/>
  <c r="X28" i="31" s="1"/>
  <c r="W17" i="31"/>
  <c r="W18" i="31"/>
  <c r="X18" i="31" s="1"/>
  <c r="W36" i="31"/>
  <c r="X36" i="31" s="1"/>
  <c r="W37" i="31"/>
  <c r="X37" i="31" s="1"/>
  <c r="W29" i="31"/>
  <c r="X29" i="31" s="1"/>
  <c r="U101" i="31" l="1"/>
  <c r="U258" i="31" l="1"/>
  <c r="V258" i="31"/>
  <c r="T256" i="31"/>
  <c r="W256" i="31" s="1"/>
  <c r="X256" i="31" s="1"/>
  <c r="W149" i="31"/>
  <c r="X149" i="31" s="1"/>
  <c r="W88" i="31"/>
  <c r="X88" i="31" s="1"/>
  <c r="T101" i="31"/>
  <c r="W80" i="31"/>
  <c r="X80" i="31" s="1"/>
  <c r="W84" i="31"/>
  <c r="X84" i="31" s="1"/>
  <c r="W70" i="31"/>
  <c r="X70" i="31" s="1"/>
  <c r="W71" i="31"/>
  <c r="X71" i="31" s="1"/>
  <c r="W65" i="31"/>
  <c r="X65" i="31" s="1"/>
  <c r="X17" i="31"/>
  <c r="T258" i="31" l="1"/>
  <c r="H246" i="31"/>
  <c r="I246" i="31"/>
  <c r="J246" i="31"/>
  <c r="L246" i="31"/>
  <c r="M246" i="31"/>
  <c r="N246" i="31"/>
  <c r="T246" i="31"/>
  <c r="U246" i="31"/>
  <c r="F246" i="31"/>
  <c r="W245" i="31"/>
  <c r="R245" i="31"/>
  <c r="S245" i="31" s="1"/>
  <c r="W244" i="31"/>
  <c r="Q244" i="31"/>
  <c r="S244" i="31" s="1"/>
  <c r="X244" i="31" s="1"/>
  <c r="W243" i="31"/>
  <c r="Q243" i="31"/>
  <c r="S243" i="31" s="1"/>
  <c r="W242" i="31"/>
  <c r="P242" i="31"/>
  <c r="S242" i="31" s="1"/>
  <c r="W241" i="31"/>
  <c r="P241" i="31"/>
  <c r="S241" i="31" s="1"/>
  <c r="X241" i="31" s="1"/>
  <c r="W240" i="31"/>
  <c r="P240" i="31"/>
  <c r="S240" i="31" s="1"/>
  <c r="W239" i="31"/>
  <c r="P239" i="31"/>
  <c r="S239" i="31" s="1"/>
  <c r="W238" i="31"/>
  <c r="P238" i="31"/>
  <c r="S238" i="31" s="1"/>
  <c r="X238" i="31" s="1"/>
  <c r="S252" i="31"/>
  <c r="H258" i="31"/>
  <c r="I258" i="31"/>
  <c r="J258" i="31"/>
  <c r="L258" i="31"/>
  <c r="M258" i="31"/>
  <c r="N258" i="31"/>
  <c r="P258" i="31"/>
  <c r="Q258" i="31"/>
  <c r="R258" i="31"/>
  <c r="F258" i="31"/>
  <c r="S255" i="31"/>
  <c r="S254" i="31"/>
  <c r="S253" i="31"/>
  <c r="W255" i="31"/>
  <c r="W254" i="31"/>
  <c r="W253" i="31"/>
  <c r="X242" i="31" l="1"/>
  <c r="X243" i="31"/>
  <c r="X239" i="31"/>
  <c r="X245" i="31"/>
  <c r="X240" i="31"/>
  <c r="X255" i="31"/>
  <c r="R246" i="31"/>
  <c r="Q246" i="31"/>
  <c r="P246" i="31"/>
  <c r="X254" i="31"/>
  <c r="X253" i="31"/>
  <c r="F101" i="31"/>
  <c r="F196" i="31"/>
  <c r="S157" i="31" l="1"/>
  <c r="W157" i="31"/>
  <c r="X157" i="31" l="1"/>
  <c r="G246" i="31" l="1"/>
  <c r="G101" i="31"/>
  <c r="S110" i="31"/>
  <c r="W110" i="31"/>
  <c r="S75" i="31"/>
  <c r="W75" i="31"/>
  <c r="S77" i="31"/>
  <c r="W77" i="31"/>
  <c r="S78" i="31"/>
  <c r="W78" i="31"/>
  <c r="S73" i="31"/>
  <c r="W73" i="31"/>
  <c r="S62" i="31"/>
  <c r="W62" i="31"/>
  <c r="X62" i="31"/>
  <c r="S53" i="31"/>
  <c r="W53" i="31"/>
  <c r="S54" i="31"/>
  <c r="W54" i="31"/>
  <c r="S55" i="31"/>
  <c r="W55" i="31"/>
  <c r="S50" i="31"/>
  <c r="W50" i="31"/>
  <c r="X50" i="31" s="1"/>
  <c r="S44" i="31"/>
  <c r="W44" i="31"/>
  <c r="X44" i="31"/>
  <c r="S40" i="31"/>
  <c r="W40" i="31"/>
  <c r="X40" i="31" s="1"/>
  <c r="S35" i="31"/>
  <c r="W35" i="31"/>
  <c r="X35" i="31" s="1"/>
  <c r="S24" i="31"/>
  <c r="W24" i="31"/>
  <c r="S25" i="31"/>
  <c r="W25" i="31"/>
  <c r="S16" i="31"/>
  <c r="W16" i="31"/>
  <c r="X16" i="31" l="1"/>
  <c r="X73" i="31"/>
  <c r="X110" i="31"/>
  <c r="X25" i="31"/>
  <c r="X77" i="31"/>
  <c r="X75" i="31"/>
  <c r="X53" i="31"/>
  <c r="X78" i="31"/>
  <c r="X55" i="31"/>
  <c r="X54" i="31"/>
  <c r="X24" i="31"/>
  <c r="S194" i="31"/>
  <c r="W194" i="31"/>
  <c r="S159" i="31"/>
  <c r="W159" i="31"/>
  <c r="S156" i="31"/>
  <c r="W156" i="31"/>
  <c r="X156" i="31" s="1"/>
  <c r="X194" i="31" l="1"/>
  <c r="X159" i="31"/>
  <c r="S234" i="31"/>
  <c r="W234" i="31"/>
  <c r="X234" i="31" s="1"/>
  <c r="S235" i="31"/>
  <c r="W235" i="31"/>
  <c r="S193" i="31"/>
  <c r="W193" i="31"/>
  <c r="S195" i="31"/>
  <c r="W195" i="31"/>
  <c r="S114" i="31"/>
  <c r="X114" i="31" s="1"/>
  <c r="W114" i="31"/>
  <c r="X235" i="31" l="1"/>
  <c r="X195" i="31"/>
  <c r="X193" i="31"/>
  <c r="E258" i="31" l="1"/>
  <c r="W257" i="31"/>
  <c r="S257" i="31"/>
  <c r="S258" i="31" s="1"/>
  <c r="O257" i="31"/>
  <c r="K257" i="31"/>
  <c r="W252" i="31"/>
  <c r="K252" i="31"/>
  <c r="V259" i="31"/>
  <c r="W248" i="31"/>
  <c r="W250" i="31" s="1"/>
  <c r="S248" i="31"/>
  <c r="S250" i="31" s="1"/>
  <c r="O248" i="31"/>
  <c r="O250" i="31" s="1"/>
  <c r="K248" i="31"/>
  <c r="K250" i="31" s="1"/>
  <c r="W237" i="31"/>
  <c r="S237" i="31"/>
  <c r="O237" i="31"/>
  <c r="K237" i="31"/>
  <c r="W233" i="31"/>
  <c r="S233" i="31"/>
  <c r="O233" i="31"/>
  <c r="W232" i="31"/>
  <c r="S232" i="31"/>
  <c r="O232" i="31"/>
  <c r="W230" i="31"/>
  <c r="S230" i="31"/>
  <c r="O230" i="31"/>
  <c r="W229" i="31"/>
  <c r="S229" i="31"/>
  <c r="O229" i="31"/>
  <c r="W228" i="31"/>
  <c r="S228" i="31"/>
  <c r="O228" i="31"/>
  <c r="W227" i="31"/>
  <c r="S227" i="31"/>
  <c r="W226" i="31"/>
  <c r="S226" i="31"/>
  <c r="O226" i="31"/>
  <c r="W225" i="31"/>
  <c r="S225" i="31"/>
  <c r="O225" i="31"/>
  <c r="W224" i="31"/>
  <c r="S224" i="31"/>
  <c r="O224" i="31"/>
  <c r="W223" i="31"/>
  <c r="S223" i="31"/>
  <c r="O223" i="31"/>
  <c r="W222" i="31"/>
  <c r="S222" i="31"/>
  <c r="O222" i="31"/>
  <c r="W221" i="31"/>
  <c r="S221" i="31"/>
  <c r="O221" i="31"/>
  <c r="W220" i="31"/>
  <c r="S220" i="31"/>
  <c r="O220" i="31"/>
  <c r="W219" i="31"/>
  <c r="S219" i="31"/>
  <c r="O219" i="31"/>
  <c r="W218" i="31"/>
  <c r="S218" i="31"/>
  <c r="O218" i="31"/>
  <c r="W217" i="31"/>
  <c r="S217" i="31"/>
  <c r="O217" i="31"/>
  <c r="W215" i="31"/>
  <c r="S215" i="31"/>
  <c r="O215" i="31"/>
  <c r="W214" i="31"/>
  <c r="S214" i="31"/>
  <c r="O214" i="31"/>
  <c r="K214" i="31"/>
  <c r="W213" i="31"/>
  <c r="S213" i="31"/>
  <c r="O213" i="31"/>
  <c r="W212" i="31"/>
  <c r="S212" i="31"/>
  <c r="K212" i="31"/>
  <c r="W210" i="31"/>
  <c r="S210" i="31"/>
  <c r="O210" i="31"/>
  <c r="W209" i="31"/>
  <c r="S209" i="31"/>
  <c r="O209" i="31"/>
  <c r="K209" i="31"/>
  <c r="W207" i="31"/>
  <c r="S207" i="31"/>
  <c r="O207" i="31"/>
  <c r="W206" i="31"/>
  <c r="S206" i="31"/>
  <c r="O206" i="31"/>
  <c r="W205" i="31"/>
  <c r="S205" i="31"/>
  <c r="O205" i="31"/>
  <c r="K205" i="31"/>
  <c r="W203" i="31"/>
  <c r="S203" i="31"/>
  <c r="O203" i="31"/>
  <c r="W202" i="31"/>
  <c r="S202" i="31"/>
  <c r="O202" i="31"/>
  <c r="W201" i="31"/>
  <c r="S201" i="31"/>
  <c r="O201" i="31"/>
  <c r="W200" i="31"/>
  <c r="S200" i="31"/>
  <c r="O200" i="31"/>
  <c r="W199" i="31"/>
  <c r="S199" i="31"/>
  <c r="O199" i="31"/>
  <c r="W198" i="31"/>
  <c r="S198" i="31"/>
  <c r="U196" i="31"/>
  <c r="T196" i="31"/>
  <c r="R196" i="31"/>
  <c r="Q196" i="31"/>
  <c r="P196" i="31"/>
  <c r="H196" i="31"/>
  <c r="E196" i="31"/>
  <c r="W192" i="31"/>
  <c r="S192" i="31"/>
  <c r="O192" i="31"/>
  <c r="K192" i="31"/>
  <c r="W191" i="31"/>
  <c r="S191" i="31"/>
  <c r="K191" i="31"/>
  <c r="W190" i="31"/>
  <c r="S190" i="31"/>
  <c r="O190" i="31"/>
  <c r="K190" i="31"/>
  <c r="W189" i="31"/>
  <c r="S189" i="31"/>
  <c r="O189" i="31"/>
  <c r="K189" i="31"/>
  <c r="W188" i="31"/>
  <c r="S188" i="31"/>
  <c r="O188" i="31"/>
  <c r="K188" i="31"/>
  <c r="W187" i="31"/>
  <c r="S187" i="31"/>
  <c r="O187" i="31"/>
  <c r="K187" i="31"/>
  <c r="W186" i="31"/>
  <c r="S186" i="31"/>
  <c r="O186" i="31"/>
  <c r="K186" i="31"/>
  <c r="W185" i="31"/>
  <c r="S185" i="31"/>
  <c r="O185" i="31"/>
  <c r="K185" i="31"/>
  <c r="W184" i="31"/>
  <c r="S184" i="31"/>
  <c r="O184" i="31"/>
  <c r="K184" i="31"/>
  <c r="W183" i="31"/>
  <c r="S183" i="31"/>
  <c r="O183" i="31"/>
  <c r="K183" i="31"/>
  <c r="W182" i="31"/>
  <c r="S182" i="31"/>
  <c r="O182" i="31"/>
  <c r="K182" i="31"/>
  <c r="W181" i="31"/>
  <c r="S181" i="31"/>
  <c r="O181" i="31"/>
  <c r="K181" i="31"/>
  <c r="W180" i="31"/>
  <c r="S180" i="31"/>
  <c r="O180" i="31"/>
  <c r="K180" i="31"/>
  <c r="W179" i="31"/>
  <c r="S179" i="31"/>
  <c r="O179" i="31"/>
  <c r="K179" i="31"/>
  <c r="W178" i="31"/>
  <c r="S178" i="31"/>
  <c r="O178" i="31"/>
  <c r="K178" i="31"/>
  <c r="W177" i="31"/>
  <c r="S177" i="31"/>
  <c r="O177" i="31"/>
  <c r="K177" i="31"/>
  <c r="W176" i="31"/>
  <c r="S176" i="31"/>
  <c r="K176" i="31"/>
  <c r="W175" i="31"/>
  <c r="S175" i="31"/>
  <c r="K175" i="31"/>
  <c r="W174" i="31"/>
  <c r="S174" i="31"/>
  <c r="O174" i="31"/>
  <c r="K174" i="31"/>
  <c r="W173" i="31"/>
  <c r="S173" i="31"/>
  <c r="O173" i="31"/>
  <c r="K173" i="31"/>
  <c r="W172" i="31"/>
  <c r="S172" i="31"/>
  <c r="O172" i="31"/>
  <c r="K172" i="31"/>
  <c r="W171" i="31"/>
  <c r="S171" i="31"/>
  <c r="O171" i="31"/>
  <c r="K171" i="31"/>
  <c r="W170" i="31"/>
  <c r="S170" i="31"/>
  <c r="O170" i="31"/>
  <c r="K170" i="31"/>
  <c r="W169" i="31"/>
  <c r="S169" i="31"/>
  <c r="O169" i="31"/>
  <c r="K169" i="31"/>
  <c r="W168" i="31"/>
  <c r="S168" i="31"/>
  <c r="O168" i="31"/>
  <c r="K168" i="31"/>
  <c r="W167" i="31"/>
  <c r="S167" i="31"/>
  <c r="O167" i="31"/>
  <c r="K167" i="31"/>
  <c r="W166" i="31"/>
  <c r="S166" i="31"/>
  <c r="O166" i="31"/>
  <c r="K166" i="31"/>
  <c r="W165" i="31"/>
  <c r="S165" i="31"/>
  <c r="O165" i="31"/>
  <c r="K165" i="31"/>
  <c r="W164" i="31"/>
  <c r="S164" i="31"/>
  <c r="O164" i="31"/>
  <c r="K164" i="31"/>
  <c r="W163" i="31"/>
  <c r="S163" i="31"/>
  <c r="O163" i="31"/>
  <c r="K163" i="31"/>
  <c r="W162" i="31"/>
  <c r="S162" i="31"/>
  <c r="O162" i="31"/>
  <c r="K162" i="31"/>
  <c r="W161" i="31"/>
  <c r="S161" i="31"/>
  <c r="O161" i="31"/>
  <c r="K161" i="31"/>
  <c r="W160" i="31"/>
  <c r="S160" i="31"/>
  <c r="O160" i="31"/>
  <c r="K160" i="31"/>
  <c r="W158" i="31"/>
  <c r="S158" i="31"/>
  <c r="O158" i="31"/>
  <c r="K158" i="31"/>
  <c r="W155" i="31"/>
  <c r="S155" i="31"/>
  <c r="O155" i="31"/>
  <c r="K155" i="31"/>
  <c r="W154" i="31"/>
  <c r="S154" i="31"/>
  <c r="O154" i="31"/>
  <c r="K154" i="31"/>
  <c r="W153" i="31"/>
  <c r="S153" i="31"/>
  <c r="O153" i="31"/>
  <c r="K153" i="31"/>
  <c r="W152" i="31"/>
  <c r="S152" i="31"/>
  <c r="O152" i="31"/>
  <c r="K152" i="31"/>
  <c r="W151" i="31"/>
  <c r="S151" i="31"/>
  <c r="O151" i="31"/>
  <c r="K151" i="31"/>
  <c r="W150" i="31"/>
  <c r="S150" i="31"/>
  <c r="K150" i="31"/>
  <c r="W148" i="31"/>
  <c r="S148" i="31"/>
  <c r="O148" i="31"/>
  <c r="K148" i="31"/>
  <c r="W147" i="31"/>
  <c r="S147" i="31"/>
  <c r="O147" i="31"/>
  <c r="K147" i="31"/>
  <c r="W146" i="31"/>
  <c r="S146" i="31"/>
  <c r="O146" i="31"/>
  <c r="K146" i="31"/>
  <c r="W145" i="31"/>
  <c r="S145" i="31"/>
  <c r="O145" i="31"/>
  <c r="W144" i="31"/>
  <c r="S144" i="31"/>
  <c r="O144" i="31"/>
  <c r="K144" i="31"/>
  <c r="W143" i="31"/>
  <c r="S143" i="31"/>
  <c r="O143" i="31"/>
  <c r="K143" i="31"/>
  <c r="W142" i="31"/>
  <c r="S142" i="31"/>
  <c r="O142" i="31"/>
  <c r="K142" i="31"/>
  <c r="W141" i="31"/>
  <c r="S141" i="31"/>
  <c r="O141" i="31"/>
  <c r="K141" i="31"/>
  <c r="W140" i="31"/>
  <c r="S140" i="31"/>
  <c r="O140" i="31"/>
  <c r="K140" i="31"/>
  <c r="W139" i="31"/>
  <c r="S139" i="31"/>
  <c r="O139" i="31"/>
  <c r="K139" i="31"/>
  <c r="W138" i="31"/>
  <c r="S138" i="31"/>
  <c r="O138" i="31"/>
  <c r="K138" i="31"/>
  <c r="W137" i="31"/>
  <c r="S137" i="31"/>
  <c r="O137" i="31"/>
  <c r="K137" i="31"/>
  <c r="W136" i="31"/>
  <c r="S136" i="31"/>
  <c r="O136" i="31"/>
  <c r="K136" i="31"/>
  <c r="W135" i="31"/>
  <c r="S135" i="31"/>
  <c r="O135" i="31"/>
  <c r="K135" i="31"/>
  <c r="W134" i="31"/>
  <c r="S134" i="31"/>
  <c r="O134" i="31"/>
  <c r="K134" i="31"/>
  <c r="W133" i="31"/>
  <c r="S133" i="31"/>
  <c r="O133" i="31"/>
  <c r="K133" i="31"/>
  <c r="W132" i="31"/>
  <c r="S132" i="31"/>
  <c r="O132" i="31"/>
  <c r="K132" i="31"/>
  <c r="W131" i="31"/>
  <c r="S131" i="31"/>
  <c r="O131" i="31"/>
  <c r="K131" i="31"/>
  <c r="W130" i="31"/>
  <c r="S130" i="31"/>
  <c r="O130" i="31"/>
  <c r="K130" i="31"/>
  <c r="W129" i="31"/>
  <c r="S129" i="31"/>
  <c r="O129" i="31"/>
  <c r="K129" i="31"/>
  <c r="W128" i="31"/>
  <c r="S128" i="31"/>
  <c r="O128" i="31"/>
  <c r="K128" i="31"/>
  <c r="W127" i="31"/>
  <c r="S127" i="31"/>
  <c r="O127" i="31"/>
  <c r="K127" i="31"/>
  <c r="W126" i="31"/>
  <c r="S126" i="31"/>
  <c r="O126" i="31"/>
  <c r="K126" i="31"/>
  <c r="W125" i="31"/>
  <c r="S125" i="31"/>
  <c r="O125" i="31"/>
  <c r="K125" i="31"/>
  <c r="W124" i="31"/>
  <c r="S124" i="31"/>
  <c r="O124" i="31"/>
  <c r="K124" i="31"/>
  <c r="W123" i="31"/>
  <c r="S123" i="31"/>
  <c r="O123" i="31"/>
  <c r="K123" i="31"/>
  <c r="W122" i="31"/>
  <c r="S122" i="31"/>
  <c r="O122" i="31"/>
  <c r="K122" i="31"/>
  <c r="W121" i="31"/>
  <c r="S121" i="31"/>
  <c r="O121" i="31"/>
  <c r="K121" i="31"/>
  <c r="W120" i="31"/>
  <c r="S120" i="31"/>
  <c r="O120" i="31"/>
  <c r="K120" i="31"/>
  <c r="W119" i="31"/>
  <c r="S119" i="31"/>
  <c r="O119" i="31"/>
  <c r="K119" i="31"/>
  <c r="W118" i="31"/>
  <c r="S118" i="31"/>
  <c r="O118" i="31"/>
  <c r="K118" i="31"/>
  <c r="W117" i="31"/>
  <c r="S117" i="31"/>
  <c r="O117" i="31"/>
  <c r="K117" i="31"/>
  <c r="W116" i="31"/>
  <c r="S116" i="31"/>
  <c r="O116" i="31"/>
  <c r="K116" i="31"/>
  <c r="W115" i="31"/>
  <c r="S115" i="31"/>
  <c r="O115" i="31"/>
  <c r="K115" i="31"/>
  <c r="W113" i="31"/>
  <c r="S113" i="31"/>
  <c r="O113" i="31"/>
  <c r="K113" i="31"/>
  <c r="W112" i="31"/>
  <c r="S112" i="31"/>
  <c r="O112" i="31"/>
  <c r="K112" i="31"/>
  <c r="W111" i="31"/>
  <c r="S111" i="31"/>
  <c r="O111" i="31"/>
  <c r="W109" i="31"/>
  <c r="S109" i="31"/>
  <c r="O109" i="31"/>
  <c r="W108" i="31"/>
  <c r="S108" i="31"/>
  <c r="O108" i="31"/>
  <c r="K108" i="31"/>
  <c r="W107" i="31"/>
  <c r="S107" i="31"/>
  <c r="O107" i="31"/>
  <c r="K107" i="31"/>
  <c r="W106" i="31"/>
  <c r="S106" i="31"/>
  <c r="O106" i="31"/>
  <c r="K106" i="31"/>
  <c r="W105" i="31"/>
  <c r="S105" i="31"/>
  <c r="O105" i="31"/>
  <c r="K105" i="31"/>
  <c r="W104" i="31"/>
  <c r="S104" i="31"/>
  <c r="O104" i="31"/>
  <c r="K104" i="31"/>
  <c r="W103" i="31"/>
  <c r="S103" i="31"/>
  <c r="O103" i="31"/>
  <c r="K103" i="31"/>
  <c r="R101" i="31"/>
  <c r="Q101" i="31"/>
  <c r="P101" i="31"/>
  <c r="N101" i="31"/>
  <c r="H101" i="31"/>
  <c r="E101" i="31"/>
  <c r="W87" i="31"/>
  <c r="S87" i="31"/>
  <c r="O87" i="31"/>
  <c r="K87" i="31"/>
  <c r="W74" i="31"/>
  <c r="S74" i="31"/>
  <c r="O74" i="31"/>
  <c r="K74" i="31"/>
  <c r="W72" i="31"/>
  <c r="S72" i="31"/>
  <c r="O72" i="31"/>
  <c r="K72" i="31"/>
  <c r="W69" i="31"/>
  <c r="S69" i="31"/>
  <c r="O69" i="31"/>
  <c r="K69" i="31"/>
  <c r="W67" i="31"/>
  <c r="S67" i="31"/>
  <c r="O67" i="31"/>
  <c r="K67" i="31"/>
  <c r="W66" i="31"/>
  <c r="S66" i="31"/>
  <c r="O66" i="31"/>
  <c r="K66" i="31"/>
  <c r="W64" i="31"/>
  <c r="S64" i="31"/>
  <c r="O64" i="31"/>
  <c r="K64" i="31"/>
  <c r="W61" i="31"/>
  <c r="S61" i="31"/>
  <c r="O61" i="31"/>
  <c r="W60" i="31"/>
  <c r="S60" i="31"/>
  <c r="O60" i="31"/>
  <c r="K60" i="31"/>
  <c r="W58" i="31"/>
  <c r="S58" i="31"/>
  <c r="O58" i="31"/>
  <c r="K58" i="31"/>
  <c r="W52" i="31"/>
  <c r="S52" i="31"/>
  <c r="O52" i="31"/>
  <c r="K52" i="31"/>
  <c r="W51" i="31"/>
  <c r="S51" i="31"/>
  <c r="O51" i="31"/>
  <c r="K51" i="31"/>
  <c r="W49" i="31"/>
  <c r="S49" i="31"/>
  <c r="O49" i="31"/>
  <c r="K49" i="31"/>
  <c r="W48" i="31"/>
  <c r="S48" i="31"/>
  <c r="O48" i="31"/>
  <c r="K48" i="31"/>
  <c r="W47" i="31"/>
  <c r="S47" i="31"/>
  <c r="O47" i="31"/>
  <c r="K47" i="31"/>
  <c r="W46" i="31"/>
  <c r="S46" i="31"/>
  <c r="O46" i="31"/>
  <c r="K46" i="31"/>
  <c r="W43" i="31"/>
  <c r="S43" i="31"/>
  <c r="O43" i="31"/>
  <c r="K43" i="31"/>
  <c r="W42" i="31"/>
  <c r="S42" i="31"/>
  <c r="O42" i="31"/>
  <c r="K42" i="31"/>
  <c r="W41" i="31"/>
  <c r="S41" i="31"/>
  <c r="O41" i="31"/>
  <c r="K41" i="31"/>
  <c r="W39" i="31"/>
  <c r="S39" i="31"/>
  <c r="O39" i="31"/>
  <c r="K39" i="31"/>
  <c r="W34" i="31"/>
  <c r="S34" i="31"/>
  <c r="O34" i="31"/>
  <c r="K34" i="31"/>
  <c r="W33" i="31"/>
  <c r="S33" i="31"/>
  <c r="O33" i="31"/>
  <c r="K33" i="31"/>
  <c r="W31" i="31"/>
  <c r="S31" i="31"/>
  <c r="O31" i="31"/>
  <c r="K31" i="31"/>
  <c r="W30" i="31"/>
  <c r="S30" i="31"/>
  <c r="O30" i="31"/>
  <c r="K30" i="31"/>
  <c r="W27" i="31"/>
  <c r="S27" i="31"/>
  <c r="O27" i="31"/>
  <c r="K27" i="31"/>
  <c r="W26" i="31"/>
  <c r="S26" i="31"/>
  <c r="O26" i="31"/>
  <c r="K26" i="31"/>
  <c r="W23" i="31"/>
  <c r="S23" i="31"/>
  <c r="O23" i="31"/>
  <c r="K23" i="31"/>
  <c r="W22" i="31"/>
  <c r="S22" i="31"/>
  <c r="O22" i="31"/>
  <c r="K22" i="31"/>
  <c r="W21" i="31"/>
  <c r="S21" i="31"/>
  <c r="O21" i="31"/>
  <c r="K21" i="31"/>
  <c r="W20" i="31"/>
  <c r="S20" i="31"/>
  <c r="O20" i="31"/>
  <c r="K20" i="31"/>
  <c r="W15" i="31"/>
  <c r="S15" i="31"/>
  <c r="O15" i="31"/>
  <c r="K15" i="31"/>
  <c r="W14" i="31"/>
  <c r="S14" i="31"/>
  <c r="O14" i="31"/>
  <c r="K14" i="31"/>
  <c r="W13" i="31"/>
  <c r="S13" i="31"/>
  <c r="O13" i="31"/>
  <c r="K13" i="31"/>
  <c r="W12" i="31"/>
  <c r="S12" i="31"/>
  <c r="O12" i="31"/>
  <c r="W10" i="31"/>
  <c r="S10" i="31"/>
  <c r="O10" i="31"/>
  <c r="K10" i="31"/>
  <c r="K258" i="31" l="1"/>
  <c r="X230" i="31"/>
  <c r="W258" i="31"/>
  <c r="T259" i="31"/>
  <c r="W101" i="31"/>
  <c r="G258" i="31"/>
  <c r="X202" i="31"/>
  <c r="S246" i="31"/>
  <c r="W246" i="31"/>
  <c r="X215" i="31"/>
  <c r="X218" i="31"/>
  <c r="X221" i="31"/>
  <c r="X210" i="31"/>
  <c r="X214" i="31"/>
  <c r="X224" i="31"/>
  <c r="X219" i="31"/>
  <c r="X222" i="31"/>
  <c r="X225" i="31"/>
  <c r="X201" i="31"/>
  <c r="X205" i="31"/>
  <c r="X141" i="31"/>
  <c r="X206" i="31"/>
  <c r="X237" i="31"/>
  <c r="U259" i="31"/>
  <c r="X200" i="31"/>
  <c r="X203" i="31"/>
  <c r="X207" i="31"/>
  <c r="X228" i="31"/>
  <c r="X232" i="31"/>
  <c r="F259" i="31"/>
  <c r="X209" i="31"/>
  <c r="X213" i="31"/>
  <c r="X229" i="31"/>
  <c r="X233" i="31"/>
  <c r="X217" i="31"/>
  <c r="X220" i="31"/>
  <c r="X223" i="31"/>
  <c r="X226" i="31"/>
  <c r="P259" i="31"/>
  <c r="R259" i="31"/>
  <c r="X179" i="31"/>
  <c r="X49" i="31"/>
  <c r="X184" i="31"/>
  <c r="X160" i="31"/>
  <c r="X185" i="31"/>
  <c r="Q259" i="31"/>
  <c r="X188" i="31"/>
  <c r="X107" i="31"/>
  <c r="X119" i="31"/>
  <c r="X169" i="31"/>
  <c r="X129" i="31"/>
  <c r="X248" i="31"/>
  <c r="X250" i="31" s="1"/>
  <c r="X23" i="31"/>
  <c r="X39" i="31"/>
  <c r="X165" i="31"/>
  <c r="X155" i="31"/>
  <c r="X47" i="31"/>
  <c r="X135" i="31"/>
  <c r="X121" i="31"/>
  <c r="X133" i="31"/>
  <c r="X126" i="31"/>
  <c r="X131" i="31"/>
  <c r="X172" i="31"/>
  <c r="X137" i="31"/>
  <c r="X192" i="31"/>
  <c r="X14" i="31"/>
  <c r="S101" i="31"/>
  <c r="X130" i="31"/>
  <c r="X162" i="31"/>
  <c r="X183" i="31"/>
  <c r="O227" i="31"/>
  <c r="X227" i="31" s="1"/>
  <c r="X27" i="31"/>
  <c r="X52" i="31"/>
  <c r="X142" i="31"/>
  <c r="X167" i="31"/>
  <c r="X147" i="31"/>
  <c r="O150" i="31"/>
  <c r="X150" i="31" s="1"/>
  <c r="X33" i="31"/>
  <c r="X21" i="31"/>
  <c r="X153" i="31"/>
  <c r="X30" i="31"/>
  <c r="X43" i="31"/>
  <c r="X58" i="31"/>
  <c r="E259" i="31"/>
  <c r="X103" i="31"/>
  <c r="X115" i="31"/>
  <c r="X136" i="31"/>
  <c r="X168" i="31"/>
  <c r="X182" i="31"/>
  <c r="S196" i="31"/>
  <c r="X161" i="31"/>
  <c r="O175" i="31"/>
  <c r="X175" i="31" s="1"/>
  <c r="X26" i="31"/>
  <c r="X41" i="31"/>
  <c r="X51" i="31"/>
  <c r="W196" i="31"/>
  <c r="X106" i="31"/>
  <c r="X124" i="31"/>
  <c r="X134" i="31"/>
  <c r="X158" i="31"/>
  <c r="X173" i="31"/>
  <c r="X74" i="31"/>
  <c r="X139" i="31"/>
  <c r="X22" i="31"/>
  <c r="X48" i="31"/>
  <c r="X104" i="31"/>
  <c r="X154" i="31"/>
  <c r="X164" i="31"/>
  <c r="O212" i="31"/>
  <c r="X212" i="31" s="1"/>
  <c r="X125" i="31"/>
  <c r="X189" i="31"/>
  <c r="X187" i="31"/>
  <c r="X181" i="31"/>
  <c r="X170" i="31"/>
  <c r="H259" i="31"/>
  <c r="X112" i="31"/>
  <c r="X116" i="31"/>
  <c r="X87" i="31"/>
  <c r="X13" i="31"/>
  <c r="X174" i="31"/>
  <c r="X15" i="31"/>
  <c r="X46" i="31"/>
  <c r="X123" i="31"/>
  <c r="X66" i="31"/>
  <c r="X69" i="31"/>
  <c r="X152" i="31"/>
  <c r="X257" i="31"/>
  <c r="X105" i="31"/>
  <c r="X177" i="31"/>
  <c r="G196" i="31"/>
  <c r="X20" i="31"/>
  <c r="X118" i="31"/>
  <c r="X120" i="31"/>
  <c r="X163" i="31"/>
  <c r="X67" i="31"/>
  <c r="X113" i="31"/>
  <c r="X128" i="31"/>
  <c r="X144" i="31"/>
  <c r="X151" i="31"/>
  <c r="X180" i="31"/>
  <c r="X190" i="31"/>
  <c r="X34" i="31"/>
  <c r="X140" i="31"/>
  <c r="X186" i="31"/>
  <c r="X132" i="31"/>
  <c r="X138" i="31"/>
  <c r="X146" i="31"/>
  <c r="X148" i="31"/>
  <c r="X166" i="31"/>
  <c r="X178" i="31"/>
  <c r="L196" i="31"/>
  <c r="M101" i="31"/>
  <c r="X143" i="31"/>
  <c r="K145" i="31"/>
  <c r="X145" i="31" s="1"/>
  <c r="N196" i="31"/>
  <c r="X72" i="31"/>
  <c r="I196" i="31"/>
  <c r="X42" i="31"/>
  <c r="X171" i="31"/>
  <c r="K61" i="31"/>
  <c r="X61" i="31" s="1"/>
  <c r="O191" i="31"/>
  <c r="X191" i="31" s="1"/>
  <c r="I101" i="31"/>
  <c r="J196" i="31"/>
  <c r="K12" i="31"/>
  <c r="X12" i="31" s="1"/>
  <c r="X127" i="31"/>
  <c r="O198" i="31"/>
  <c r="O252" i="31"/>
  <c r="O258" i="31" s="1"/>
  <c r="O101" i="31"/>
  <c r="X31" i="31"/>
  <c r="X60" i="31"/>
  <c r="X64" i="31"/>
  <c r="X108" i="31"/>
  <c r="X10" i="31"/>
  <c r="K109" i="31"/>
  <c r="X109" i="31" s="1"/>
  <c r="O176" i="31"/>
  <c r="X176" i="31" s="1"/>
  <c r="M196" i="31"/>
  <c r="J101" i="31"/>
  <c r="X122" i="31"/>
  <c r="L101" i="31"/>
  <c r="K111" i="31"/>
  <c r="X111" i="31" s="1"/>
  <c r="K199" i="31"/>
  <c r="K246" i="31" s="1"/>
  <c r="X117" i="31"/>
  <c r="X101" i="31" l="1"/>
  <c r="O246" i="31"/>
  <c r="X198" i="31"/>
  <c r="X199" i="31"/>
  <c r="S259" i="31"/>
  <c r="W259" i="31"/>
  <c r="G259" i="31"/>
  <c r="M259" i="31"/>
  <c r="N259" i="31"/>
  <c r="X252" i="31"/>
  <c r="X258" i="31" s="1"/>
  <c r="O196" i="31"/>
  <c r="K101" i="31"/>
  <c r="I259" i="31"/>
  <c r="L259" i="31"/>
  <c r="K196" i="31"/>
  <c r="J259" i="31"/>
  <c r="X196" i="31"/>
  <c r="X246" i="31" l="1"/>
  <c r="X259" i="31" s="1"/>
  <c r="O259" i="31"/>
  <c r="K259" i="31"/>
</calcChain>
</file>

<file path=xl/sharedStrings.xml><?xml version="1.0" encoding="utf-8"?>
<sst xmlns="http://schemas.openxmlformats.org/spreadsheetml/2006/main" count="396" uniqueCount="233">
  <si>
    <t>INSTITUTO NACIONAL DE AGUAS POTABLES Y ALCANTARILLADOS</t>
  </si>
  <si>
    <t>SNIP</t>
  </si>
  <si>
    <t>CONSTRUCCIÓN SISTEMAS DE ABASTECIMIENTO DE AGUA POTABLE AL DISTRITO MUNICIPAL DE LOS BOTADOS Y COMUNIDADES RURALES, MUNICIPIO YAMASA, PROVINCIA MONTE PLATA.</t>
  </si>
  <si>
    <t>Viceministerio de  Planificación y Desarrollo</t>
  </si>
  <si>
    <t>Dirección General de Planificación y Sistema de Salud</t>
  </si>
  <si>
    <t>Enero</t>
  </si>
  <si>
    <t>Febrero</t>
  </si>
  <si>
    <t>Marzo</t>
  </si>
  <si>
    <t>Total Pagado 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</si>
  <si>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</si>
  <si>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</si>
  <si>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</si>
  <si>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</si>
  <si>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</si>
  <si>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</si>
  <si>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</si>
  <si>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</si>
  <si>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</si>
  <si>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</si>
  <si>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NOMBRE DEL PROGRAMA / PROYECTO / OBRA</t>
  </si>
  <si>
    <t xml:space="preserve">1- PROYECTOS DE ARRASTRE </t>
  </si>
  <si>
    <t>MEJORAMIENTO DEL ACUEDUCTO DE LAS YAYAS, PROVINCIA AZUA</t>
  </si>
  <si>
    <t>AMPLIACIÓN ALCANTARILLADO SANITARIO, PROVINCIA SEIBO.</t>
  </si>
  <si>
    <t>CONSTRUCCIÓN ACUEDUCTO MÚLTIPLE DE JUANA VICENTA, PROV. SAMANÁ</t>
  </si>
  <si>
    <t>MEJORAMIENTO ACUEDUCTO TÁBARA ABAJO, PROVINCIA AZUA</t>
  </si>
  <si>
    <t>REHABILITACIÓN PLANTA POTABILIZADORA ACUEDUCTO SABANA YEGUA, PROVINCIA AZUA</t>
  </si>
  <si>
    <t>MEJORAMIENTO ACUEDUCTO PEDERNALES, PROVINCIA PEDERNALES</t>
  </si>
  <si>
    <t>REHABILITACIÓN OBRA DE TOMA DE AGUA Y ESTACIONAMIENTO DE BOMBEO ACUEDUCTO EL SEIBO, PROVINCIA EL SEIBO</t>
  </si>
  <si>
    <t>MEJORAMIENTO ALCANTARILLADO SANITARIO EL SEIBO, PROVINCIA EL SEIBO</t>
  </si>
  <si>
    <t>REHABILITACIÓN ALCANTARILLADO SANITARIO DE FANTINO, PROVINCIA SÁNCHEZ RAMÍREZ</t>
  </si>
  <si>
    <t>CONSTRUCCIÓN ACUEDUCTO VILLARPANDO, PROVINCIA AZUA</t>
  </si>
  <si>
    <t>AMPLIACIÓN CAMPO DE POZOS ACUEDUCTO DE AZUA</t>
  </si>
  <si>
    <t>CONSTRUCIÓN ALCANTARILLADO SANITARIO DE SABANA DE LA MAR, PROVINCIA HATO MAYOR.</t>
  </si>
  <si>
    <t>CONSTRUCCIÓN SISTEMA DE ABASTECIMIENTO LOS BARRIOS GUANDULES-LA RAQUETA COMO EXTENSIÓN DEL AC. BARAHONA</t>
  </si>
  <si>
    <t>CONSTRUCCIÓN ACUEDUCTO MULTIPLE SONADOR, PROVINCIA MONSEÑOR NOUEL</t>
  </si>
  <si>
    <t>AMPLIACIÓN RED DE DISTRIBUCIÓN ACUEDUCTO DE CONSUELO.</t>
  </si>
  <si>
    <t>TOTAL PROYECTOS EN RD$</t>
  </si>
  <si>
    <t>MEJORAMIENTO ALCANTARILLADOS SANITARIOS PROVICIA DUARTE</t>
  </si>
  <si>
    <t>AMPLIACIÓN ALCANTARILLADO SANITARIO JUAN DOLIO-GUAYACANES (ETAPA 1), PROV. SAN PEDRO DE MACORIS</t>
  </si>
  <si>
    <t>CONSTRUCCION ALCANTARILLADO SANITARIO DE MAO, PROVINCIA VALVERDE</t>
  </si>
  <si>
    <t>PROVINCIA</t>
  </si>
  <si>
    <t>AZUA</t>
  </si>
  <si>
    <t>BARAHONA</t>
  </si>
  <si>
    <t>DUARTE</t>
  </si>
  <si>
    <t>MONTE PLATA</t>
  </si>
  <si>
    <t>CONSTRUCCIÓN ACUEDUCTO EN LA COMUNIDAD DEL DISTRITO MUNICIPAL MAMA TINGO, MUNICIPIO YAMASA, PROVINCIA MONTE PLATA</t>
  </si>
  <si>
    <t>REHABILITACIÓN PLANTA POTABILIZADORA, ACUEDUCTO MONTE PLATA, PROVINCIA MONTE PLATA</t>
  </si>
  <si>
    <t>MEJORAMIENTO ACUEDUCTO EN EL MUNICIPIO SABANA GRANDE DE BOYA, PROV. MONTE PLATA</t>
  </si>
  <si>
    <t>SAN CRISTOBAL</t>
  </si>
  <si>
    <t>CONSTRUCCION ACUEDUCTO V CENTENARIO, PARAISO I-II-III, VILLA ALTAGRACIA, PROVINCIA SAN CRISTOBAL</t>
  </si>
  <si>
    <t>SAN PEDRO DE MACORIS</t>
  </si>
  <si>
    <t>VALVERDE</t>
  </si>
  <si>
    <t>EL SEIBO</t>
  </si>
  <si>
    <t>AMPLIACIÓN DEL ACUEDUCTO DE MICHES A ZONA TURÍSTICA, MUNICIPIO MICHES, PROVINCIA EL SEIBO</t>
  </si>
  <si>
    <t>SAN JUAN</t>
  </si>
  <si>
    <t>MEJORAMIENTO ACUEDUCTO DE LAS MATAS DE FARFAN, PROVINCIA SAN JUAN DE LA MAGUANA</t>
  </si>
  <si>
    <t>MEJORAMIENTO ALCANTARILLADO SANITARIO LAS MATAS DE FARFAN, PROVINCIA SAN JUAN</t>
  </si>
  <si>
    <t>MARIA TRINIDAD SANCHEZ</t>
  </si>
  <si>
    <t>MONTE CRISTI</t>
  </si>
  <si>
    <t>HATO MAYOR</t>
  </si>
  <si>
    <t>SANCHEZ RAMIREZ</t>
  </si>
  <si>
    <t>AMPLIACIÓN ACUEDUCTO EN EL MUNICIPIO DE COTUÍ, PROVINCIA SÁNCHEZ RAMIREZ</t>
  </si>
  <si>
    <t>SANTIAGO</t>
  </si>
  <si>
    <t>CONSTRUCCIÓN SISTEMA DE SANEAMIENTO ARROYO GURABO Y SU ENTORNO, MUNICIPIO SANTIAGO DE LOS CABALLEROS, PROVINCIA SANTIAGO.</t>
  </si>
  <si>
    <t>PEDERNALES</t>
  </si>
  <si>
    <t>MONSEÑOR NOUEL</t>
  </si>
  <si>
    <t>SAMANA</t>
  </si>
  <si>
    <t>PERAVIA</t>
  </si>
  <si>
    <t>REHABILITACIÓN Y AMPLIACION ALCANTARILLADO SANITARIO DE MONTE CRISTI (2DA. ETAPA), PROVINCIA MONTE CRISTI</t>
  </si>
  <si>
    <t>MULTIPROVINCIAL</t>
  </si>
  <si>
    <t>OBRAS GENERALES</t>
  </si>
  <si>
    <t>FONDOS DE CAPITAL ASIGNADOS A OBRAS GENERALES</t>
  </si>
  <si>
    <t>TOTAL PROYECTOS DE ARRASTRE CON FONDOS GENERALES</t>
  </si>
  <si>
    <t>TOTAL PROYECTOS DE ARRASTRE CON BONOS INTERNOS</t>
  </si>
  <si>
    <t>SAN JOSE DE OCOA</t>
  </si>
  <si>
    <t>AMPLIACION ACUEDUCTO MULTIPLE SAN JOSE DE OCOA-SABANA LARGA, PROVINCIA SAN JOSE DE OCOA, ZONA IV</t>
  </si>
  <si>
    <t>AMPLIACION ACUEDUCTO MAIMON,LINEA DE ADUCCION  PIEDRA BLANCA,PROVINCIA MONSEÑOR NOUEL,ZONA V.</t>
  </si>
  <si>
    <t>CONSTRUCCION ACUEDUCTO MULTIPLE PUJADOR, PROVINCIA MARIA TRINIDAD SANCHEZ</t>
  </si>
  <si>
    <t>AMPLIACIÓN ACUEDUCTO MÚLTIPLE SABANA IGLESIA-BAITOA-TAVERAS PROVINCIA SANTIAGO</t>
  </si>
  <si>
    <t>CONSTRUCCIÓN  SOLUCION PLUVIAL EN EL BARRIO MOSCU,CRUCE AUTOPISTA 6 DE NOVIEMBRE,PROVINCIA  SAN CRISTOBAL</t>
  </si>
  <si>
    <t>CONSTRUCCIÓN ACUEDUCTO CABO ROJO-PEDERNALES, PROVINCIA PEDERNALES</t>
  </si>
  <si>
    <t>AMPLIACIÓN ACUEDUCTO, MUNICIPIO NAVARRETE, PROVINCIA SANTIAGO</t>
  </si>
  <si>
    <t>CONSTRUCCION PLANTA DEPURADORA (1RA. ETAPA) Y NUEVO COLECTOR PRINCIPAL ALCANTARILLADO SANITARIO BANI</t>
  </si>
  <si>
    <t>REHABILITACIÓN Y AMPLIACION ACUEDUCTO MÚLTIPLE LOS PATOS-ENRIQUILLO-OVIEDO</t>
  </si>
  <si>
    <t>TOTAL PROYECTOS DE ARRASTRE CON SALDOS DE RECURSOS EXTERNOS DISPONIBLES DE PERIODOS ANTERIORES</t>
  </si>
  <si>
    <t>AMPLIACION ACUEDUCTO MUNICIPIO DE NAGUA, PROVINCIA MARIA TRINIDAD SANCHEZ</t>
  </si>
  <si>
    <t>1.2- PROYECTOS DE ARRASTRE CON BONOS INTERNOS</t>
  </si>
  <si>
    <t>HERMANAS MIRABAL</t>
  </si>
  <si>
    <t>CONSTRUCCIÓN ALCANTARILLADO SANITARIO DE TENARES, PROVINCIA HERMANAS MIRABAL</t>
  </si>
  <si>
    <t>AMPLIACION REDES DE DISTRIBUCION ACUEDUCTO BAJOS DE HAINA, PROVINCIA SAN CRISTOBAL</t>
  </si>
  <si>
    <t>AMPLIACIÓN DE REDES DE DISTRIBUCIÓN DEL ACUEDUCTO HACIA LA ZONA SUR DEL MUNICIPIO SAN PEDRO DE MACORÍS.</t>
  </si>
  <si>
    <t>AMPLIACIÓN ACUEDUCTO EN EL DISTRITO MUNICIPAL DE CAÑAFISTOL,PROVINCIA PERAVIA</t>
  </si>
  <si>
    <t>MEJORAMIENTO OBRA DE CAPTACION RIO LAS CUEVAS, ACUEDUCTO PADRE LAS CASAS, PROVINCIA AZUA</t>
  </si>
  <si>
    <t>BAHORUCO</t>
  </si>
  <si>
    <t>CONSTRUCCIÓN ACUEDUCTO MÚLTIPLE LAS TEJAS - EL RODEO, PROVINCIA BAHORUCO</t>
  </si>
  <si>
    <t>AMPLIACIÓN REDES DISTRIBUCIÓN ACUEDUCTO COLINAS DON GUILLERMO, VILLA GUERRERO Y VILLA PROGRESO MUNICIPIO Y PROVINCIA EL SEIBO</t>
  </si>
  <si>
    <t>AMPLIACIÓN REDES ACUEDUCTO SECTOR LA REFINERÍA, MUNICIPIO Y PROVINCIA MONTE CRISTI</t>
  </si>
  <si>
    <t>LA ALTAGRACIA</t>
  </si>
  <si>
    <t>AMPLIACIÓN REDES DISTRIBUCIÓN ACUEDUCTO LOS PRADOS I Y II, HIGÜEY, PROVINCIA LA ALTAGRACIA</t>
  </si>
  <si>
    <t>MEJORAMIENTO ACUEDUCTO JÁNICO, PROVINCIA SANTIAGO</t>
  </si>
  <si>
    <t>AMPLIACIÓN ACUEDUCTO SECTORES EL CORBANO-LOS MILITARES, PROV. SAN JUAN</t>
  </si>
  <si>
    <t>MEJORAMIENTO ACUEDUCTO LAGUNA DE NISIBON, PROVINCIA LA ALTAGRACIA</t>
  </si>
  <si>
    <t>MEJORAMIENTO ACUEDUCTO LA OTRA BANDA – EL MACAO PROVINCIA LA ALTAGRACIA</t>
  </si>
  <si>
    <t>INDEPENDENCIA</t>
  </si>
  <si>
    <t>RECONSTRUCCIÓN REDES ACUEDUCTO POSTRER RIO, PROVINCIA INDEPENDENCIA</t>
  </si>
  <si>
    <t>CONSTRUCCIÓN ACUEDUCTO CAÑADA CIMARRONA, PROVINCIA AZUA</t>
  </si>
  <si>
    <t>MEJORAMIENTO ALCANTARILLADO SANITARIO, PROVINCIA HATO MAYOR</t>
  </si>
  <si>
    <t>REHABILITACIÓN DEPÓSITO METÁLICO AC MÚLTIPLE DUVERGÉ-LA COLONIA-VENGAN A VER</t>
  </si>
  <si>
    <t>REHABILITACIÓN DEPÓSITO REGULADOR METÁLICO ACUEDUCTO EL SEIBO</t>
  </si>
  <si>
    <t>MEJORAMIENTO ALCANTARILLADO SANITARIO DE EL VALLE, PROVINCIA HATO MAYOR</t>
  </si>
  <si>
    <t>MEJORAMIENTO ACUEDUCTO MONTE PLATA, PROVINCIA MONTE PLATA</t>
  </si>
  <si>
    <t>REHABILITACIÓN PLANTA POTABILIZADORA ACUEDUCTO HATO DEL YAQUE, SANTIAGO</t>
  </si>
  <si>
    <t>REHABILITACIÓN PLANTA DE TRATAMIENTO DE AGUAS RESIDUALES DEL ALCANTARILLADO SANITARIO REPARTO YUNA, SECTOR PALMARITO, BONAO</t>
  </si>
  <si>
    <t>REHABILITACIÓN PLANTA POTABILIZADORA ACUEDUCTO DE HATO MAYOR</t>
  </si>
  <si>
    <t>MEJORAMIENTO PLANTA POTABILIZADORA AC. MÚLTIPLE EL POZO - LOS LIMONES</t>
  </si>
  <si>
    <t>MEJORAMIENTO COLECTORA AVE. CIRCUNVALACIÓN ALCANTARILLADO SANITARIO DE SANTA BÁRBARA</t>
  </si>
  <si>
    <t>AMPLIACIÓN ACUEDUCTO DE COTUÍ, RED BARRIO LIBERTAD</t>
  </si>
  <si>
    <t>AMPLIACIÓN DE REDES ACUEDUCTO MÚLTIPLE LOS LIMONES-EL COPEY A LOMA ATRAVESADA</t>
  </si>
  <si>
    <t>AMPLIACIÓN REDES ACUEDUCTO SABANA DE LA MAR, PROVINCIA HATO MAYOR</t>
  </si>
  <si>
    <t>AMPLIACIÓN REDES DEL ACUEDUCTO DE HIGUEY, URBANIZACIÓN ARBOLEDA Y SECTOR LAS CAOBAS</t>
  </si>
  <si>
    <t>MEJORAMIENTO ALCANTARILLADO SANITARIO LOS HATILLOS, PROVINCIA HATO MAYOR</t>
  </si>
  <si>
    <t>MEJORAMIENTO ACUEDUCTO DE EL VALLE, PROVINCIA HATO MAYOR</t>
  </si>
  <si>
    <t>CONSTURCCIÓN NUEVA OBRA DE TOMA EN EL ACUEDUCTO LAS TERRENAS</t>
  </si>
  <si>
    <t>HABILITACIÓN ACUEDUCTO EL CORBANO, PROVINCIA SAN JUAN</t>
  </si>
  <si>
    <t>CONSTRUCCIÓN ACUEDUCTO BATEY LA TARANA, PROVINCIA MONTE PLATA</t>
  </si>
  <si>
    <t>LA ROMANA</t>
  </si>
  <si>
    <t>REHABILITACION DEPOSITO METALICO ACUEDUCTO LA ROMANA, SECTOR VILLA VERDE, PROVINCIA LA ROMANA</t>
  </si>
  <si>
    <t>ELIAS PIÑA</t>
  </si>
  <si>
    <t>REHABILITACIÓN PLANTA DE TRATAMIENTO DE AGUAS RESIDUALES ALCANTARILLADO SANITARIO DE COMENDADOR</t>
  </si>
  <si>
    <t>CONSTRUCCION ACUEDUCTO KM5, PROVINCIA MONTE PLATA</t>
  </si>
  <si>
    <t>AMPLIACION RED VILLA OLIMPICA, ACUEDUCTO SAN FRANCISCO DE MACORIS</t>
  </si>
  <si>
    <t>REHABILITACION DEPOSITO METALICO, ACUEDUCTO PIMENTEL, PROVINCIA DUARTE</t>
  </si>
  <si>
    <t>CONSTRUCCION ACUEDUCTO ZONA ALTA DE BARAHONA, PROVINCIA BARAHONA</t>
  </si>
  <si>
    <t>REHABILITACION DEPOSITO REGULADOR ACUEDUCTO EL SEIBO, PROVINCIA EL SEIBO</t>
  </si>
  <si>
    <t>CONSTRUCCIÓN ACUEDUCTO LAS CEJAS-MATANCITAS, PROVINCIA MARIA TRINIDAD SANCHEZ</t>
  </si>
  <si>
    <t>AMPLIACION ACUEDUCTO MULTIPLE RAMON SANTANA, PROVINCIA SAN PEDRO DE MACORIS</t>
  </si>
  <si>
    <t>AMPLIACIÓN REDES DISTRIBUCION, ACUEDUCTO LAS CAYAS, PROVINCIA VALVERDE</t>
  </si>
  <si>
    <t>MEJORAMIENTO ACUEDUCTO EN LA COMUNIDAD EL LIMON JIMANI, PROVINCIA INDEPENDENCIA</t>
  </si>
  <si>
    <t>REHABILITACIÓN DEPOSITO REGULADOR DEL ACUEDUCTO NAVARRETE, PROVINCIA SANTIAGO</t>
  </si>
  <si>
    <t>CONSTRUCCION PLANTA POTABILIZADORA ACUEDUCTO LAS CAÑITAS, MUNICIPIO SABANA DE LA MAR, PROVINCIA HATO MAYOR</t>
  </si>
  <si>
    <t>AMPLIACION DE REDES DE AGUA POTABLE EN EL ACUEDUCTO DE ESPERANZA, PROVINCIA VALVERDE</t>
  </si>
  <si>
    <t>RECONSTRUCCIÓN LINEA DE IMPULSION DE AGUA POTABLE EN EL ACUEDUCTO DEL MUNICIPIO JUAN DE HERRERA, PROVINCIA SAN JUAN</t>
  </si>
  <si>
    <t>AMPLIACIÓN ACUEDUCTO EN LOS SECTORES CIUDAD DORADA, PLATA BELLA, BARRIO LINDO Y PUERTO RICO, HATO MAYOR,PROVINCIA HATO MAYOR</t>
  </si>
  <si>
    <t>MEJORAMIENTO ACUEDUCTO BARAHONA, SECTOR LOS MAESTROS, PROVINCIA BARAHONA</t>
  </si>
  <si>
    <t>CONSTRUCCIÓN ACUEDUCTO EN LA SECCION EL CAPA, PROVINCIA SAN JUAN</t>
  </si>
  <si>
    <t>AMPLIACION ACUEDUCTO DE VILLA ALTAGRACIA, PROVINCIA SAN CRISTOBAL</t>
  </si>
  <si>
    <t>AMPLIACIÓN DEL ACUEDUCTO EL CARRIL LA PARED (CAMPO DE POZOS EL CARRIL -LA PARED , ITABO) PROVINCIA  SAN CRISTOBAL</t>
  </si>
  <si>
    <t>REHABILITACIÓN PLANTA POTABILIZADORA  DE 50 L/S, ACUEDUCTO YAMASÁ, PROVINCIA MONTE PLATA</t>
  </si>
  <si>
    <t>AMPLIACIÓN ACUEDUCTO MÚLTIPLE PERALVILLO-LA PLACETA, MONTE PLATA, PROVINCIA MONTE PLATA</t>
  </si>
  <si>
    <t>AMPLIACIÓN ACUEDUCTO MÚLTIPLE PARA LAS COMUNIDADES HATO DAMA, DAZA1, DAZA2, LOS MONTONES, LAS CABUYAS, PROVINCIA SAN CRISTOBAL</t>
  </si>
  <si>
    <t>AMPLIACIÓN ACUEDUCTO MÚLTIPLE MAJAGUAL, PROVINCIA MONTE PLATA</t>
  </si>
  <si>
    <t>AMPLIACIÓN ACUEDUCTO EL ZUMBÓN-CALLE BONITA-LOS RAMIREZ, PROVINCIA SAN -CRISTOBAL.</t>
  </si>
  <si>
    <t>AMPLIACIÓN ACUEDUCTO EN EL SECTOR MADRE VIEJA NORTE, PROVINCIA SAN CRISTOBAL.</t>
  </si>
  <si>
    <t>AMPLIACIÓN REDES DE DISTRIBUCIÓN DE AGUA POTABLE DEL BARRIO MOSCÚ, PROVINCIA SAN CRISTOBAL.</t>
  </si>
  <si>
    <t>CONSTRUCCIÓN COLECTORAS PLUVIALES SECTORES MARÍA TRINIDAD SÁNCHEZ Y SIMÓN BOLÍVAR. PROVINCIA SAN CRISTÓBAL</t>
  </si>
  <si>
    <t>MEJORAMIENTO ACUEDUCTO SAN CRISTOBAL, SECTOR MADRE VIEJA SUR, PROVINCIA SAN CRISTÓBAL.</t>
  </si>
  <si>
    <t>MEJORAMIENTO DE ACUEDUCTO EN LOS SECTORES EL POMIER,HATO DAMA, MANUEL VILLEGAS, SANTA MARÍA Y MATA PALOMA, PROVINCIA SAN CRISTOBAL</t>
  </si>
  <si>
    <t>CONSTRUCCIÓN ACUEDUCTO LA HORCA - LOS AMACEYES, EXTENSION ALINO, MUNICIPIO LAS MATA DE SANTA CRUZ, PROVINCIA MONTE CRISTI</t>
  </si>
  <si>
    <t>AMPLIACIÓN ALCANTARILLADO SANITARIO EN LOS SECTORES EL MILLÓN, AV. CIRCUNVALACIÓN Y EL PANCHITO, PROVINCIA SAMANA</t>
  </si>
  <si>
    <t>AMPLIACIÓN ACUEDUCTO DE SAN FRANCISCO DE MACORIS, RED DISTRIBUCION SECTORES, PRIMAVERAL, COLINAS NORTE, MADEJA , PROV. DUARTE</t>
  </si>
  <si>
    <t>AMPLIACIÓN ACUEDUCTO MÚLTIPLE AMIAMA GÓMEZ - LAS YAYAS, PROVINCIA AZUA</t>
  </si>
  <si>
    <t>DAJABON</t>
  </si>
  <si>
    <t>AMPLIACIÓN ACUEDUCTO MULTIPLE DE PARTIDO-LA GORRA, PROVINCIA DAJABON</t>
  </si>
  <si>
    <t>AMPLIACIÓN ACUEDUCTO DE CARLOS PINTO-LOS BOTADOS-HAINA, PROVINCIA SAN CRISTOBAL</t>
  </si>
  <si>
    <t>REHABILITACIÓN PLANTA DEPURADORA DE AGUAS RESIDUALES ALCANTARILLADO SANITARIO GUAYMATE, PROVINCIA LA ROMANA.</t>
  </si>
  <si>
    <t>AMPLIACIÓN PLANTA DE TRATAMIENTO DE AGUA POTABLE ACUEDUCTO VILLA ALTAGRACIA, PROVINCIA SAN CRISTOBAL</t>
  </si>
  <si>
    <t>REHABILITACIÓN PLANTA TRATAMIENTO AGUAS RESIDUALES, DISTRITO MUNICIPAL LA PEÑA, PROVINCIA DUARTE.</t>
  </si>
  <si>
    <t>EQUIPAMIENTO CAMPO DE POZOS ACUEDUCTO, PROVINCIA AZUA</t>
  </si>
  <si>
    <t>MEJORAMIENTO PLANTA DEPURADORA DE AGUAS RESIDUALES DEL ALCANTARILLADO SANITARIO DE HIGUEY, PROVINCIA LA ALTAGRACIA</t>
  </si>
  <si>
    <t>CONSTRUCCION ALCANTARILLADO PLUVIAL ANTIGUA CALLE 20, PROVINCIA SAN PEDRO</t>
  </si>
  <si>
    <t>CONSTRUCCION ACUEDUCTO LAS CARRERAS, MUNICIPIO SAN JUAN DE LA MAGUANA</t>
  </si>
  <si>
    <t>REHABILITACIÓN PLANTA DEPURADORA DE AGUAS RESIDUALES, MUNICIPIO SANTA BARBARA DE SAMANÁ, PROVINCIA SAMANÁ</t>
  </si>
  <si>
    <t>CONSTRUCCIÓN ALCANTARILLADO SANITARIO DE TENARES, PROVINCIA HERMANAS MIRABAL.</t>
  </si>
  <si>
    <t>OBRAS HIDRAULICAS Y SANITARIAS</t>
  </si>
  <si>
    <t>FONDOS DE CAPITAL ASIGNADOS A OBRAS GENERALES (BONOS GLOBALES)</t>
  </si>
  <si>
    <t>FONDOS DE CAPITAL ASIGNADOS A OBRAS GENERALES (APOYO PRESUPUESTARIO)</t>
  </si>
  <si>
    <t>1.4- PROYECTOS  DE ARRASTRE CON SALDOS BONOS INTERNOS DISPONIBLES DE PERIODOS ANTERIORES</t>
  </si>
  <si>
    <t>TOTAL PROYECTOS DE ARRASTRE CON SALDOS  BONOS INTERNOS DISPONIBLES DE PERIODOS ANTERIORES</t>
  </si>
  <si>
    <t xml:space="preserve"> MONSEÑOR NOUEL</t>
  </si>
  <si>
    <t>AMPLIACIÓN ALCANTARILLADO SANITARIO EL SEIBO, PROVINCIA EL SEIBO.</t>
  </si>
  <si>
    <t>MONTECRISTI</t>
  </si>
  <si>
    <t>AMPLIACION ALCANTARILLADO SANITARIO MONTECRISTI</t>
  </si>
  <si>
    <t>AMPLIACION CAMPO DE POZO LA MATILLA ACUEDUCTO HIGUEY</t>
  </si>
  <si>
    <t>Modificaciones</t>
  </si>
  <si>
    <t>Pagos 2023</t>
  </si>
  <si>
    <r>
      <t xml:space="preserve">1.1- PROYECTOS 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 xml:space="preserve">DE ARRASTRE CON FONDOS GENERALES </t>
    </r>
  </si>
  <si>
    <t>1.3- PROYECTOS  DE ARRASTRE CON SALDOS DISPONIBLES DE PERIODOS ANTERIORES</t>
  </si>
  <si>
    <t>CONSTRUCCIÓN DE ALCANTARILLADO SANITARIO LICEY AL MEDIO - LAS PALOMAS ARRIBA, MUNICIPIO LICEY AL MEDIO, PROVINCIA SANTIAGO</t>
  </si>
  <si>
    <t>SANTIAGO RODRIGUEZ</t>
  </si>
  <si>
    <t>AMPLIACIÓN ACUEDUCTO MÚLTIPLE MUNICIPIOS MONCION-SABANETA ZONA ESTE, PROVINCIA SANTIAGO RODRIGUEZ</t>
  </si>
  <si>
    <t>AMPLIACIÓN ACUEDUCTO MULTIPLE SANCHEZ, PROVINCIA SAMANA</t>
  </si>
  <si>
    <t>DISTRITO NACIONAL</t>
  </si>
  <si>
    <t>HABILITACIÓN SALA PARA IMPLEMENTACIÓN DEL SISTEMA DE ANÁLISIS Y MONITOREO DE ACUEDUCTOS Y ALCANTARILLADO, EN LA SEDE CENTRAL DEL INAPA, DISTRITO NACIONAL</t>
  </si>
  <si>
    <t>TOTAL PROYECTOS DE ARRASTRE CON SALDOS DISPONIBLES DE PERIODOS ANTERIORES</t>
  </si>
  <si>
    <t>1.5- PROYECTOS DE ARRASTRE CON SALDOS DE RECURSOS EXTERNOS DISPONIBLES DE PERIODOS ANTERIORES</t>
  </si>
  <si>
    <t xml:space="preserve">Presupuesto Aprobado </t>
  </si>
  <si>
    <t>Presupuesto Vigente</t>
  </si>
  <si>
    <t>AMPLIACION ACUEDUCTO MULTIPLE PERALVILLO-LA PLACETA. PROVINCIA MONTE PLATA</t>
  </si>
  <si>
    <t>AMPLIACIÓN ALCANTARILLADO SANITARIO EN LOS SECTORES EL MILLÓN, AV. CIRCUNVALACION Y EL PANCHITO, PROVINCIA SAMANA</t>
  </si>
  <si>
    <t>S/SNIP</t>
  </si>
  <si>
    <t>CONSTRUCCION ACUEDUCTO DEL SECTOR SANTA ROSA, COMO EXTENSION DEL ACUEDUCTO DE COTUI, PROVINCIA SANCHEZ RAMIREZ, ZONA III, LOTE VI</t>
  </si>
  <si>
    <t>CONSTRUCCION ACUEDUCTO, LA GRANJA, COMO EXTENSION ACUEDUCTO LAS TERRENAS, PROVINCIA SAMANA, LOTE IV</t>
  </si>
  <si>
    <t>CONSTRUCCION Y EQUIPAMIENTO, CAMPO DE POZO AZUA, LINEA ELECTRICA PRIMARIA 12.5 KV Y LINEA DE IMPULSION, PROVINCIA AZUA LOTE II</t>
  </si>
  <si>
    <t>CONSTRUCCION MACRO DE RED DE BANI Y RED DE DISTRIBUCION EL FUNDO, ACUEDUCTO PERAVIA, PROVINCIA PERAVIA</t>
  </si>
  <si>
    <t>SAN FRANCISCO DE MACORIS</t>
  </si>
  <si>
    <t>URBANIZACION PRIMAVERAL Y NUEVO SAN FRANCISCO COMO EXTENSION DEL ACUEDUCTO SAN FRANCISCO DE MACORIS</t>
  </si>
  <si>
    <t>CONSTRUCCION ALCANTARILLADO SANITARIO SABANA YEGUA, ZONA SUR, PROVINCIA AZUA, ZONA II, LOTE III</t>
  </si>
  <si>
    <t>MEJORAMIENTO ACUEDUCTO LA SIEMBRA, PADRE LAS CASAS, PROVINCIA AZUA</t>
  </si>
  <si>
    <t>CONSTRUCCION ACUEDUCTO LOMA ATRAVESADA, LAS GALERAS, PROVINCIA SAMANA.</t>
  </si>
  <si>
    <t>CONSTRUCCION DE INTERCONEXION, SANEAMIENTO CAÑADA 5 Y CAMBIO DIRECCION DE LA COLECTORA DEL BARRIO CONANI EN EL ALCANTARILLADO PLUVIAL SECTOR PUEBLO NUEVO. PROVINCIA SAN CRISTOBAL</t>
  </si>
  <si>
    <t>CONSTRUCCION LINEA DE CONDUCCION Y RED DE DISTRIBUCION DE AMINA, LAGUNETA, JINAMAGAO ARRIBA Y ABAJO, PARAJE REMATE Y POTRERO, ACUEDUCTO MULTIPLE GUATAPANAL-JINAMAGAO-AMINA-BORUCO. PROVINCIA VALVERDE</t>
  </si>
  <si>
    <t>RECONSTRUCCION TECHUMBRE EN ALUZINC ACANALADO CALIBRE 26, EN EL TERCER NIVEL DE LA SEDE CENTRAL DEL INAPA.</t>
  </si>
  <si>
    <t>AMPLIACION ACUEDUCTO HIGUEY, EXTENCION A VILLA HORTENSIA Y ANAMUYA, REDES DE DISTRIBUCION. PROVINCIA LA ALTAGRACIA</t>
  </si>
  <si>
    <t>AMPLIACION Y MEJORAMIENTOS REDES DE DISTRIBUCION MATANZA, PAYA, ARROYO HONDO, LOS TUMBAOS Y QUIJA QUIETA Y CARRETON, ACUEDUCTO MULTIPLE PERAVIA, PROVINCIA PERAVIA</t>
  </si>
  <si>
    <t>REHABILITACIONES ESTACIONES DE BOMBEO RIVERA DEL JAYA Y LOS CIRUELILLOS Y REDES Y LINEA DE IMPULSION.</t>
  </si>
  <si>
    <t>CONSTRUCCION PLANTA POTABILIZADORA FILTRACION RAPIDA CAPACIDAD 40 LPS ACUEDUCTO LA GINA, MICHES, PROVINCIA EL SEIBO Y LOTE 2: HABILITACION DE LA PLANTA DEPURADORA DEL MUNICIPIO DE COTUI, PROVINCIA SANCHEZ RAMIREZ.</t>
  </si>
  <si>
    <t>PERFORACION, AFOROS Y LIMPIEZAS DE POZOS PARA MEJORAR EL FUNCIONAMIENTO DE ACUEDUCTOS EN DIFERENTES PROVINCIAS DEL PAIS</t>
  </si>
  <si>
    <t>PERFORACION, LIMPIEZA Y AFORO DE NUEVOS POZOS PARA EL REFORZAMIENTO DE VARIOS ACUEDUCTOS Y CONSTRUCCION DE FILTRANTES DE AGUAS RESIDUALES EN DIFERENTES PROVINCIAS DE LAS REGIONES NORTE, SUR Y ESTE.</t>
  </si>
  <si>
    <t>REHABILITACION PLANTA POTABILIZADORA ACUEDUCTO HATO DEL YAQUE, PROVINCIA SANTIAGO, ZONA V</t>
  </si>
  <si>
    <t>AMPLIACION ACUEDUCTO HIGUEY A RED URBANIZACION ARBOLEDA, PROVINCIA LA ALTAGRACIA, ZONA VI, LOTE IV</t>
  </si>
  <si>
    <t>PROVINCIA SANCHEZ RAMIREZ- DUARTE</t>
  </si>
  <si>
    <t>CONSTRUCCION LINEA DE CONDUCCION Y RED DE DISTRIBUCION CAOBETE, ACUEDUCTO MULTIPLE ANGELINA-LAS GUARANAS-EL PESCOZON-LA CUCA LOS LIMONES, PROVINCIA SANCHEZ RAMIREZ- DUARTE, ZONA III, LOTE VII</t>
  </si>
  <si>
    <t>REHABILITACION DEPOSITO REGULADOR 1,000,000.00 GLS DEL ACUEDUCTO DE FANTINO, PROVINCIA SANCHEZ RAMIREZ, ZONA III.</t>
  </si>
  <si>
    <t>NORMALIZACION CRUCE LINEA DE CONDUCCION PSPI SOBRE PUENTE RIO NIGUA, PROVINCIA SAN CRISTOBAL. LOTE III</t>
  </si>
  <si>
    <t>RED DE DISTRIBUCION CAMBITA GARABITO BARRIO LA LAGUNITA, PROVINCIA SAN CRISTOBAL</t>
  </si>
  <si>
    <t>REHABILITACION, EQUIPAMIENTO CAMPO DE POZOS E INSTALACIONES DEPOSITO REGULADOR Y CONSTRUCCION EDIFICIO COMERCIAL ACUEDUCTO QUISQUEYA, PROVINCIA SAN PEDRO DE MACORIS.</t>
  </si>
  <si>
    <t>CONSTRUCCION LINEA DE CONDUCCION POR GRAVEDAD, ACUEDUCTO MULTIPLE CEVICO (TERMINACION) PROV. SANCHEZ RAMIREZ</t>
  </si>
  <si>
    <t>MEJORAMIENTO  ACUEDUCTO PEDERNALES, PROVINCIA PEDERNALES</t>
  </si>
  <si>
    <t>14531</t>
  </si>
  <si>
    <t>AMPLIACIÓN REDES DEL ACUEDUCTO DE HIGUEY,   URBANIZACIÓN ARBOLEDA Y SECTOR LAS CAOBAS</t>
  </si>
  <si>
    <t>14654</t>
  </si>
  <si>
    <t>AMPLIACIÓN ACUEDUCTO DE VILLA ALTAGRACIA, PROVINCIA SAN CRISTOBAL.</t>
  </si>
  <si>
    <t>Relación de Pagos Ejecutados con Fondos de Capital Enero-Diciembre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</si>
</sst>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,##0.0000000000000000"/>
  </numFmts>
  <fonts count="4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rgb="FF6495E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rgb="FF6495E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165" fontId="23" fillId="0" borderId="0" applyFont="0" applyFill="0" applyBorder="0" applyAlignment="0" applyProtection="0"/>
    <xf numFmtId="0" fontId="27" fillId="0" borderId="0"/>
    <xf numFmtId="0" fontId="19" fillId="0" borderId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3" fillId="0" borderId="0"/>
    <xf numFmtId="0" fontId="17" fillId="0" borderId="0"/>
    <xf numFmtId="0" fontId="16" fillId="0" borderId="0"/>
    <xf numFmtId="0" fontId="34" fillId="0" borderId="0"/>
    <xf numFmtId="0" fontId="15" fillId="0" borderId="0"/>
    <xf numFmtId="0" fontId="23" fillId="0" borderId="0"/>
    <xf numFmtId="0" fontId="35" fillId="0" borderId="0"/>
    <xf numFmtId="0" fontId="14" fillId="0" borderId="0"/>
    <xf numFmtId="43" fontId="14" fillId="0" borderId="0" applyFont="0" applyFill="0" applyBorder="0" applyAlignment="0" applyProtection="0"/>
    <xf numFmtId="0" fontId="36" fillId="0" borderId="0"/>
    <xf numFmtId="0" fontId="37" fillId="0" borderId="0"/>
    <xf numFmtId="0" fontId="38" fillId="0" borderId="0"/>
    <xf numFmtId="0" fontId="13" fillId="0" borderId="0"/>
    <xf numFmtId="164" fontId="22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23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52">
    <xf numFmtId="0" fontId="0" fillId="0" borderId="0" xfId="0" applyFont="1" applyFill="1" applyBorder="1"/>
    <xf numFmtId="0" fontId="28" fillId="0" borderId="0" xfId="0" applyFont="1"/>
    <xf numFmtId="43" fontId="28" fillId="2" borderId="1" xfId="1" applyFont="1" applyFill="1" applyBorder="1"/>
    <xf numFmtId="43" fontId="29" fillId="2" borderId="1" xfId="0" applyNumberFormat="1" applyFont="1" applyFill="1" applyBorder="1"/>
    <xf numFmtId="43" fontId="28" fillId="6" borderId="1" xfId="1" applyFont="1" applyFill="1" applyBorder="1"/>
    <xf numFmtId="43" fontId="29" fillId="6" borderId="1" xfId="0" applyNumberFormat="1" applyFont="1" applyFill="1" applyBorder="1"/>
    <xf numFmtId="43" fontId="28" fillId="0" borderId="1" xfId="1" applyFont="1" applyFill="1" applyBorder="1"/>
    <xf numFmtId="0" fontId="28" fillId="3" borderId="0" xfId="0" applyFont="1" applyFill="1"/>
    <xf numFmtId="43" fontId="29" fillId="0" borderId="1" xfId="0" applyNumberFormat="1" applyFont="1" applyFill="1" applyBorder="1"/>
    <xf numFmtId="0" fontId="28" fillId="0" borderId="0" xfId="0" applyFont="1" applyFill="1"/>
    <xf numFmtId="43" fontId="28" fillId="0" borderId="0" xfId="1" applyFont="1" applyFill="1" applyBorder="1"/>
    <xf numFmtId="0" fontId="29" fillId="0" borderId="0" xfId="0" applyFont="1"/>
    <xf numFmtId="0" fontId="28" fillId="0" borderId="0" xfId="0" applyFont="1" applyAlignment="1">
      <alignment wrapText="1" readingOrder="1"/>
    </xf>
    <xf numFmtId="0" fontId="28" fillId="6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right"/>
    </xf>
    <xf numFmtId="43" fontId="28" fillId="2" borderId="1" xfId="1" applyFont="1" applyFill="1" applyBorder="1" applyAlignment="1">
      <alignment horizontal="right"/>
    </xf>
    <xf numFmtId="43" fontId="28" fillId="6" borderId="1" xfId="1" applyFont="1" applyFill="1" applyBorder="1" applyAlignment="1">
      <alignment horizontal="right"/>
    </xf>
    <xf numFmtId="43" fontId="31" fillId="0" borderId="1" xfId="1" applyFont="1" applyFill="1" applyBorder="1"/>
    <xf numFmtId="164" fontId="28" fillId="0" borderId="1" xfId="32" applyFont="1" applyFill="1" applyBorder="1"/>
    <xf numFmtId="0" fontId="28" fillId="0" borderId="1" xfId="4" applyFont="1" applyFill="1" applyBorder="1" applyAlignment="1">
      <alignment horizontal="left" vertical="center" wrapText="1"/>
    </xf>
    <xf numFmtId="43" fontId="28" fillId="0" borderId="0" xfId="1" applyFont="1" applyFill="1" applyBorder="1" applyAlignment="1">
      <alignment horizontal="right"/>
    </xf>
    <xf numFmtId="43" fontId="40" fillId="2" borderId="1" xfId="1" applyFont="1" applyFill="1" applyBorder="1" applyAlignment="1" applyProtection="1">
      <alignment horizontal="right" vertical="center" wrapText="1"/>
      <protection locked="0"/>
    </xf>
    <xf numFmtId="0" fontId="30" fillId="6" borderId="1" xfId="0" applyFont="1" applyFill="1" applyBorder="1" applyAlignment="1">
      <alignment horizontal="left" vertical="center" readingOrder="1"/>
    </xf>
    <xf numFmtId="43" fontId="40" fillId="6" borderId="1" xfId="1" applyFont="1" applyFill="1" applyBorder="1" applyAlignment="1" applyProtection="1">
      <alignment horizontal="right" vertical="center" wrapText="1"/>
      <protection locked="0"/>
    </xf>
    <xf numFmtId="43" fontId="33" fillId="0" borderId="1" xfId="1" applyFont="1" applyFill="1" applyBorder="1" applyAlignment="1" applyProtection="1">
      <alignment horizontal="right" vertical="center" wrapText="1"/>
      <protection locked="0"/>
    </xf>
    <xf numFmtId="43" fontId="31" fillId="0" borderId="1" xfId="1" applyFont="1" applyFill="1" applyBorder="1" applyAlignment="1">
      <alignment horizontal="right" vertical="center" wrapText="1"/>
    </xf>
    <xf numFmtId="0" fontId="31" fillId="0" borderId="1" xfId="4" applyFont="1" applyFill="1" applyBorder="1" applyAlignment="1">
      <alignment horizontal="left" vertical="center" wrapText="1"/>
    </xf>
    <xf numFmtId="0" fontId="31" fillId="0" borderId="1" xfId="4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3" fontId="31" fillId="0" borderId="1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43" fontId="31" fillId="0" borderId="1" xfId="1" applyFont="1" applyFill="1" applyBorder="1" applyAlignment="1" applyProtection="1">
      <alignment horizontal="right" vertical="center" wrapText="1"/>
      <protection locked="0"/>
    </xf>
    <xf numFmtId="0" fontId="30" fillId="6" borderId="1" xfId="0" applyFont="1" applyFill="1" applyBorder="1" applyAlignment="1">
      <alignment horizontal="left" vertical="center"/>
    </xf>
    <xf numFmtId="0" fontId="29" fillId="6" borderId="1" xfId="0" applyFont="1" applyFill="1" applyBorder="1" applyAlignment="1">
      <alignment vertical="center"/>
    </xf>
    <xf numFmtId="0" fontId="28" fillId="7" borderId="0" xfId="0" applyFont="1" applyFill="1"/>
    <xf numFmtId="43" fontId="40" fillId="7" borderId="1" xfId="1" applyFont="1" applyFill="1" applyBorder="1" applyAlignment="1" applyProtection="1">
      <alignment horizontal="right" vertical="center" wrapText="1"/>
      <protection locked="0"/>
    </xf>
    <xf numFmtId="43" fontId="28" fillId="7" borderId="0" xfId="1" applyFont="1" applyFill="1"/>
    <xf numFmtId="0" fontId="30" fillId="5" borderId="1" xfId="0" applyFont="1" applyFill="1" applyBorder="1" applyAlignment="1">
      <alignment vertical="center" readingOrder="1"/>
    </xf>
    <xf numFmtId="0" fontId="30" fillId="5" borderId="1" xfId="0" applyFont="1" applyFill="1" applyBorder="1" applyAlignment="1">
      <alignment vertical="center" wrapText="1" readingOrder="1"/>
    </xf>
    <xf numFmtId="0" fontId="28" fillId="7" borderId="1" xfId="0" applyFont="1" applyFill="1" applyBorder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wrapText="1" readingOrder="1"/>
    </xf>
    <xf numFmtId="43" fontId="28" fillId="3" borderId="0" xfId="1" applyFont="1" applyFill="1" applyBorder="1"/>
    <xf numFmtId="43" fontId="28" fillId="3" borderId="0" xfId="1" applyFont="1" applyFill="1" applyBorder="1" applyAlignment="1">
      <alignment horizontal="right"/>
    </xf>
    <xf numFmtId="0" fontId="29" fillId="3" borderId="0" xfId="0" applyFont="1" applyFill="1"/>
    <xf numFmtId="0" fontId="26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 readingOrder="1"/>
    </xf>
    <xf numFmtId="43" fontId="26" fillId="8" borderId="1" xfId="1" applyFont="1" applyFill="1" applyBorder="1" applyAlignment="1">
      <alignment horizontal="center" vertical="center" wrapText="1" readingOrder="1"/>
    </xf>
    <xf numFmtId="43" fontId="26" fillId="8" borderId="1" xfId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vertical="center"/>
    </xf>
    <xf numFmtId="43" fontId="25" fillId="7" borderId="1" xfId="0" applyNumberFormat="1" applyFont="1" applyFill="1" applyBorder="1" applyAlignment="1">
      <alignment vertical="center"/>
    </xf>
    <xf numFmtId="43" fontId="29" fillId="0" borderId="1" xfId="0" applyNumberFormat="1" applyFont="1" applyFill="1" applyBorder="1" applyAlignment="1">
      <alignment horizontal="center"/>
    </xf>
    <xf numFmtId="0" fontId="39" fillId="7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center"/>
    </xf>
    <xf numFmtId="43" fontId="28" fillId="0" borderId="1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center"/>
    </xf>
    <xf numFmtId="43" fontId="28" fillId="0" borderId="1" xfId="1" applyFont="1" applyFill="1" applyBorder="1" applyAlignment="1">
      <alignment horizontal="right"/>
    </xf>
    <xf numFmtId="43" fontId="31" fillId="0" borderId="1" xfId="48" applyFont="1" applyFill="1" applyBorder="1"/>
    <xf numFmtId="43" fontId="28" fillId="0" borderId="1" xfId="1" applyFont="1" applyFill="1" applyBorder="1" applyAlignment="1">
      <alignment horizontal="left" vertical="center" wrapText="1"/>
    </xf>
    <xf numFmtId="43" fontId="31" fillId="0" borderId="1" xfId="1" applyFont="1" applyFill="1" applyBorder="1" applyAlignment="1">
      <alignment horizontal="left" vertical="center" wrapText="1"/>
    </xf>
    <xf numFmtId="0" fontId="31" fillId="0" borderId="1" xfId="47" applyFont="1" applyFill="1" applyBorder="1" applyAlignment="1">
      <alignment horizontal="center" vertical="center" wrapText="1"/>
    </xf>
    <xf numFmtId="0" fontId="32" fillId="0" borderId="1" xfId="47" applyFont="1" applyFill="1" applyBorder="1" applyAlignment="1">
      <alignment horizontal="center" vertical="center" wrapText="1"/>
    </xf>
    <xf numFmtId="0" fontId="28" fillId="0" borderId="1" xfId="47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47" applyFont="1" applyFill="1" applyBorder="1" applyAlignment="1">
      <alignment vertical="center" wrapText="1"/>
    </xf>
    <xf numFmtId="43" fontId="28" fillId="7" borderId="0" xfId="0" applyNumberFormat="1" applyFont="1" applyFill="1"/>
    <xf numFmtId="43" fontId="28" fillId="0" borderId="0" xfId="0" applyNumberFormat="1" applyFont="1" applyFill="1"/>
    <xf numFmtId="0" fontId="28" fillId="0" borderId="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43" fontId="31" fillId="4" borderId="0" xfId="47" applyNumberFormat="1" applyFont="1" applyFill="1"/>
    <xf numFmtId="166" fontId="28" fillId="7" borderId="0" xfId="0" applyNumberFormat="1" applyFont="1" applyFill="1"/>
    <xf numFmtId="0" fontId="25" fillId="2" borderId="1" xfId="0" applyFont="1" applyFill="1" applyBorder="1" applyAlignment="1">
      <alignment vertical="center"/>
    </xf>
    <xf numFmtId="0" fontId="31" fillId="2" borderId="1" xfId="0" applyFont="1" applyFill="1" applyBorder="1"/>
    <xf numFmtId="43" fontId="29" fillId="2" borderId="1" xfId="1" applyFont="1" applyFill="1" applyBorder="1" applyAlignment="1">
      <alignment horizontal="center" vertical="center" wrapText="1"/>
    </xf>
    <xf numFmtId="4" fontId="0" fillId="0" borderId="0" xfId="0" applyNumberFormat="1" applyFont="1" applyFill="1" applyBorder="1"/>
    <xf numFmtId="43" fontId="31" fillId="7" borderId="0" xfId="0" applyNumberFormat="1" applyFont="1" applyFill="1"/>
    <xf numFmtId="0" fontId="31" fillId="7" borderId="0" xfId="0" applyFont="1" applyFill="1"/>
    <xf numFmtId="0" fontId="28" fillId="0" borderId="1" xfId="47" applyFont="1" applyFill="1" applyBorder="1" applyAlignment="1">
      <alignment horizontal="center" vertical="center"/>
    </xf>
    <xf numFmtId="43" fontId="29" fillId="0" borderId="1" xfId="47" applyNumberFormat="1" applyFont="1" applyFill="1" applyBorder="1"/>
    <xf numFmtId="43" fontId="31" fillId="0" borderId="0" xfId="47" applyNumberFormat="1" applyFont="1" applyFill="1"/>
    <xf numFmtId="0" fontId="31" fillId="0" borderId="0" xfId="47" applyFont="1" applyFill="1"/>
    <xf numFmtId="43" fontId="31" fillId="0" borderId="0" xfId="1" applyFont="1" applyFill="1"/>
    <xf numFmtId="43" fontId="31" fillId="0" borderId="0" xfId="0" applyNumberFormat="1" applyFont="1" applyFill="1"/>
    <xf numFmtId="0" fontId="32" fillId="0" borderId="1" xfId="47" applyFont="1" applyFill="1" applyBorder="1" applyAlignment="1">
      <alignment vertical="center" wrapText="1" readingOrder="1"/>
    </xf>
    <xf numFmtId="43" fontId="32" fillId="0" borderId="1" xfId="1" applyFont="1" applyFill="1" applyBorder="1" applyAlignment="1">
      <alignment vertical="center" wrapText="1" readingOrder="1"/>
    </xf>
    <xf numFmtId="0" fontId="28" fillId="0" borderId="0" xfId="47" applyFont="1" applyFill="1"/>
    <xf numFmtId="0" fontId="28" fillId="0" borderId="1" xfId="4" applyFont="1" applyFill="1" applyBorder="1" applyAlignment="1">
      <alignment vertical="center" wrapText="1"/>
    </xf>
    <xf numFmtId="43" fontId="28" fillId="0" borderId="1" xfId="1" applyFont="1" applyFill="1" applyBorder="1" applyAlignment="1">
      <alignment vertical="center" wrapText="1"/>
    </xf>
    <xf numFmtId="0" fontId="31" fillId="0" borderId="0" xfId="0" applyFont="1" applyFill="1"/>
    <xf numFmtId="43" fontId="29" fillId="0" borderId="1" xfId="1" applyFont="1" applyFill="1" applyBorder="1"/>
    <xf numFmtId="0" fontId="31" fillId="0" borderId="2" xfId="0" applyFont="1" applyFill="1" applyBorder="1" applyAlignment="1">
      <alignment horizontal="center" vertical="center" wrapText="1"/>
    </xf>
    <xf numFmtId="0" fontId="28" fillId="0" borderId="1" xfId="53" applyFont="1" applyFill="1" applyBorder="1" applyAlignment="1">
      <alignment horizontal="left" vertical="center" wrapText="1"/>
    </xf>
    <xf numFmtId="0" fontId="28" fillId="0" borderId="1" xfId="53" applyFont="1" applyFill="1" applyBorder="1" applyAlignment="1">
      <alignment horizontal="left" vertical="center" wrapText="1" readingOrder="1"/>
    </xf>
    <xf numFmtId="4" fontId="28" fillId="0" borderId="0" xfId="0" applyNumberFormat="1" applyFont="1" applyFill="1"/>
    <xf numFmtId="0" fontId="25" fillId="3" borderId="0" xfId="0" applyFont="1" applyFill="1" applyBorder="1" applyAlignment="1">
      <alignment vertical="center"/>
    </xf>
    <xf numFmtId="0" fontId="31" fillId="3" borderId="0" xfId="0" applyFont="1" applyFill="1" applyBorder="1"/>
    <xf numFmtId="43" fontId="29" fillId="3" borderId="0" xfId="1" applyFont="1" applyFill="1" applyBorder="1" applyAlignment="1">
      <alignment horizontal="center" vertical="center" wrapText="1"/>
    </xf>
    <xf numFmtId="4" fontId="0" fillId="3" borderId="0" xfId="0" applyNumberFormat="1" applyFont="1" applyFill="1" applyBorder="1"/>
    <xf numFmtId="43" fontId="31" fillId="3" borderId="0" xfId="1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" fontId="28" fillId="0" borderId="0" xfId="0" applyNumberFormat="1" applyFont="1"/>
    <xf numFmtId="4" fontId="31" fillId="3" borderId="0" xfId="0" applyNumberFormat="1" applyFont="1" applyFill="1" applyBorder="1"/>
    <xf numFmtId="43" fontId="31" fillId="3" borderId="0" xfId="0" applyNumberFormat="1" applyFont="1" applyFill="1" applyBorder="1"/>
    <xf numFmtId="43" fontId="28" fillId="6" borderId="1" xfId="1" applyFont="1" applyFill="1" applyBorder="1" applyAlignment="1">
      <alignment horizontal="center" vertical="center"/>
    </xf>
    <xf numFmtId="43" fontId="28" fillId="0" borderId="0" xfId="1" applyFont="1" applyFill="1"/>
    <xf numFmtId="43" fontId="25" fillId="7" borderId="1" xfId="1" applyFont="1" applyFill="1" applyBorder="1" applyAlignment="1">
      <alignment vertical="center"/>
    </xf>
    <xf numFmtId="43" fontId="28" fillId="6" borderId="1" xfId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53" applyFont="1" applyFill="1" applyBorder="1" applyAlignment="1">
      <alignment horizontal="left" vertical="center" wrapText="1"/>
    </xf>
    <xf numFmtId="43" fontId="30" fillId="0" borderId="1" xfId="0" applyNumberFormat="1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43" fontId="28" fillId="0" borderId="1" xfId="48" applyFont="1" applyFill="1" applyBorder="1"/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29" fillId="0" borderId="0" xfId="1" applyFont="1" applyFill="1" applyBorder="1" applyAlignment="1">
      <alignment horizontal="center" vertical="center" wrapText="1"/>
    </xf>
    <xf numFmtId="43" fontId="31" fillId="0" borderId="0" xfId="1" applyFont="1" applyFill="1" applyBorder="1"/>
    <xf numFmtId="0" fontId="31" fillId="0" borderId="2" xfId="47" applyFont="1" applyFill="1" applyBorder="1" applyAlignment="1">
      <alignment horizontal="center" vertical="center" wrapText="1"/>
    </xf>
    <xf numFmtId="0" fontId="31" fillId="0" borderId="4" xfId="47" applyFont="1" applyFill="1" applyBorder="1" applyAlignment="1">
      <alignment horizontal="center" vertical="center" wrapText="1"/>
    </xf>
    <xf numFmtId="0" fontId="31" fillId="0" borderId="3" xfId="47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31" fillId="0" borderId="2" xfId="47" applyFont="1" applyFill="1" applyBorder="1" applyAlignment="1">
      <alignment horizontal="center" vertical="center"/>
    </xf>
    <xf numFmtId="0" fontId="31" fillId="0" borderId="3" xfId="47" applyFont="1" applyFill="1" applyBorder="1" applyAlignment="1">
      <alignment horizontal="center" vertical="center"/>
    </xf>
    <xf numFmtId="0" fontId="31" fillId="0" borderId="4" xfId="47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wrapText="1"/>
    </xf>
    <xf numFmtId="0" fontId="29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28" fillId="0" borderId="2" xfId="47" applyFont="1" applyFill="1" applyBorder="1" applyAlignment="1">
      <alignment horizontal="center" vertical="center" wrapText="1"/>
    </xf>
    <xf numFmtId="0" fontId="28" fillId="0" borderId="3" xfId="47" applyFont="1" applyFill="1" applyBorder="1" applyAlignment="1">
      <alignment horizontal="center" vertical="center" wrapText="1"/>
    </xf>
    <xf numFmtId="0" fontId="28" fillId="0" borderId="4" xfId="47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</cellXfs>
  <cellStyles count="56">
    <cellStyle name="Millares" xfId="1" builtinId="3"/>
    <cellStyle name="Millares 11" xfId="44"/>
    <cellStyle name="Millares 19" xfId="55"/>
    <cellStyle name="Millares 2" xfId="15"/>
    <cellStyle name="Millares 2 2" xfId="48"/>
    <cellStyle name="Millares 2 3" xfId="9"/>
    <cellStyle name="Millares 2 3 2" xfId="27"/>
    <cellStyle name="Millares 3" xfId="18"/>
    <cellStyle name="Millares 3 3" xfId="6"/>
    <cellStyle name="Millares 4" xfId="14"/>
    <cellStyle name="Millares 4 2" xfId="32"/>
    <cellStyle name="Millares 5" xfId="35"/>
    <cellStyle name="Millares 5 2" xfId="11"/>
    <cellStyle name="Millares 5 3" xfId="46"/>
    <cellStyle name="Millares 5 4" xfId="51"/>
    <cellStyle name="Millares 6" xfId="39"/>
    <cellStyle name="Millares 7" xfId="52"/>
    <cellStyle name="Millares 9" xfId="41"/>
    <cellStyle name="Moneda 3" xfId="16"/>
    <cellStyle name="Normal" xfId="0" builtinId="0"/>
    <cellStyle name="Normal 10" xfId="34"/>
    <cellStyle name="Normal 10 2" xfId="45"/>
    <cellStyle name="Normal 11" xfId="22"/>
    <cellStyle name="Normal 11 2" xfId="24"/>
    <cellStyle name="Normal 12" xfId="10"/>
    <cellStyle name="Normal 12 2" xfId="13"/>
    <cellStyle name="Normal 13" xfId="38"/>
    <cellStyle name="Normal 14" xfId="3"/>
    <cellStyle name="Normal 16" xfId="40"/>
    <cellStyle name="Normal 18" xfId="43"/>
    <cellStyle name="Normal 2" xfId="2"/>
    <cellStyle name="Normal 2 2" xfId="4"/>
    <cellStyle name="Normal 2 3" xfId="8"/>
    <cellStyle name="Normal 2 3 2" xfId="26"/>
    <cellStyle name="Normal 2 4" xfId="47"/>
    <cellStyle name="Normal 26" xfId="54"/>
    <cellStyle name="Normal 3" xfId="7"/>
    <cellStyle name="Normal 4" xfId="12"/>
    <cellStyle name="Normal 4 2" xfId="19"/>
    <cellStyle name="Normal 4 3" xfId="5"/>
    <cellStyle name="Normal 4 3 2" xfId="20"/>
    <cellStyle name="Normal 4 3 3" xfId="21"/>
    <cellStyle name="Normal 4 3 4" xfId="23"/>
    <cellStyle name="Normal 4 3 4 2" xfId="31"/>
    <cellStyle name="Normal 4 3 4 2 2" xfId="33"/>
    <cellStyle name="Normal 4 3 4 2 2 2" xfId="49"/>
    <cellStyle name="Normal 4 3 4 2 2 3" xfId="53"/>
    <cellStyle name="Normal 5" xfId="17"/>
    <cellStyle name="Normal 5 2" xfId="36"/>
    <cellStyle name="Normal 5 3" xfId="37"/>
    <cellStyle name="Normal 5 3 2" xfId="42"/>
    <cellStyle name="Normal 6" xfId="25"/>
    <cellStyle name="Normal 6 2" xfId="50"/>
    <cellStyle name="Normal 7" xfId="28"/>
    <cellStyle name="Normal 8" xfId="29"/>
    <cellStyle name="Normal 9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FB3F3"/>
      <rgbColor rgb="00D3D3D3"/>
      <rgbColor rgb="006495ED"/>
      <rgbColor rgb="00FFFFFF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614AC"/>
      <color rgb="FF2815B3"/>
      <color rgb="FF180D6D"/>
      <color rgb="FF003399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260</xdr:row>
      <xdr:rowOff>110066</xdr:rowOff>
    </xdr:from>
    <xdr:to>
      <xdr:col>2</xdr:col>
      <xdr:colOff>109008</xdr:colOff>
      <xdr:row>267</xdr:row>
      <xdr:rowOff>195790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98712866"/>
          <a:ext cx="1728258" cy="1581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543984</xdr:colOff>
      <xdr:row>260</xdr:row>
      <xdr:rowOff>171450</xdr:rowOff>
    </xdr:from>
    <xdr:to>
      <xdr:col>3</xdr:col>
      <xdr:colOff>2296585</xdr:colOff>
      <xdr:row>268</xdr:row>
      <xdr:rowOff>27517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CFD2422-4390-4FCF-8C60-FE8D5A6A21FB}"/>
            </a:ext>
          </a:extLst>
        </xdr:cNvPr>
        <xdr:cNvSpPr txBox="1"/>
      </xdr:nvSpPr>
      <xdr:spPr>
        <a:xfrm>
          <a:off x="3220509" y="98774250"/>
          <a:ext cx="1752601" cy="15515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  <xdr:twoCellAnchor>
    <xdr:from>
      <xdr:col>3</xdr:col>
      <xdr:colOff>3114675</xdr:colOff>
      <xdr:row>261</xdr:row>
      <xdr:rowOff>210608</xdr:rowOff>
    </xdr:from>
    <xdr:to>
      <xdr:col>3</xdr:col>
      <xdr:colOff>5038724</xdr:colOff>
      <xdr:row>268</xdr:row>
      <xdr:rowOff>104775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791200" y="99032483"/>
          <a:ext cx="1924049" cy="13705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6</xdr:col>
      <xdr:colOff>590550</xdr:colOff>
      <xdr:row>262</xdr:row>
      <xdr:rowOff>24342</xdr:rowOff>
    </xdr:from>
    <xdr:to>
      <xdr:col>23</xdr:col>
      <xdr:colOff>914400</xdr:colOff>
      <xdr:row>266</xdr:row>
      <xdr:rowOff>180975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543925" y="99065292"/>
          <a:ext cx="1790700" cy="10138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 editAs="oneCell">
    <xdr:from>
      <xdr:col>1</xdr:col>
      <xdr:colOff>84666</xdr:colOff>
      <xdr:row>1</xdr:row>
      <xdr:rowOff>116417</xdr:rowOff>
    </xdr:from>
    <xdr:to>
      <xdr:col>2</xdr:col>
      <xdr:colOff>602319</xdr:colOff>
      <xdr:row>3</xdr:row>
      <xdr:rowOff>299379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66" y="317500"/>
          <a:ext cx="1956986" cy="944962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793751</xdr:colOff>
      <xdr:row>1</xdr:row>
      <xdr:rowOff>95250</xdr:rowOff>
    </xdr:from>
    <xdr:to>
      <xdr:col>23</xdr:col>
      <xdr:colOff>381600</xdr:colOff>
      <xdr:row>3</xdr:row>
      <xdr:rowOff>278212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13584" y="296333"/>
          <a:ext cx="1054699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3/OBRAS/Salud%20Publica/Cuarto%20Trimestre/OBR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SIGEF Enero"/>
      <sheetName val="Febrero"/>
      <sheetName val="SIGEF Febrero"/>
      <sheetName val="SIGEF Marzo"/>
      <sheetName val="SIGEF Abril"/>
      <sheetName val="SIGEF Mayo"/>
      <sheetName val="SIGEF Junio"/>
      <sheetName val="SIGEF Julio"/>
      <sheetName val="SIGEF Agosto"/>
      <sheetName val="SIGEF Septiembre"/>
      <sheetName val="SIGEF Octubre"/>
      <sheetName val="SIGEF Noviembre"/>
      <sheetName val="SIGEF Diciembre"/>
      <sheetName val="OBR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I36">
            <v>21271167.420000002</v>
          </cell>
        </row>
        <row r="37">
          <cell r="I37">
            <v>766282.25</v>
          </cell>
        </row>
        <row r="38">
          <cell r="I38">
            <v>3013964.99</v>
          </cell>
        </row>
        <row r="44">
          <cell r="I44">
            <v>4855959.72</v>
          </cell>
        </row>
        <row r="77">
          <cell r="I77">
            <v>4002553.08</v>
          </cell>
        </row>
      </sheetData>
      <sheetData sheetId="9">
        <row r="60">
          <cell r="I60">
            <v>5732372.5999999996</v>
          </cell>
        </row>
        <row r="61">
          <cell r="I61">
            <v>3932116.48</v>
          </cell>
        </row>
      </sheetData>
      <sheetData sheetId="10">
        <row r="51">
          <cell r="I51">
            <v>1169073.42</v>
          </cell>
        </row>
      </sheetData>
      <sheetData sheetId="11">
        <row r="84">
          <cell r="I84">
            <v>54431611.649999999</v>
          </cell>
        </row>
      </sheetData>
      <sheetData sheetId="12">
        <row r="29">
          <cell r="I29">
            <v>42226011.509999998</v>
          </cell>
        </row>
      </sheetData>
      <sheetData sheetId="13">
        <row r="18">
          <cell r="I18">
            <v>527424.98</v>
          </cell>
        </row>
        <row r="20">
          <cell r="I20">
            <v>1078970.76</v>
          </cell>
        </row>
        <row r="21">
          <cell r="I21">
            <v>334910.36</v>
          </cell>
        </row>
        <row r="26">
          <cell r="I26">
            <v>41316022.009999998</v>
          </cell>
        </row>
        <row r="50">
          <cell r="I50">
            <v>2084490.78</v>
          </cell>
        </row>
        <row r="63">
          <cell r="I63">
            <v>1159810.1599999999</v>
          </cell>
        </row>
        <row r="64">
          <cell r="I64">
            <v>20992956.32</v>
          </cell>
        </row>
        <row r="65">
          <cell r="I65">
            <v>620947.11</v>
          </cell>
        </row>
        <row r="66">
          <cell r="I66">
            <v>695004.7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9"/>
  <sheetViews>
    <sheetView tabSelected="1" view="pageBreakPreview" zoomScaleNormal="90" zoomScaleSheetLayoutView="100" workbookViewId="0">
      <pane ySplit="7" topLeftCell="A255" activePane="bottomLeft" state="frozen"/>
      <selection activeCell="P1" sqref="P1"/>
      <selection pane="bottomLeft" activeCell="D261" sqref="D261"/>
    </sheetView>
  </sheetViews>
  <sheetFormatPr baseColWidth="10" defaultColWidth="12.7109375" defaultRowHeight="15.75" x14ac:dyDescent="0.25"/>
  <cols>
    <col min="1" max="1" width="6.7109375" style="14" customWidth="1"/>
    <col min="2" max="2" width="21.5703125" style="14" customWidth="1"/>
    <col min="3" max="3" width="11.85546875" style="14" customWidth="1"/>
    <col min="4" max="4" width="79.140625" style="12" customWidth="1"/>
    <col min="5" max="5" width="24.42578125" style="10" hidden="1" customWidth="1"/>
    <col min="6" max="6" width="18.28515625" style="10" hidden="1" customWidth="1"/>
    <col min="7" max="7" width="22" style="10" bestFit="1" customWidth="1"/>
    <col min="8" max="8" width="16.85546875" style="23" hidden="1" customWidth="1"/>
    <col min="9" max="10" width="16.85546875" style="10" hidden="1" customWidth="1"/>
    <col min="11" max="11" width="24" style="23" hidden="1" customWidth="1"/>
    <col min="12" max="13" width="16.85546875" style="10" hidden="1" customWidth="1"/>
    <col min="14" max="14" width="18.85546875" style="10" hidden="1" customWidth="1"/>
    <col min="15" max="15" width="18.5703125" style="10" hidden="1" customWidth="1"/>
    <col min="16" max="16" width="18.28515625" style="10" hidden="1" customWidth="1"/>
    <col min="17" max="17" width="16.85546875" style="10" hidden="1" customWidth="1"/>
    <col min="18" max="19" width="18.5703125" style="10" hidden="1" customWidth="1"/>
    <col min="20" max="20" width="16.85546875" style="10" hidden="1" customWidth="1"/>
    <col min="21" max="21" width="18.28515625" style="10" hidden="1" customWidth="1"/>
    <col min="22" max="23" width="18.5703125" style="10" hidden="1" customWidth="1"/>
    <col min="24" max="24" width="19.7109375" style="11" customWidth="1"/>
    <col min="25" max="25" width="19.28515625" style="1" bestFit="1" customWidth="1"/>
    <col min="26" max="26" width="21.28515625" style="1" bestFit="1" customWidth="1"/>
    <col min="27" max="27" width="18.5703125" style="1" bestFit="1" customWidth="1"/>
    <col min="28" max="28" width="16.85546875" style="1" bestFit="1" customWidth="1"/>
    <col min="29" max="29" width="12.85546875" style="1" bestFit="1" customWidth="1"/>
    <col min="30" max="30" width="16.85546875" style="1" bestFit="1" customWidth="1"/>
    <col min="31" max="31" width="12.85546875" style="1" bestFit="1" customWidth="1"/>
    <col min="32" max="32" width="15.5703125" style="1" bestFit="1" customWidth="1"/>
    <col min="33" max="33" width="12.85546875" style="1" bestFit="1" customWidth="1"/>
    <col min="34" max="34" width="16.85546875" style="1" bestFit="1" customWidth="1"/>
    <col min="35" max="35" width="12.85546875" style="1" bestFit="1" customWidth="1"/>
    <col min="36" max="36" width="18.5703125" style="1" bestFit="1" customWidth="1"/>
    <col min="37" max="16384" width="12.7109375" style="1"/>
  </cols>
  <sheetData>
    <row r="1" spans="1:26" x14ac:dyDescent="0.25">
      <c r="A1" s="16"/>
      <c r="B1" s="15"/>
      <c r="C1" s="15"/>
      <c r="D1" s="16"/>
      <c r="E1" s="16"/>
      <c r="F1" s="16"/>
      <c r="G1" s="16"/>
      <c r="H1" s="17"/>
      <c r="I1" s="16"/>
      <c r="J1" s="16"/>
      <c r="K1" s="17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6" ht="30" customHeight="1" x14ac:dyDescent="0.25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6" ht="30" customHeight="1" x14ac:dyDescent="0.25">
      <c r="A3" s="144" t="s">
        <v>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6" ht="30" customHeight="1" x14ac:dyDescent="0.25">
      <c r="A4" s="145" t="s">
        <v>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6" x14ac:dyDescent="0.25">
      <c r="A5" s="146" t="s">
        <v>232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6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6" ht="31.5" x14ac:dyDescent="0.25">
      <c r="A7" s="48" t="s">
        <v>18</v>
      </c>
      <c r="B7" s="48" t="s">
        <v>40</v>
      </c>
      <c r="C7" s="48" t="s">
        <v>1</v>
      </c>
      <c r="D7" s="49" t="s">
        <v>19</v>
      </c>
      <c r="E7" s="50" t="s">
        <v>195</v>
      </c>
      <c r="F7" s="50" t="s">
        <v>183</v>
      </c>
      <c r="G7" s="50" t="s">
        <v>196</v>
      </c>
      <c r="H7" s="51" t="s">
        <v>5</v>
      </c>
      <c r="I7" s="50" t="s">
        <v>6</v>
      </c>
      <c r="J7" s="50" t="s">
        <v>7</v>
      </c>
      <c r="K7" s="51" t="s">
        <v>8</v>
      </c>
      <c r="L7" s="50" t="s">
        <v>9</v>
      </c>
      <c r="M7" s="50" t="s">
        <v>10</v>
      </c>
      <c r="N7" s="50" t="s">
        <v>11</v>
      </c>
      <c r="O7" s="50" t="s">
        <v>8</v>
      </c>
      <c r="P7" s="50" t="s">
        <v>12</v>
      </c>
      <c r="Q7" s="50" t="s">
        <v>13</v>
      </c>
      <c r="R7" s="50" t="s">
        <v>14</v>
      </c>
      <c r="S7" s="50" t="s">
        <v>8</v>
      </c>
      <c r="T7" s="50" t="s">
        <v>15</v>
      </c>
      <c r="U7" s="50" t="s">
        <v>16</v>
      </c>
      <c r="V7" s="50" t="s">
        <v>17</v>
      </c>
      <c r="W7" s="50" t="s">
        <v>8</v>
      </c>
      <c r="X7" s="50" t="s">
        <v>184</v>
      </c>
    </row>
    <row r="8" spans="1:26" ht="15" customHeight="1" x14ac:dyDescent="0.25">
      <c r="A8" s="40" t="s">
        <v>20</v>
      </c>
      <c r="B8" s="41"/>
      <c r="C8" s="41"/>
      <c r="D8" s="41"/>
      <c r="E8" s="24"/>
      <c r="F8" s="24"/>
      <c r="G8" s="24"/>
      <c r="H8" s="18"/>
      <c r="I8" s="2"/>
      <c r="J8" s="2"/>
      <c r="K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6" x14ac:dyDescent="0.25">
      <c r="A9" s="35" t="s">
        <v>185</v>
      </c>
      <c r="B9" s="25"/>
      <c r="C9" s="25"/>
      <c r="D9" s="25"/>
      <c r="E9" s="26"/>
      <c r="F9" s="26"/>
      <c r="G9" s="26"/>
      <c r="H9" s="19"/>
      <c r="I9" s="4"/>
      <c r="J9" s="4"/>
      <c r="K9" s="1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10"/>
    </row>
    <row r="10" spans="1:26" s="87" customFormat="1" ht="30.75" customHeight="1" x14ac:dyDescent="0.25">
      <c r="A10" s="84">
        <v>1</v>
      </c>
      <c r="B10" s="147" t="s">
        <v>58</v>
      </c>
      <c r="C10" s="65">
        <v>12198</v>
      </c>
      <c r="D10" s="22" t="s">
        <v>68</v>
      </c>
      <c r="E10" s="61">
        <v>0</v>
      </c>
      <c r="F10" s="61">
        <v>54394639.5</v>
      </c>
      <c r="G10" s="32">
        <f>+E10+F10</f>
        <v>54394639.5</v>
      </c>
      <c r="H10" s="59"/>
      <c r="I10" s="6"/>
      <c r="J10" s="6">
        <v>30947072.059999999</v>
      </c>
      <c r="K10" s="6">
        <f>SUM(H10:J10)</f>
        <v>30947072.059999999</v>
      </c>
      <c r="L10" s="6"/>
      <c r="M10" s="6"/>
      <c r="N10" s="6"/>
      <c r="O10" s="6">
        <f>SUM(L10:N10)</f>
        <v>0</v>
      </c>
      <c r="P10" s="6"/>
      <c r="Q10" s="6"/>
      <c r="R10" s="6"/>
      <c r="S10" s="6">
        <f>SUM(P10:R10)</f>
        <v>0</v>
      </c>
      <c r="T10" s="60"/>
      <c r="U10" s="60">
        <v>22947674.009999994</v>
      </c>
      <c r="V10" s="21">
        <v>23447567.439999998</v>
      </c>
      <c r="W10" s="60">
        <f>SUM(T10:V10)</f>
        <v>46395241.449999988</v>
      </c>
      <c r="X10" s="85">
        <f>+K10+O10+S10+W10</f>
        <v>77342313.50999999</v>
      </c>
      <c r="Y10" s="86"/>
    </row>
    <row r="11" spans="1:26" s="87" customFormat="1" ht="30.75" customHeight="1" x14ac:dyDescent="0.25">
      <c r="A11" s="84">
        <v>2</v>
      </c>
      <c r="B11" s="148"/>
      <c r="C11" s="65">
        <v>14522</v>
      </c>
      <c r="D11" s="22" t="s">
        <v>117</v>
      </c>
      <c r="E11" s="61">
        <v>0</v>
      </c>
      <c r="F11" s="61">
        <v>3244300.94</v>
      </c>
      <c r="G11" s="32">
        <f t="shared" ref="G11:G74" si="0">+E11+F11</f>
        <v>3244300.94</v>
      </c>
      <c r="H11" s="59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0"/>
      <c r="U11" s="60"/>
      <c r="V11" s="21">
        <f>+'[3]SIGEF Diciembre'!I50+'[3]SIGEF Diciembre'!I63</f>
        <v>3244300.94</v>
      </c>
      <c r="W11" s="60">
        <f>SUM(T11:V11)</f>
        <v>3244300.94</v>
      </c>
      <c r="X11" s="85">
        <f>+K11+O11+S11+W11</f>
        <v>3244300.94</v>
      </c>
      <c r="Y11" s="86"/>
    </row>
    <row r="12" spans="1:26" s="9" customFormat="1" ht="47.25" x14ac:dyDescent="0.25">
      <c r="A12" s="84">
        <v>3</v>
      </c>
      <c r="B12" s="147" t="s">
        <v>44</v>
      </c>
      <c r="C12" s="68">
        <v>12403</v>
      </c>
      <c r="D12" s="33" t="s">
        <v>2</v>
      </c>
      <c r="E12" s="34">
        <v>100000000</v>
      </c>
      <c r="F12" s="34">
        <v>119383444.2</v>
      </c>
      <c r="G12" s="32">
        <f t="shared" si="0"/>
        <v>219383444.19999999</v>
      </c>
      <c r="H12" s="59"/>
      <c r="I12" s="6">
        <v>30020827.66</v>
      </c>
      <c r="J12" s="6">
        <v>23399296.279999997</v>
      </c>
      <c r="K12" s="6">
        <f t="shared" ref="K12:K87" si="1">SUM(H12:J12)</f>
        <v>53420123.939999998</v>
      </c>
      <c r="L12" s="6">
        <v>7774157.75</v>
      </c>
      <c r="M12" s="6">
        <v>17957501.809999999</v>
      </c>
      <c r="N12" s="6"/>
      <c r="O12" s="6">
        <f t="shared" ref="O12:O87" si="2">SUM(L12:N12)</f>
        <v>25731659.559999999</v>
      </c>
      <c r="P12" s="6"/>
      <c r="Q12" s="6"/>
      <c r="R12" s="6">
        <v>35389062.009999998</v>
      </c>
      <c r="S12" s="6">
        <f t="shared" ref="S12:S87" si="3">SUM(P12:R12)</f>
        <v>35389062.009999998</v>
      </c>
      <c r="T12" s="20">
        <v>1246483.8799999999</v>
      </c>
      <c r="U12" s="20">
        <v>18579661.710000001</v>
      </c>
      <c r="V12" s="20">
        <f>+'[3]SIGEF Diciembre'!I18+'[3]SIGEF Diciembre'!I20+'[3]SIGEF Diciembre'!I21+'[3]SIGEF Diciembre'!I64+'[3]SIGEF Diciembre'!I65+'[3]SIGEF Diciembre'!I66</f>
        <v>24250214.23</v>
      </c>
      <c r="W12" s="20">
        <f t="shared" ref="W12:W87" si="4">SUM(T12:V12)</f>
        <v>44076359.82</v>
      </c>
      <c r="X12" s="85">
        <f t="shared" ref="X12:X87" si="5">+K12+O12+S12+W12</f>
        <v>158617205.32999998</v>
      </c>
      <c r="Y12" s="86"/>
      <c r="Z12" s="88"/>
    </row>
    <row r="13" spans="1:26" s="9" customFormat="1" ht="31.5" x14ac:dyDescent="0.25">
      <c r="A13" s="84">
        <v>4</v>
      </c>
      <c r="B13" s="149"/>
      <c r="C13" s="68">
        <v>14607</v>
      </c>
      <c r="D13" s="33" t="s">
        <v>45</v>
      </c>
      <c r="E13" s="34">
        <v>0</v>
      </c>
      <c r="F13" s="34">
        <v>117095357.98999999</v>
      </c>
      <c r="G13" s="32">
        <f t="shared" si="0"/>
        <v>117095357.98999999</v>
      </c>
      <c r="H13" s="59"/>
      <c r="I13" s="6"/>
      <c r="J13" s="6"/>
      <c r="K13" s="6">
        <f t="shared" si="1"/>
        <v>0</v>
      </c>
      <c r="L13" s="6"/>
      <c r="M13" s="6">
        <v>57199673.270000003</v>
      </c>
      <c r="N13" s="6"/>
      <c r="O13" s="6">
        <f t="shared" si="2"/>
        <v>57199673.270000003</v>
      </c>
      <c r="P13" s="6"/>
      <c r="Q13" s="6"/>
      <c r="R13" s="6"/>
      <c r="S13" s="6">
        <f t="shared" si="3"/>
        <v>0</v>
      </c>
      <c r="T13" s="20"/>
      <c r="U13" s="20"/>
      <c r="V13" s="20">
        <f>+'[3]SIGEF Diciembre'!I26</f>
        <v>41316022.009999998</v>
      </c>
      <c r="W13" s="20">
        <f t="shared" si="4"/>
        <v>41316022.009999998</v>
      </c>
      <c r="X13" s="85">
        <f t="shared" si="5"/>
        <v>98515695.280000001</v>
      </c>
      <c r="Y13" s="86"/>
      <c r="Z13" s="89"/>
    </row>
    <row r="14" spans="1:26" s="9" customFormat="1" ht="31.5" hidden="1" x14ac:dyDescent="0.25">
      <c r="A14" s="84">
        <v>5</v>
      </c>
      <c r="B14" s="149"/>
      <c r="C14" s="68">
        <v>14630</v>
      </c>
      <c r="D14" s="33" t="s">
        <v>46</v>
      </c>
      <c r="E14" s="34">
        <v>41171109</v>
      </c>
      <c r="F14" s="34">
        <v>-41171109</v>
      </c>
      <c r="G14" s="32">
        <f t="shared" si="0"/>
        <v>0</v>
      </c>
      <c r="H14" s="59"/>
      <c r="I14" s="6"/>
      <c r="J14" s="6"/>
      <c r="K14" s="6">
        <f t="shared" si="1"/>
        <v>0</v>
      </c>
      <c r="L14" s="6"/>
      <c r="M14" s="6"/>
      <c r="N14" s="6"/>
      <c r="O14" s="6">
        <f t="shared" si="2"/>
        <v>0</v>
      </c>
      <c r="P14" s="6"/>
      <c r="Q14" s="6"/>
      <c r="R14" s="6"/>
      <c r="S14" s="6">
        <f t="shared" si="3"/>
        <v>0</v>
      </c>
      <c r="T14" s="20"/>
      <c r="U14" s="20"/>
      <c r="V14" s="20"/>
      <c r="W14" s="20">
        <f t="shared" si="4"/>
        <v>0</v>
      </c>
      <c r="X14" s="85">
        <f t="shared" si="5"/>
        <v>0</v>
      </c>
      <c r="Y14" s="86"/>
      <c r="Z14" s="89"/>
    </row>
    <row r="15" spans="1:26" s="9" customFormat="1" ht="31.5" x14ac:dyDescent="0.25">
      <c r="A15" s="84">
        <v>5</v>
      </c>
      <c r="B15" s="149"/>
      <c r="C15" s="68">
        <v>14631</v>
      </c>
      <c r="D15" s="33" t="s">
        <v>47</v>
      </c>
      <c r="E15" s="34">
        <v>101435046</v>
      </c>
      <c r="F15" s="34">
        <v>-61684751</v>
      </c>
      <c r="G15" s="32">
        <f t="shared" si="0"/>
        <v>39750295</v>
      </c>
      <c r="H15" s="59"/>
      <c r="I15" s="6">
        <v>39750294.280000001</v>
      </c>
      <c r="J15" s="6"/>
      <c r="K15" s="6">
        <f t="shared" si="1"/>
        <v>39750294.280000001</v>
      </c>
      <c r="L15" s="6"/>
      <c r="M15" s="6"/>
      <c r="N15" s="6"/>
      <c r="O15" s="6">
        <f t="shared" si="2"/>
        <v>0</v>
      </c>
      <c r="P15" s="6"/>
      <c r="Q15" s="6"/>
      <c r="R15" s="6"/>
      <c r="S15" s="6">
        <f t="shared" si="3"/>
        <v>0</v>
      </c>
      <c r="T15" s="20"/>
      <c r="U15" s="20"/>
      <c r="V15" s="20"/>
      <c r="W15" s="20">
        <f t="shared" si="4"/>
        <v>0</v>
      </c>
      <c r="X15" s="85">
        <f t="shared" si="5"/>
        <v>39750294.280000001</v>
      </c>
      <c r="Y15" s="86"/>
      <c r="Z15" s="89"/>
    </row>
    <row r="16" spans="1:26" s="9" customFormat="1" ht="31.5" x14ac:dyDescent="0.25">
      <c r="A16" s="84">
        <v>6</v>
      </c>
      <c r="B16" s="149"/>
      <c r="C16" s="68">
        <v>14658</v>
      </c>
      <c r="D16" s="33" t="s">
        <v>197</v>
      </c>
      <c r="E16" s="34">
        <v>0</v>
      </c>
      <c r="F16" s="34">
        <v>28073375.02</v>
      </c>
      <c r="G16" s="32">
        <f t="shared" si="0"/>
        <v>28073375.02</v>
      </c>
      <c r="H16" s="59"/>
      <c r="I16" s="6"/>
      <c r="J16" s="6"/>
      <c r="K16" s="6"/>
      <c r="L16" s="6"/>
      <c r="M16" s="6"/>
      <c r="N16" s="6"/>
      <c r="O16" s="6"/>
      <c r="P16" s="6"/>
      <c r="Q16" s="6"/>
      <c r="R16" s="6">
        <v>28073375.02</v>
      </c>
      <c r="S16" s="6">
        <f t="shared" ref="S16" si="6">SUM(P16:R16)</f>
        <v>28073375.02</v>
      </c>
      <c r="T16" s="20"/>
      <c r="U16" s="20"/>
      <c r="V16" s="20"/>
      <c r="W16" s="20">
        <f t="shared" ref="W16" si="7">SUM(T16:V16)</f>
        <v>0</v>
      </c>
      <c r="X16" s="85">
        <f t="shared" ref="X16" si="8">+K16+O16+S16+W16</f>
        <v>28073375.02</v>
      </c>
      <c r="Y16" s="86"/>
      <c r="Z16" s="89"/>
    </row>
    <row r="17" spans="1:26" s="9" customFormat="1" ht="31.5" x14ac:dyDescent="0.25">
      <c r="A17" s="84">
        <v>7</v>
      </c>
      <c r="B17" s="149"/>
      <c r="C17" s="68">
        <v>14657</v>
      </c>
      <c r="D17" s="33" t="s">
        <v>147</v>
      </c>
      <c r="E17" s="34">
        <v>0</v>
      </c>
      <c r="F17" s="34">
        <v>17755254.170000002</v>
      </c>
      <c r="G17" s="32">
        <f t="shared" si="0"/>
        <v>17755254.170000002</v>
      </c>
      <c r="H17" s="5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0">
        <v>17755254.170000002</v>
      </c>
      <c r="V17" s="20"/>
      <c r="W17" s="20">
        <f>SUM(T17:V17)</f>
        <v>17755254.170000002</v>
      </c>
      <c r="X17" s="85">
        <f t="shared" ref="X17" si="9">+K17+O17+S17+W17</f>
        <v>17755254.170000002</v>
      </c>
      <c r="Y17" s="86"/>
      <c r="Z17" s="89"/>
    </row>
    <row r="18" spans="1:26" s="9" customFormat="1" x14ac:dyDescent="0.25">
      <c r="A18" s="84">
        <v>8</v>
      </c>
      <c r="B18" s="149"/>
      <c r="C18" s="68">
        <v>14547</v>
      </c>
      <c r="D18" s="33" t="s">
        <v>124</v>
      </c>
      <c r="E18" s="34">
        <v>0</v>
      </c>
      <c r="F18" s="34">
        <v>5108624.49</v>
      </c>
      <c r="G18" s="32">
        <f t="shared" si="0"/>
        <v>5108624.49</v>
      </c>
      <c r="H18" s="5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0"/>
      <c r="U18" s="20">
        <v>5108624.49</v>
      </c>
      <c r="V18" s="20"/>
      <c r="W18" s="20">
        <f t="shared" ref="W18" si="10">SUM(T18:V18)</f>
        <v>5108624.49</v>
      </c>
      <c r="X18" s="85">
        <f t="shared" ref="X18" si="11">+K18+O18+S18+W18</f>
        <v>5108624.49</v>
      </c>
      <c r="Y18" s="86"/>
      <c r="Z18" s="89"/>
    </row>
    <row r="19" spans="1:26" s="9" customFormat="1" x14ac:dyDescent="0.25">
      <c r="A19" s="84">
        <v>9</v>
      </c>
      <c r="B19" s="148"/>
      <c r="C19" s="68">
        <v>14550</v>
      </c>
      <c r="D19" s="33" t="s">
        <v>129</v>
      </c>
      <c r="E19" s="34">
        <v>0</v>
      </c>
      <c r="F19" s="34">
        <v>2476176.06</v>
      </c>
      <c r="G19" s="32">
        <f t="shared" si="0"/>
        <v>2476176.06</v>
      </c>
      <c r="H19" s="5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0"/>
      <c r="U19" s="20"/>
      <c r="V19" s="20">
        <v>2476176.06</v>
      </c>
      <c r="W19" s="20">
        <f t="shared" ref="W19" si="12">SUM(T19:V19)</f>
        <v>2476176.06</v>
      </c>
      <c r="X19" s="85">
        <f t="shared" ref="X19" si="13">+K19+O19+S19+W19</f>
        <v>2476176.06</v>
      </c>
      <c r="Y19" s="86"/>
      <c r="Z19" s="89"/>
    </row>
    <row r="20" spans="1:26" s="9" customFormat="1" ht="31.5" x14ac:dyDescent="0.25">
      <c r="A20" s="84">
        <v>10</v>
      </c>
      <c r="B20" s="67" t="s">
        <v>74</v>
      </c>
      <c r="C20" s="68">
        <v>13905</v>
      </c>
      <c r="D20" s="33" t="s">
        <v>75</v>
      </c>
      <c r="E20" s="34">
        <v>86486427</v>
      </c>
      <c r="F20" s="34">
        <v>263662676.66999999</v>
      </c>
      <c r="G20" s="32">
        <f t="shared" si="0"/>
        <v>350149103.66999996</v>
      </c>
      <c r="H20" s="59"/>
      <c r="I20" s="6">
        <v>46075985.490000002</v>
      </c>
      <c r="J20" s="6"/>
      <c r="K20" s="6">
        <f t="shared" si="1"/>
        <v>46075985.490000002</v>
      </c>
      <c r="L20" s="6">
        <v>43458790.93</v>
      </c>
      <c r="M20" s="6"/>
      <c r="N20" s="6"/>
      <c r="O20" s="6">
        <f t="shared" si="2"/>
        <v>43458790.93</v>
      </c>
      <c r="P20" s="6"/>
      <c r="Q20" s="6"/>
      <c r="R20" s="6">
        <v>83516814.620000005</v>
      </c>
      <c r="S20" s="6">
        <f t="shared" si="3"/>
        <v>83516814.620000005</v>
      </c>
      <c r="T20" s="20">
        <v>38804783.409999996</v>
      </c>
      <c r="U20" s="20"/>
      <c r="V20" s="20">
        <v>138292729.22</v>
      </c>
      <c r="W20" s="20">
        <f t="shared" si="4"/>
        <v>177097512.63</v>
      </c>
      <c r="X20" s="85">
        <f>+K20+O20+S20+W20</f>
        <v>350149103.67000002</v>
      </c>
      <c r="Y20" s="86"/>
      <c r="Z20" s="89"/>
    </row>
    <row r="21" spans="1:26" s="92" customFormat="1" ht="30.75" customHeight="1" x14ac:dyDescent="0.25">
      <c r="A21" s="84">
        <v>11</v>
      </c>
      <c r="B21" s="135" t="s">
        <v>67</v>
      </c>
      <c r="C21" s="64">
        <v>14140</v>
      </c>
      <c r="D21" s="90" t="s">
        <v>82</v>
      </c>
      <c r="E21" s="91">
        <v>0</v>
      </c>
      <c r="F21" s="91">
        <v>112427083.28</v>
      </c>
      <c r="G21" s="32">
        <f t="shared" si="0"/>
        <v>112427083.28</v>
      </c>
      <c r="H21" s="59"/>
      <c r="I21" s="6"/>
      <c r="J21" s="6">
        <v>54335243.270000003</v>
      </c>
      <c r="K21" s="6">
        <f t="shared" si="1"/>
        <v>54335243.270000003</v>
      </c>
      <c r="L21" s="6"/>
      <c r="M21" s="6"/>
      <c r="N21" s="6"/>
      <c r="O21" s="6">
        <f t="shared" si="2"/>
        <v>0</v>
      </c>
      <c r="P21" s="6"/>
      <c r="Q21" s="6"/>
      <c r="R21" s="6"/>
      <c r="S21" s="6">
        <f t="shared" si="3"/>
        <v>0</v>
      </c>
      <c r="T21" s="60"/>
      <c r="U21" s="60">
        <v>58091839.280000001</v>
      </c>
      <c r="V21" s="21"/>
      <c r="W21" s="60">
        <f t="shared" si="4"/>
        <v>58091839.280000001</v>
      </c>
      <c r="X21" s="85">
        <f t="shared" si="5"/>
        <v>112427082.55000001</v>
      </c>
      <c r="Y21" s="86"/>
    </row>
    <row r="22" spans="1:26" s="92" customFormat="1" ht="30.75" customHeight="1" x14ac:dyDescent="0.25">
      <c r="A22" s="84">
        <v>12</v>
      </c>
      <c r="B22" s="136"/>
      <c r="C22" s="64">
        <v>15096</v>
      </c>
      <c r="D22" s="90" t="s">
        <v>91</v>
      </c>
      <c r="E22" s="91">
        <v>5423680</v>
      </c>
      <c r="F22" s="91">
        <v>0</v>
      </c>
      <c r="G22" s="32">
        <f t="shared" si="0"/>
        <v>5423680</v>
      </c>
      <c r="H22" s="59"/>
      <c r="I22" s="6"/>
      <c r="J22" s="6"/>
      <c r="K22" s="6">
        <f t="shared" si="1"/>
        <v>0</v>
      </c>
      <c r="L22" s="6"/>
      <c r="M22" s="6"/>
      <c r="N22" s="6"/>
      <c r="O22" s="6">
        <f t="shared" si="2"/>
        <v>0</v>
      </c>
      <c r="P22" s="6"/>
      <c r="Q22" s="6"/>
      <c r="R22" s="6">
        <v>5423680</v>
      </c>
      <c r="S22" s="6">
        <f t="shared" si="3"/>
        <v>5423680</v>
      </c>
      <c r="T22" s="60"/>
      <c r="U22" s="60"/>
      <c r="V22" s="21"/>
      <c r="W22" s="60">
        <f t="shared" si="4"/>
        <v>0</v>
      </c>
      <c r="X22" s="85">
        <f t="shared" si="5"/>
        <v>5423680</v>
      </c>
      <c r="Y22" s="86"/>
    </row>
    <row r="23" spans="1:26" s="87" customFormat="1" ht="30.75" customHeight="1" x14ac:dyDescent="0.25">
      <c r="A23" s="84">
        <v>13</v>
      </c>
      <c r="B23" s="135" t="s">
        <v>66</v>
      </c>
      <c r="C23" s="63">
        <v>14141</v>
      </c>
      <c r="D23" s="93" t="s">
        <v>23</v>
      </c>
      <c r="E23" s="94">
        <v>0</v>
      </c>
      <c r="F23" s="94">
        <v>20981542.190000001</v>
      </c>
      <c r="G23" s="32">
        <f t="shared" si="0"/>
        <v>20981542.190000001</v>
      </c>
      <c r="H23" s="59"/>
      <c r="I23" s="6"/>
      <c r="J23" s="6">
        <v>20981542.190000001</v>
      </c>
      <c r="K23" s="6">
        <f t="shared" si="1"/>
        <v>20981542.190000001</v>
      </c>
      <c r="L23" s="6"/>
      <c r="M23" s="6"/>
      <c r="N23" s="6"/>
      <c r="O23" s="6">
        <f t="shared" si="2"/>
        <v>0</v>
      </c>
      <c r="P23" s="6"/>
      <c r="Q23" s="6"/>
      <c r="R23" s="6"/>
      <c r="S23" s="6">
        <f t="shared" si="3"/>
        <v>0</v>
      </c>
      <c r="T23" s="60"/>
      <c r="U23" s="60"/>
      <c r="V23" s="60"/>
      <c r="W23" s="60">
        <f t="shared" si="4"/>
        <v>0</v>
      </c>
      <c r="X23" s="85">
        <f t="shared" si="5"/>
        <v>20981542.190000001</v>
      </c>
      <c r="Y23" s="86"/>
    </row>
    <row r="24" spans="1:26" s="87" customFormat="1" ht="30.75" customHeight="1" x14ac:dyDescent="0.25">
      <c r="A24" s="84">
        <v>14</v>
      </c>
      <c r="B24" s="140"/>
      <c r="C24" s="63">
        <v>14733</v>
      </c>
      <c r="D24" s="93" t="s">
        <v>198</v>
      </c>
      <c r="E24" s="94">
        <v>0</v>
      </c>
      <c r="F24" s="94">
        <v>21901613.829999998</v>
      </c>
      <c r="G24" s="32">
        <f t="shared" si="0"/>
        <v>21901613.829999998</v>
      </c>
      <c r="H24" s="59"/>
      <c r="I24" s="6"/>
      <c r="J24" s="6"/>
      <c r="K24" s="6"/>
      <c r="L24" s="6"/>
      <c r="M24" s="6"/>
      <c r="N24" s="6"/>
      <c r="O24" s="6"/>
      <c r="P24" s="6"/>
      <c r="Q24" s="6"/>
      <c r="R24" s="6">
        <v>10020375.16</v>
      </c>
      <c r="S24" s="6">
        <f t="shared" ref="S24:S25" si="14">SUM(P24:R24)</f>
        <v>10020375.16</v>
      </c>
      <c r="T24" s="60"/>
      <c r="U24" s="60"/>
      <c r="V24" s="60">
        <v>11881238.67</v>
      </c>
      <c r="W24" s="60">
        <f t="shared" ref="W24:W25" si="15">SUM(T24:V24)</f>
        <v>11881238.67</v>
      </c>
      <c r="X24" s="85">
        <f t="shared" ref="X24:X25" si="16">+K24+O24+S24+W24</f>
        <v>21901613.829999998</v>
      </c>
      <c r="Y24" s="86"/>
    </row>
    <row r="25" spans="1:26" s="87" customFormat="1" ht="30.75" customHeight="1" x14ac:dyDescent="0.25">
      <c r="A25" s="84">
        <v>15</v>
      </c>
      <c r="B25" s="136"/>
      <c r="C25" s="63">
        <v>14537</v>
      </c>
      <c r="D25" s="93" t="s">
        <v>122</v>
      </c>
      <c r="E25" s="94">
        <v>0</v>
      </c>
      <c r="F25" s="94">
        <v>17305129.449999999</v>
      </c>
      <c r="G25" s="32">
        <f t="shared" si="0"/>
        <v>17305129.449999999</v>
      </c>
      <c r="H25" s="59"/>
      <c r="I25" s="6"/>
      <c r="J25" s="6"/>
      <c r="K25" s="6"/>
      <c r="L25" s="6"/>
      <c r="M25" s="6"/>
      <c r="N25" s="6"/>
      <c r="O25" s="6"/>
      <c r="P25" s="6"/>
      <c r="Q25" s="6"/>
      <c r="R25" s="6">
        <v>17305129.449999999</v>
      </c>
      <c r="S25" s="6">
        <f t="shared" si="14"/>
        <v>17305129.449999999</v>
      </c>
      <c r="T25" s="60"/>
      <c r="U25" s="60"/>
      <c r="V25" s="60"/>
      <c r="W25" s="60">
        <f t="shared" si="15"/>
        <v>0</v>
      </c>
      <c r="X25" s="85">
        <f t="shared" si="16"/>
        <v>17305129.449999999</v>
      </c>
      <c r="Y25" s="86"/>
    </row>
    <row r="26" spans="1:26" s="95" customFormat="1" ht="30.75" hidden="1" customHeight="1" x14ac:dyDescent="0.25">
      <c r="A26" s="84">
        <v>17</v>
      </c>
      <c r="B26" s="135" t="s">
        <v>42</v>
      </c>
      <c r="C26" s="68">
        <v>14142</v>
      </c>
      <c r="D26" s="30" t="s">
        <v>83</v>
      </c>
      <c r="E26" s="28">
        <v>97228638</v>
      </c>
      <c r="F26" s="28">
        <v>-97228637.939999998</v>
      </c>
      <c r="G26" s="32">
        <f t="shared" si="0"/>
        <v>6.0000002384185791E-2</v>
      </c>
      <c r="H26" s="59"/>
      <c r="I26" s="6"/>
      <c r="J26" s="6"/>
      <c r="K26" s="6">
        <f t="shared" si="1"/>
        <v>0</v>
      </c>
      <c r="L26" s="6"/>
      <c r="M26" s="6"/>
      <c r="N26" s="6"/>
      <c r="O26" s="6">
        <f t="shared" si="2"/>
        <v>0</v>
      </c>
      <c r="P26" s="6"/>
      <c r="Q26" s="6"/>
      <c r="R26" s="6"/>
      <c r="S26" s="6">
        <f t="shared" si="3"/>
        <v>0</v>
      </c>
      <c r="T26" s="20"/>
      <c r="U26" s="20"/>
      <c r="V26" s="20"/>
      <c r="W26" s="20">
        <f t="shared" si="4"/>
        <v>0</v>
      </c>
      <c r="X26" s="85">
        <f t="shared" si="5"/>
        <v>0</v>
      </c>
      <c r="Y26" s="86"/>
      <c r="Z26" s="89"/>
    </row>
    <row r="27" spans="1:26" s="95" customFormat="1" ht="30.75" customHeight="1" x14ac:dyDescent="0.25">
      <c r="A27" s="84">
        <v>16</v>
      </c>
      <c r="B27" s="140"/>
      <c r="C27" s="68">
        <v>14504</v>
      </c>
      <c r="D27" s="30" t="s">
        <v>33</v>
      </c>
      <c r="E27" s="28">
        <v>36962687</v>
      </c>
      <c r="F27" s="28">
        <v>24568194.960000001</v>
      </c>
      <c r="G27" s="32">
        <f t="shared" si="0"/>
        <v>61530881.960000001</v>
      </c>
      <c r="H27" s="59"/>
      <c r="I27" s="6"/>
      <c r="J27" s="6">
        <v>38066623.450000003</v>
      </c>
      <c r="K27" s="6">
        <f t="shared" si="1"/>
        <v>38066623.450000003</v>
      </c>
      <c r="L27" s="6"/>
      <c r="M27" s="6"/>
      <c r="N27" s="6"/>
      <c r="O27" s="6">
        <f t="shared" si="2"/>
        <v>0</v>
      </c>
      <c r="P27" s="6"/>
      <c r="Q27" s="6"/>
      <c r="R27" s="6"/>
      <c r="S27" s="6">
        <f t="shared" si="3"/>
        <v>0</v>
      </c>
      <c r="T27" s="20"/>
      <c r="V27" s="20">
        <v>23464258.510000002</v>
      </c>
      <c r="W27" s="20">
        <f t="shared" si="4"/>
        <v>23464258.510000002</v>
      </c>
      <c r="X27" s="85">
        <f t="shared" si="5"/>
        <v>61530881.960000008</v>
      </c>
      <c r="Y27" s="86"/>
      <c r="Z27" s="89"/>
    </row>
    <row r="28" spans="1:26" s="95" customFormat="1" ht="30.75" customHeight="1" x14ac:dyDescent="0.25">
      <c r="A28" s="84">
        <v>17</v>
      </c>
      <c r="B28" s="140"/>
      <c r="C28" s="68">
        <v>14554</v>
      </c>
      <c r="D28" s="30" t="s">
        <v>132</v>
      </c>
      <c r="E28" s="28">
        <v>0</v>
      </c>
      <c r="F28" s="28">
        <v>42239853</v>
      </c>
      <c r="G28" s="32">
        <f t="shared" si="0"/>
        <v>42239853</v>
      </c>
      <c r="H28" s="59"/>
      <c r="I28" s="6"/>
      <c r="J28" s="6"/>
      <c r="K28" s="123"/>
      <c r="L28" s="6"/>
      <c r="M28" s="6"/>
      <c r="N28" s="6"/>
      <c r="O28" s="6"/>
      <c r="P28" s="6"/>
      <c r="Q28" s="6"/>
      <c r="R28" s="6"/>
      <c r="S28" s="6"/>
      <c r="T28" s="20"/>
      <c r="U28" s="20">
        <f>+'[3]SIGEF Noviembre'!I29</f>
        <v>42226011.509999998</v>
      </c>
      <c r="V28" s="20"/>
      <c r="W28" s="20">
        <f t="shared" ref="W28" si="17">SUM(T28:V28)</f>
        <v>42226011.509999998</v>
      </c>
      <c r="X28" s="85">
        <f t="shared" ref="X28" si="18">+K28+O28+S28+W28</f>
        <v>42226011.509999998</v>
      </c>
      <c r="Y28" s="86"/>
      <c r="Z28" s="89"/>
    </row>
    <row r="29" spans="1:26" s="95" customFormat="1" ht="30.75" customHeight="1" x14ac:dyDescent="0.25">
      <c r="A29" s="84">
        <v>18</v>
      </c>
      <c r="B29" s="136"/>
      <c r="C29" s="68">
        <v>14608</v>
      </c>
      <c r="D29" s="30" t="s">
        <v>143</v>
      </c>
      <c r="E29" s="28">
        <v>0</v>
      </c>
      <c r="F29" s="28">
        <v>16004576.970000001</v>
      </c>
      <c r="G29" s="32">
        <f t="shared" si="0"/>
        <v>16004576.970000001</v>
      </c>
      <c r="H29" s="5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0"/>
      <c r="U29" s="20">
        <v>15995617.359999999</v>
      </c>
      <c r="V29" s="20"/>
      <c r="W29" s="20">
        <f t="shared" ref="W29" si="19">SUM(T29:V29)</f>
        <v>15995617.359999999</v>
      </c>
      <c r="X29" s="85">
        <f t="shared" ref="X29" si="20">+K29+O29+S29+W29</f>
        <v>15995617.359999999</v>
      </c>
      <c r="Y29" s="86"/>
      <c r="Z29" s="89"/>
    </row>
    <row r="30" spans="1:26" s="87" customFormat="1" ht="30.75" customHeight="1" x14ac:dyDescent="0.25">
      <c r="A30" s="84">
        <v>19</v>
      </c>
      <c r="B30" s="141" t="s">
        <v>52</v>
      </c>
      <c r="C30" s="63">
        <v>14406</v>
      </c>
      <c r="D30" s="29" t="s">
        <v>22</v>
      </c>
      <c r="E30" s="62">
        <v>0</v>
      </c>
      <c r="F30" s="62">
        <v>10800000</v>
      </c>
      <c r="G30" s="32">
        <f t="shared" si="0"/>
        <v>10800000</v>
      </c>
      <c r="H30" s="59"/>
      <c r="I30" s="6"/>
      <c r="J30" s="6">
        <v>9402485.4900000002</v>
      </c>
      <c r="K30" s="6">
        <f t="shared" si="1"/>
        <v>9402485.4900000002</v>
      </c>
      <c r="L30" s="6">
        <v>1397514.51</v>
      </c>
      <c r="M30" s="6"/>
      <c r="N30" s="6"/>
      <c r="O30" s="6">
        <f t="shared" si="2"/>
        <v>1397514.51</v>
      </c>
      <c r="P30" s="6"/>
      <c r="Q30" s="6"/>
      <c r="R30" s="6"/>
      <c r="S30" s="6">
        <f t="shared" si="3"/>
        <v>0</v>
      </c>
      <c r="T30" s="60"/>
      <c r="U30" s="20"/>
      <c r="V30" s="60"/>
      <c r="W30" s="60">
        <f t="shared" si="4"/>
        <v>0</v>
      </c>
      <c r="X30" s="85">
        <f t="shared" si="5"/>
        <v>10800000</v>
      </c>
      <c r="Y30" s="86"/>
    </row>
    <row r="31" spans="1:26" s="87" customFormat="1" ht="30.75" customHeight="1" x14ac:dyDescent="0.25">
      <c r="A31" s="84">
        <v>20</v>
      </c>
      <c r="B31" s="143"/>
      <c r="C31" s="63">
        <v>14583</v>
      </c>
      <c r="D31" s="29" t="s">
        <v>53</v>
      </c>
      <c r="E31" s="62">
        <v>206786131</v>
      </c>
      <c r="F31" s="62">
        <v>189957871.72</v>
      </c>
      <c r="G31" s="32">
        <f t="shared" si="0"/>
        <v>396744002.72000003</v>
      </c>
      <c r="H31" s="59"/>
      <c r="I31" s="6">
        <v>77125004.5</v>
      </c>
      <c r="J31" s="6">
        <v>30105587.629999999</v>
      </c>
      <c r="K31" s="6">
        <f t="shared" si="1"/>
        <v>107230592.13</v>
      </c>
      <c r="L31" s="6">
        <v>46644251.979999997</v>
      </c>
      <c r="M31" s="6"/>
      <c r="N31" s="6"/>
      <c r="O31" s="6">
        <f t="shared" si="2"/>
        <v>46644251.979999997</v>
      </c>
      <c r="P31" s="6"/>
      <c r="Q31" s="6"/>
      <c r="R31" s="6">
        <v>183699929.42000002</v>
      </c>
      <c r="S31" s="6">
        <f t="shared" si="3"/>
        <v>183699929.42000002</v>
      </c>
      <c r="T31" s="60">
        <v>19268612.16</v>
      </c>
      <c r="U31" s="60">
        <v>17169309.52</v>
      </c>
      <c r="V31" s="60"/>
      <c r="W31" s="60">
        <f t="shared" si="4"/>
        <v>36437921.68</v>
      </c>
      <c r="X31" s="85">
        <f t="shared" si="5"/>
        <v>374012695.20999998</v>
      </c>
      <c r="Y31" s="86"/>
    </row>
    <row r="32" spans="1:26" s="87" customFormat="1" ht="30.75" customHeight="1" x14ac:dyDescent="0.25">
      <c r="A32" s="84">
        <v>21</v>
      </c>
      <c r="B32" s="142"/>
      <c r="C32" s="63">
        <v>14457</v>
      </c>
      <c r="D32" s="29" t="s">
        <v>28</v>
      </c>
      <c r="E32" s="62">
        <v>0</v>
      </c>
      <c r="F32" s="62">
        <v>5000000</v>
      </c>
      <c r="G32" s="32">
        <f t="shared" si="0"/>
        <v>5000000</v>
      </c>
      <c r="H32" s="5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0"/>
      <c r="U32" s="60"/>
      <c r="V32" s="60"/>
      <c r="W32" s="60"/>
      <c r="X32" s="85">
        <v>0</v>
      </c>
      <c r="Y32" s="86"/>
    </row>
    <row r="33" spans="1:25" s="87" customFormat="1" ht="30.75" customHeight="1" x14ac:dyDescent="0.25">
      <c r="A33" s="84">
        <v>22</v>
      </c>
      <c r="B33" s="141" t="s">
        <v>41</v>
      </c>
      <c r="C33" s="63">
        <v>14502</v>
      </c>
      <c r="D33" s="29" t="s">
        <v>30</v>
      </c>
      <c r="E33" s="62">
        <v>42002497</v>
      </c>
      <c r="F33" s="62">
        <v>-2497</v>
      </c>
      <c r="G33" s="32">
        <f t="shared" si="0"/>
        <v>42000000</v>
      </c>
      <c r="H33" s="59"/>
      <c r="I33" s="6"/>
      <c r="J33" s="6"/>
      <c r="K33" s="6">
        <f t="shared" si="1"/>
        <v>0</v>
      </c>
      <c r="L33" s="6"/>
      <c r="M33" s="6"/>
      <c r="N33" s="6"/>
      <c r="O33" s="6">
        <f t="shared" si="2"/>
        <v>0</v>
      </c>
      <c r="P33" s="6"/>
      <c r="Q33" s="6"/>
      <c r="R33" s="6"/>
      <c r="S33" s="6">
        <f t="shared" si="3"/>
        <v>0</v>
      </c>
      <c r="T33" s="60"/>
      <c r="U33" s="60"/>
      <c r="V33" s="60">
        <v>41581968.840000004</v>
      </c>
      <c r="W33" s="60">
        <f t="shared" si="4"/>
        <v>41581968.840000004</v>
      </c>
      <c r="X33" s="85">
        <f t="shared" si="5"/>
        <v>41581968.840000004</v>
      </c>
      <c r="Y33" s="86"/>
    </row>
    <row r="34" spans="1:25" s="87" customFormat="1" ht="30.75" customHeight="1" x14ac:dyDescent="0.25">
      <c r="A34" s="84">
        <v>23</v>
      </c>
      <c r="B34" s="143"/>
      <c r="C34" s="63">
        <v>14520</v>
      </c>
      <c r="D34" s="29" t="s">
        <v>31</v>
      </c>
      <c r="E34" s="62">
        <v>31497505</v>
      </c>
      <c r="F34" s="62">
        <v>32350421.579999998</v>
      </c>
      <c r="G34" s="32">
        <f t="shared" si="0"/>
        <v>63847926.579999998</v>
      </c>
      <c r="H34" s="59"/>
      <c r="I34" s="6"/>
      <c r="J34" s="6">
        <v>15129295.890000001</v>
      </c>
      <c r="K34" s="6">
        <f t="shared" si="1"/>
        <v>15129295.890000001</v>
      </c>
      <c r="L34" s="6"/>
      <c r="M34" s="6"/>
      <c r="N34" s="6"/>
      <c r="O34" s="6">
        <f t="shared" si="2"/>
        <v>0</v>
      </c>
      <c r="P34" s="6"/>
      <c r="Q34" s="6"/>
      <c r="R34" s="6"/>
      <c r="S34" s="6">
        <f t="shared" si="3"/>
        <v>0</v>
      </c>
      <c r="T34" s="60"/>
      <c r="U34" s="60">
        <v>48718630.469999999</v>
      </c>
      <c r="V34" s="60"/>
      <c r="W34" s="60">
        <f t="shared" si="4"/>
        <v>48718630.469999999</v>
      </c>
      <c r="X34" s="85">
        <f t="shared" si="5"/>
        <v>63847926.359999999</v>
      </c>
      <c r="Y34" s="86"/>
    </row>
    <row r="35" spans="1:25" s="87" customFormat="1" ht="30.75" customHeight="1" x14ac:dyDescent="0.25">
      <c r="A35" s="84">
        <v>24</v>
      </c>
      <c r="B35" s="143"/>
      <c r="C35" s="63">
        <v>14765</v>
      </c>
      <c r="D35" s="29" t="s">
        <v>160</v>
      </c>
      <c r="E35" s="62">
        <v>0</v>
      </c>
      <c r="F35" s="62">
        <v>41854991.409999996</v>
      </c>
      <c r="G35" s="32">
        <f t="shared" si="0"/>
        <v>41854991.409999996</v>
      </c>
      <c r="H35" s="59"/>
      <c r="I35" s="6"/>
      <c r="J35" s="6"/>
      <c r="K35" s="6"/>
      <c r="L35" s="6"/>
      <c r="M35" s="6"/>
      <c r="N35" s="6"/>
      <c r="O35" s="6"/>
      <c r="P35" s="6"/>
      <c r="Q35" s="6"/>
      <c r="R35" s="6">
        <v>24889505.169999998</v>
      </c>
      <c r="S35" s="6">
        <f t="shared" ref="S35" si="21">SUM(P35:R35)</f>
        <v>24889505.169999998</v>
      </c>
      <c r="T35" s="60"/>
      <c r="U35" s="60">
        <v>1629876.69</v>
      </c>
      <c r="V35" s="60">
        <v>12491015.219999999</v>
      </c>
      <c r="W35" s="60">
        <f t="shared" ref="W35" si="22">SUM(T35:V35)</f>
        <v>14120891.909999998</v>
      </c>
      <c r="X35" s="85">
        <f t="shared" ref="X35" si="23">+K35+O35+S35+W35</f>
        <v>39010397.079999998</v>
      </c>
      <c r="Y35" s="86"/>
    </row>
    <row r="36" spans="1:25" s="87" customFormat="1" ht="30.75" customHeight="1" x14ac:dyDescent="0.25">
      <c r="A36" s="84">
        <v>25</v>
      </c>
      <c r="B36" s="143"/>
      <c r="C36" s="63">
        <v>14443</v>
      </c>
      <c r="D36" s="29" t="s">
        <v>92</v>
      </c>
      <c r="E36" s="62">
        <v>0</v>
      </c>
      <c r="F36" s="62">
        <v>2100000</v>
      </c>
      <c r="G36" s="32">
        <f t="shared" si="0"/>
        <v>2100000</v>
      </c>
      <c r="H36" s="5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0"/>
      <c r="U36" s="60"/>
      <c r="V36" s="60"/>
      <c r="W36" s="60">
        <f t="shared" ref="W36:W37" si="24">SUM(T36:V36)</f>
        <v>0</v>
      </c>
      <c r="X36" s="85">
        <f t="shared" ref="X36:X37" si="25">+K36+O36+S36+W36</f>
        <v>0</v>
      </c>
      <c r="Y36" s="86"/>
    </row>
    <row r="37" spans="1:25" s="87" customFormat="1" ht="30.75" customHeight="1" x14ac:dyDescent="0.25">
      <c r="A37" s="84">
        <v>26</v>
      </c>
      <c r="B37" s="143"/>
      <c r="C37" s="63">
        <v>14816</v>
      </c>
      <c r="D37" s="29" t="s">
        <v>167</v>
      </c>
      <c r="E37" s="62">
        <v>0</v>
      </c>
      <c r="F37" s="62">
        <v>26633456.309999999</v>
      </c>
      <c r="G37" s="32">
        <f t="shared" si="0"/>
        <v>26633456.309999999</v>
      </c>
      <c r="H37" s="5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0"/>
      <c r="U37" s="60">
        <v>26633456.309999999</v>
      </c>
      <c r="V37" s="60"/>
      <c r="W37" s="60">
        <f t="shared" si="24"/>
        <v>26633456.309999999</v>
      </c>
      <c r="X37" s="85">
        <f t="shared" si="25"/>
        <v>26633456.309999999</v>
      </c>
      <c r="Y37" s="86"/>
    </row>
    <row r="38" spans="1:25" s="87" customFormat="1" ht="30.75" customHeight="1" x14ac:dyDescent="0.25">
      <c r="A38" s="84">
        <v>27</v>
      </c>
      <c r="B38" s="142"/>
      <c r="C38" s="63">
        <v>14455</v>
      </c>
      <c r="D38" s="29" t="s">
        <v>25</v>
      </c>
      <c r="E38" s="62"/>
      <c r="F38" s="62">
        <v>10944924.09</v>
      </c>
      <c r="G38" s="32">
        <f t="shared" si="0"/>
        <v>10944924.09</v>
      </c>
      <c r="H38" s="5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0"/>
      <c r="U38" s="60"/>
      <c r="V38" s="60">
        <v>10944924.09</v>
      </c>
      <c r="W38" s="60">
        <f t="shared" ref="W38" si="26">SUM(T38:V38)</f>
        <v>10944924.09</v>
      </c>
      <c r="X38" s="85">
        <f t="shared" ref="X38" si="27">+K38+O38+S38+W38</f>
        <v>10944924.09</v>
      </c>
      <c r="Y38" s="86"/>
    </row>
    <row r="39" spans="1:25" s="87" customFormat="1" ht="30.75" customHeight="1" x14ac:dyDescent="0.25">
      <c r="A39" s="84">
        <v>28</v>
      </c>
      <c r="B39" s="141" t="s">
        <v>59</v>
      </c>
      <c r="C39" s="63">
        <v>14505</v>
      </c>
      <c r="D39" s="29" t="s">
        <v>32</v>
      </c>
      <c r="E39" s="62">
        <v>31231720</v>
      </c>
      <c r="F39" s="62">
        <v>76268616.359999999</v>
      </c>
      <c r="G39" s="32">
        <f t="shared" si="0"/>
        <v>107500336.36</v>
      </c>
      <c r="H39" s="59"/>
      <c r="I39" s="6"/>
      <c r="J39" s="6"/>
      <c r="K39" s="6">
        <f t="shared" si="1"/>
        <v>0</v>
      </c>
      <c r="L39" s="6">
        <v>23098368.170000002</v>
      </c>
      <c r="M39" s="6"/>
      <c r="N39" s="6"/>
      <c r="O39" s="6">
        <f t="shared" si="2"/>
        <v>23098368.170000002</v>
      </c>
      <c r="P39" s="6"/>
      <c r="Q39" s="6"/>
      <c r="R39" s="6"/>
      <c r="S39" s="6">
        <f t="shared" si="3"/>
        <v>0</v>
      </c>
      <c r="T39" s="60">
        <v>64195819.600000001</v>
      </c>
      <c r="U39" s="60"/>
      <c r="V39" s="60"/>
      <c r="W39" s="60">
        <f t="shared" si="4"/>
        <v>64195819.600000001</v>
      </c>
      <c r="X39" s="85">
        <f t="shared" si="5"/>
        <v>87294187.770000011</v>
      </c>
      <c r="Y39" s="86"/>
    </row>
    <row r="40" spans="1:25" s="87" customFormat="1" ht="30.75" customHeight="1" x14ac:dyDescent="0.25">
      <c r="A40" s="84">
        <v>29</v>
      </c>
      <c r="B40" s="142"/>
      <c r="C40" s="63">
        <v>14529</v>
      </c>
      <c r="D40" s="29" t="s">
        <v>118</v>
      </c>
      <c r="E40" s="62">
        <v>0</v>
      </c>
      <c r="F40" s="62">
        <v>40133163</v>
      </c>
      <c r="G40" s="32">
        <f t="shared" si="0"/>
        <v>40133163</v>
      </c>
      <c r="H40" s="59"/>
      <c r="I40" s="6"/>
      <c r="J40" s="6"/>
      <c r="K40" s="6"/>
      <c r="L40" s="6"/>
      <c r="M40" s="6"/>
      <c r="N40" s="6"/>
      <c r="O40" s="6"/>
      <c r="P40" s="6"/>
      <c r="Q40" s="6"/>
      <c r="R40" s="6">
        <v>17461208.477000002</v>
      </c>
      <c r="S40" s="6">
        <f t="shared" ref="S40" si="28">SUM(P40:R40)</f>
        <v>17461208.477000002</v>
      </c>
      <c r="T40" s="60"/>
      <c r="U40" s="60"/>
      <c r="V40" s="60"/>
      <c r="W40" s="60">
        <f t="shared" ref="W40" si="29">SUM(T40:V40)</f>
        <v>0</v>
      </c>
      <c r="X40" s="85">
        <f t="shared" ref="X40" si="30">+K40+O40+S40+W40</f>
        <v>17461208.477000002</v>
      </c>
      <c r="Y40" s="86"/>
    </row>
    <row r="41" spans="1:25" s="87" customFormat="1" ht="30.75" customHeight="1" x14ac:dyDescent="0.25">
      <c r="A41" s="84">
        <v>30</v>
      </c>
      <c r="B41" s="132" t="s">
        <v>50</v>
      </c>
      <c r="C41" s="66">
        <v>14530</v>
      </c>
      <c r="D41" s="31" t="s">
        <v>35</v>
      </c>
      <c r="E41" s="62">
        <v>52073974</v>
      </c>
      <c r="F41" s="62">
        <v>-1743634.26</v>
      </c>
      <c r="G41" s="32">
        <f t="shared" si="0"/>
        <v>50330339.740000002</v>
      </c>
      <c r="H41" s="59"/>
      <c r="I41" s="6"/>
      <c r="J41" s="6"/>
      <c r="K41" s="6">
        <f t="shared" si="1"/>
        <v>0</v>
      </c>
      <c r="L41" s="6">
        <v>17400748.309999999</v>
      </c>
      <c r="M41" s="6"/>
      <c r="N41" s="6"/>
      <c r="O41" s="6">
        <f t="shared" si="2"/>
        <v>17400748.309999999</v>
      </c>
      <c r="P41" s="6"/>
      <c r="Q41" s="6"/>
      <c r="R41" s="6">
        <v>22929590.739999998</v>
      </c>
      <c r="S41" s="6">
        <f t="shared" si="3"/>
        <v>22929590.739999998</v>
      </c>
      <c r="T41" s="60"/>
      <c r="U41" s="60"/>
      <c r="V41" s="60"/>
      <c r="W41" s="60">
        <f t="shared" si="4"/>
        <v>0</v>
      </c>
      <c r="X41" s="85">
        <f t="shared" si="5"/>
        <v>40330339.049999997</v>
      </c>
      <c r="Y41" s="86"/>
    </row>
    <row r="42" spans="1:25" s="87" customFormat="1" ht="30.75" customHeight="1" x14ac:dyDescent="0.25">
      <c r="A42" s="84">
        <v>31</v>
      </c>
      <c r="B42" s="133"/>
      <c r="C42" s="66">
        <v>14646</v>
      </c>
      <c r="D42" s="31" t="s">
        <v>38</v>
      </c>
      <c r="E42" s="62">
        <v>105687693</v>
      </c>
      <c r="F42" s="62">
        <v>305161951.87</v>
      </c>
      <c r="G42" s="32">
        <f t="shared" si="0"/>
        <v>410849644.87</v>
      </c>
      <c r="H42" s="59"/>
      <c r="I42" s="6">
        <v>105490023.36</v>
      </c>
      <c r="J42" s="6"/>
      <c r="K42" s="6">
        <f t="shared" si="1"/>
        <v>105490023.36</v>
      </c>
      <c r="L42" s="6"/>
      <c r="M42" s="6">
        <v>55181308.670000002</v>
      </c>
      <c r="N42" s="6"/>
      <c r="O42" s="6">
        <f t="shared" si="2"/>
        <v>55181308.670000002</v>
      </c>
      <c r="P42" s="6"/>
      <c r="Q42" s="6"/>
      <c r="R42" s="6">
        <v>108023807.17</v>
      </c>
      <c r="S42" s="6">
        <f t="shared" si="3"/>
        <v>108023807.17</v>
      </c>
      <c r="T42" s="60"/>
      <c r="U42" s="60">
        <v>142154505.66999999</v>
      </c>
      <c r="V42" s="60"/>
      <c r="W42" s="60">
        <f t="shared" si="4"/>
        <v>142154505.66999999</v>
      </c>
      <c r="X42" s="85">
        <f t="shared" si="5"/>
        <v>410849644.87</v>
      </c>
      <c r="Y42" s="86"/>
    </row>
    <row r="43" spans="1:25" s="87" customFormat="1" ht="30.75" customHeight="1" x14ac:dyDescent="0.25">
      <c r="A43" s="84">
        <v>32</v>
      </c>
      <c r="B43" s="133"/>
      <c r="C43" s="66">
        <v>15091</v>
      </c>
      <c r="D43" s="31" t="s">
        <v>90</v>
      </c>
      <c r="E43" s="62">
        <v>100000000</v>
      </c>
      <c r="F43" s="62">
        <v>-100000000</v>
      </c>
      <c r="G43" s="32">
        <f t="shared" si="0"/>
        <v>0</v>
      </c>
      <c r="H43" s="59"/>
      <c r="I43" s="6"/>
      <c r="J43" s="6"/>
      <c r="K43" s="6">
        <f t="shared" si="1"/>
        <v>0</v>
      </c>
      <c r="L43" s="6"/>
      <c r="M43" s="6"/>
      <c r="N43" s="6"/>
      <c r="O43" s="6">
        <f t="shared" si="2"/>
        <v>0</v>
      </c>
      <c r="P43" s="6"/>
      <c r="Q43" s="6"/>
      <c r="R43" s="6"/>
      <c r="S43" s="6">
        <f t="shared" si="3"/>
        <v>0</v>
      </c>
      <c r="T43" s="60"/>
      <c r="U43" s="60"/>
      <c r="V43" s="60"/>
      <c r="W43" s="60">
        <f t="shared" si="4"/>
        <v>0</v>
      </c>
      <c r="X43" s="85">
        <f t="shared" si="5"/>
        <v>0</v>
      </c>
      <c r="Y43" s="86"/>
    </row>
    <row r="44" spans="1:25" s="87" customFormat="1" ht="30.75" customHeight="1" x14ac:dyDescent="0.25">
      <c r="A44" s="84">
        <v>33</v>
      </c>
      <c r="B44" s="133"/>
      <c r="C44" s="66">
        <v>14562</v>
      </c>
      <c r="D44" s="31" t="s">
        <v>135</v>
      </c>
      <c r="E44" s="62">
        <v>0</v>
      </c>
      <c r="F44" s="62">
        <v>1110819.5</v>
      </c>
      <c r="G44" s="32">
        <f t="shared" si="0"/>
        <v>1110819.5</v>
      </c>
      <c r="H44" s="59"/>
      <c r="I44" s="6"/>
      <c r="J44" s="6"/>
      <c r="K44" s="6"/>
      <c r="L44" s="6"/>
      <c r="M44" s="6"/>
      <c r="N44" s="6"/>
      <c r="O44" s="6"/>
      <c r="P44" s="6"/>
      <c r="Q44" s="6"/>
      <c r="R44" s="6">
        <v>1110819.5</v>
      </c>
      <c r="S44" s="6">
        <f t="shared" ref="S44" si="31">SUM(P44:R44)</f>
        <v>1110819.5</v>
      </c>
      <c r="T44" s="60"/>
      <c r="U44" s="60"/>
      <c r="V44" s="60"/>
      <c r="W44" s="60">
        <f t="shared" ref="W44" si="32">SUM(T44:V44)</f>
        <v>0</v>
      </c>
      <c r="X44" s="85">
        <f t="shared" ref="X44" si="33">+K44+O44+S44+W44</f>
        <v>1110819.5</v>
      </c>
      <c r="Y44" s="86"/>
    </row>
    <row r="45" spans="1:25" s="87" customFormat="1" ht="30.75" customHeight="1" x14ac:dyDescent="0.25">
      <c r="A45" s="84">
        <v>34</v>
      </c>
      <c r="B45" s="134"/>
      <c r="C45" s="66">
        <v>14991</v>
      </c>
      <c r="D45" s="31" t="s">
        <v>169</v>
      </c>
      <c r="E45" s="62">
        <v>0</v>
      </c>
      <c r="F45" s="62">
        <v>20373733.370000001</v>
      </c>
      <c r="G45" s="32">
        <f t="shared" si="0"/>
        <v>20373733.370000001</v>
      </c>
      <c r="H45" s="59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0"/>
      <c r="U45" s="60">
        <v>20373733.370000001</v>
      </c>
      <c r="V45" s="60"/>
      <c r="W45" s="60">
        <f t="shared" ref="W45" si="34">SUM(T45:V45)</f>
        <v>20373733.370000001</v>
      </c>
      <c r="X45" s="85">
        <f t="shared" ref="X45" si="35">+K45+O45+S45+W45</f>
        <v>20373733.370000001</v>
      </c>
      <c r="Y45" s="86"/>
    </row>
    <row r="46" spans="1:25" s="87" customFormat="1" ht="30.75" customHeight="1" x14ac:dyDescent="0.25">
      <c r="A46" s="84">
        <v>35</v>
      </c>
      <c r="B46" s="132" t="s">
        <v>65</v>
      </c>
      <c r="C46" s="66">
        <v>14536</v>
      </c>
      <c r="D46" s="31" t="s">
        <v>34</v>
      </c>
      <c r="E46" s="62">
        <v>42607125</v>
      </c>
      <c r="F46" s="62">
        <v>73698080.680000007</v>
      </c>
      <c r="G46" s="32">
        <f t="shared" si="0"/>
        <v>116305205.68000001</v>
      </c>
      <c r="H46" s="59"/>
      <c r="I46" s="6">
        <v>24246961.670000002</v>
      </c>
      <c r="J46" s="6">
        <v>23543779.68</v>
      </c>
      <c r="K46" s="6">
        <f t="shared" si="1"/>
        <v>47790741.350000001</v>
      </c>
      <c r="L46" s="6"/>
      <c r="M46" s="6"/>
      <c r="N46" s="6"/>
      <c r="O46" s="6">
        <f t="shared" si="2"/>
        <v>0</v>
      </c>
      <c r="P46" s="6"/>
      <c r="Q46" s="6"/>
      <c r="R46" s="6"/>
      <c r="S46" s="6">
        <f t="shared" si="3"/>
        <v>0</v>
      </c>
      <c r="T46" s="60">
        <v>50653216.049999997</v>
      </c>
      <c r="U46" s="60"/>
      <c r="V46" s="60">
        <v>17698538.93</v>
      </c>
      <c r="W46" s="60">
        <f t="shared" si="4"/>
        <v>68351754.979999989</v>
      </c>
      <c r="X46" s="85">
        <f t="shared" si="5"/>
        <v>116142496.32999998</v>
      </c>
      <c r="Y46" s="86"/>
    </row>
    <row r="47" spans="1:25" s="87" customFormat="1" ht="30.75" customHeight="1" x14ac:dyDescent="0.25">
      <c r="A47" s="84">
        <v>36</v>
      </c>
      <c r="B47" s="134"/>
      <c r="C47" s="66">
        <v>14656</v>
      </c>
      <c r="D47" s="31" t="s">
        <v>76</v>
      </c>
      <c r="E47" s="62">
        <v>36318384</v>
      </c>
      <c r="F47" s="62">
        <v>-36318384</v>
      </c>
      <c r="G47" s="32">
        <f t="shared" si="0"/>
        <v>0</v>
      </c>
      <c r="H47" s="59"/>
      <c r="I47" s="6"/>
      <c r="J47" s="6"/>
      <c r="K47" s="6">
        <f t="shared" si="1"/>
        <v>0</v>
      </c>
      <c r="L47" s="6"/>
      <c r="M47" s="6"/>
      <c r="N47" s="6"/>
      <c r="O47" s="6">
        <f t="shared" si="2"/>
        <v>0</v>
      </c>
      <c r="P47" s="6"/>
      <c r="Q47" s="6"/>
      <c r="R47" s="6"/>
      <c r="S47" s="6">
        <f t="shared" si="3"/>
        <v>0</v>
      </c>
      <c r="T47" s="60"/>
      <c r="U47" s="60"/>
      <c r="V47" s="60"/>
      <c r="W47" s="60">
        <f t="shared" si="4"/>
        <v>0</v>
      </c>
      <c r="X47" s="85">
        <f t="shared" si="5"/>
        <v>0</v>
      </c>
      <c r="Y47" s="86"/>
    </row>
    <row r="48" spans="1:25" s="87" customFormat="1" ht="30.75" customHeight="1" x14ac:dyDescent="0.25">
      <c r="A48" s="84">
        <v>37</v>
      </c>
      <c r="B48" s="132" t="s">
        <v>54</v>
      </c>
      <c r="C48" s="66">
        <v>14551</v>
      </c>
      <c r="D48" s="31" t="s">
        <v>56</v>
      </c>
      <c r="E48" s="62">
        <v>36035635</v>
      </c>
      <c r="F48" s="62">
        <v>-18035635</v>
      </c>
      <c r="G48" s="32">
        <f t="shared" si="0"/>
        <v>18000000</v>
      </c>
      <c r="H48" s="59"/>
      <c r="I48" s="6"/>
      <c r="J48" s="6"/>
      <c r="K48" s="6">
        <f t="shared" si="1"/>
        <v>0</v>
      </c>
      <c r="L48" s="6"/>
      <c r="M48" s="6"/>
      <c r="N48" s="6"/>
      <c r="O48" s="6">
        <f t="shared" si="2"/>
        <v>0</v>
      </c>
      <c r="P48" s="6"/>
      <c r="Q48" s="6"/>
      <c r="R48" s="6"/>
      <c r="S48" s="6">
        <f t="shared" si="3"/>
        <v>0</v>
      </c>
      <c r="T48" s="60"/>
      <c r="U48" s="60"/>
      <c r="V48" s="60">
        <v>17996503.32</v>
      </c>
      <c r="W48" s="60">
        <f t="shared" si="4"/>
        <v>17996503.32</v>
      </c>
      <c r="X48" s="85">
        <f t="shared" si="5"/>
        <v>17996503.32</v>
      </c>
      <c r="Y48" s="86"/>
    </row>
    <row r="49" spans="1:25" s="87" customFormat="1" ht="30.75" customHeight="1" x14ac:dyDescent="0.25">
      <c r="A49" s="84">
        <v>38</v>
      </c>
      <c r="B49" s="133"/>
      <c r="C49" s="66">
        <v>14629</v>
      </c>
      <c r="D49" s="31" t="s">
        <v>55</v>
      </c>
      <c r="E49" s="62">
        <v>55104111</v>
      </c>
      <c r="F49" s="62">
        <v>-23546484.120000001</v>
      </c>
      <c r="G49" s="32">
        <f t="shared" si="0"/>
        <v>31557626.879999999</v>
      </c>
      <c r="H49" s="59"/>
      <c r="I49" s="6"/>
      <c r="J49" s="6"/>
      <c r="K49" s="6">
        <f t="shared" si="1"/>
        <v>0</v>
      </c>
      <c r="L49" s="6"/>
      <c r="M49" s="6"/>
      <c r="N49" s="6"/>
      <c r="O49" s="6">
        <f t="shared" si="2"/>
        <v>0</v>
      </c>
      <c r="P49" s="6"/>
      <c r="Q49" s="6"/>
      <c r="R49" s="6"/>
      <c r="S49" s="6">
        <f t="shared" si="3"/>
        <v>0</v>
      </c>
      <c r="T49" s="60"/>
      <c r="U49" s="60">
        <v>14662232.16</v>
      </c>
      <c r="V49" s="60"/>
      <c r="W49" s="60">
        <f t="shared" si="4"/>
        <v>14662232.16</v>
      </c>
      <c r="X49" s="85">
        <f t="shared" si="5"/>
        <v>14662232.16</v>
      </c>
      <c r="Y49" s="86"/>
    </row>
    <row r="50" spans="1:25" s="87" customFormat="1" ht="30.75" customHeight="1" x14ac:dyDescent="0.25">
      <c r="A50" s="84">
        <v>39</v>
      </c>
      <c r="B50" s="134"/>
      <c r="C50" s="66">
        <v>14581</v>
      </c>
      <c r="D50" s="31" t="s">
        <v>141</v>
      </c>
      <c r="E50" s="62">
        <v>0</v>
      </c>
      <c r="F50" s="62">
        <v>10455907.939999999</v>
      </c>
      <c r="G50" s="32">
        <f t="shared" si="0"/>
        <v>10455907.939999999</v>
      </c>
      <c r="H50" s="59"/>
      <c r="I50" s="6"/>
      <c r="J50" s="6"/>
      <c r="K50" s="6"/>
      <c r="L50" s="6"/>
      <c r="M50" s="6"/>
      <c r="N50" s="6"/>
      <c r="O50" s="6"/>
      <c r="P50" s="6"/>
      <c r="Q50" s="6"/>
      <c r="R50" s="6">
        <v>10455907.939999999</v>
      </c>
      <c r="S50" s="6">
        <f t="shared" ref="S50" si="36">SUM(P50:R50)</f>
        <v>10455907.939999999</v>
      </c>
      <c r="T50" s="60"/>
      <c r="U50" s="60"/>
      <c r="V50" s="60"/>
      <c r="W50" s="60">
        <f t="shared" ref="W50" si="37">SUM(T50:V50)</f>
        <v>0</v>
      </c>
      <c r="X50" s="85">
        <f t="shared" ref="X50" si="38">+K50+O50+S50+W50</f>
        <v>10455907.939999999</v>
      </c>
      <c r="Y50" s="86"/>
    </row>
    <row r="51" spans="1:25" s="87" customFormat="1" ht="30.75" customHeight="1" x14ac:dyDescent="0.25">
      <c r="A51" s="84">
        <v>40</v>
      </c>
      <c r="B51" s="132" t="s">
        <v>48</v>
      </c>
      <c r="C51" s="66">
        <v>14560</v>
      </c>
      <c r="D51" s="31" t="s">
        <v>49</v>
      </c>
      <c r="E51" s="62">
        <v>90390211</v>
      </c>
      <c r="F51" s="62">
        <v>-37130988.130000003</v>
      </c>
      <c r="G51" s="32">
        <f t="shared" si="0"/>
        <v>53259222.869999997</v>
      </c>
      <c r="H51" s="59"/>
      <c r="I51" s="6"/>
      <c r="J51" s="6"/>
      <c r="K51" s="6">
        <f t="shared" si="1"/>
        <v>0</v>
      </c>
      <c r="L51" s="6"/>
      <c r="M51" s="6"/>
      <c r="N51" s="6"/>
      <c r="O51" s="6">
        <f t="shared" si="2"/>
        <v>0</v>
      </c>
      <c r="P51" s="6"/>
      <c r="Q51" s="6"/>
      <c r="R51" s="6"/>
      <c r="S51" s="6">
        <f t="shared" si="3"/>
        <v>0</v>
      </c>
      <c r="T51" s="60">
        <v>53259222.869999997</v>
      </c>
      <c r="U51" s="60"/>
      <c r="V51" s="60"/>
      <c r="W51" s="60">
        <f t="shared" si="4"/>
        <v>53259222.869999997</v>
      </c>
      <c r="X51" s="85">
        <f t="shared" si="5"/>
        <v>53259222.869999997</v>
      </c>
      <c r="Y51" s="86"/>
    </row>
    <row r="52" spans="1:25" s="87" customFormat="1" ht="30.75" customHeight="1" x14ac:dyDescent="0.25">
      <c r="A52" s="84">
        <v>41</v>
      </c>
      <c r="B52" s="133"/>
      <c r="C52" s="66">
        <v>15090</v>
      </c>
      <c r="D52" s="31" t="s">
        <v>89</v>
      </c>
      <c r="E52" s="62">
        <v>100000000</v>
      </c>
      <c r="F52" s="62">
        <v>-100000000</v>
      </c>
      <c r="G52" s="32">
        <f t="shared" si="0"/>
        <v>0</v>
      </c>
      <c r="H52" s="59"/>
      <c r="I52" s="6"/>
      <c r="J52" s="6"/>
      <c r="K52" s="6">
        <f t="shared" si="1"/>
        <v>0</v>
      </c>
      <c r="L52" s="6"/>
      <c r="M52" s="6"/>
      <c r="N52" s="6"/>
      <c r="O52" s="6">
        <f t="shared" si="2"/>
        <v>0</v>
      </c>
      <c r="P52" s="6"/>
      <c r="Q52" s="6"/>
      <c r="R52" s="6"/>
      <c r="S52" s="6">
        <f t="shared" si="3"/>
        <v>0</v>
      </c>
      <c r="T52" s="60"/>
      <c r="U52" s="60"/>
      <c r="V52" s="60"/>
      <c r="W52" s="60">
        <f t="shared" si="4"/>
        <v>0</v>
      </c>
      <c r="X52" s="85">
        <f t="shared" si="5"/>
        <v>0</v>
      </c>
      <c r="Y52" s="86"/>
    </row>
    <row r="53" spans="1:25" s="87" customFormat="1" ht="30.75" customHeight="1" x14ac:dyDescent="0.25">
      <c r="A53" s="84">
        <v>42</v>
      </c>
      <c r="B53" s="133"/>
      <c r="C53" s="66">
        <v>14810</v>
      </c>
      <c r="D53" s="31" t="s">
        <v>165</v>
      </c>
      <c r="E53" s="62">
        <v>0</v>
      </c>
      <c r="F53" s="62">
        <v>52948391.18</v>
      </c>
      <c r="G53" s="32">
        <f t="shared" si="0"/>
        <v>52948391.18</v>
      </c>
      <c r="H53" s="59"/>
      <c r="I53" s="6"/>
      <c r="J53" s="6"/>
      <c r="K53" s="6"/>
      <c r="L53" s="6"/>
      <c r="M53" s="6"/>
      <c r="N53" s="6"/>
      <c r="O53" s="6"/>
      <c r="P53" s="6"/>
      <c r="Q53" s="6"/>
      <c r="R53" s="6">
        <v>31555782.780000001</v>
      </c>
      <c r="S53" s="6">
        <f t="shared" ref="S53:S55" si="39">SUM(P53:R53)</f>
        <v>31555782.780000001</v>
      </c>
      <c r="T53" s="60"/>
      <c r="U53" s="60"/>
      <c r="V53" s="60">
        <v>21392608.399999999</v>
      </c>
      <c r="W53" s="60">
        <f t="shared" ref="W53:W55" si="40">SUM(T53:V53)</f>
        <v>21392608.399999999</v>
      </c>
      <c r="X53" s="85">
        <f t="shared" ref="X53:X55" si="41">+K53+O53+S53+W53</f>
        <v>52948391.18</v>
      </c>
      <c r="Y53" s="86"/>
    </row>
    <row r="54" spans="1:25" s="87" customFormat="1" ht="30.75" customHeight="1" x14ac:dyDescent="0.25">
      <c r="A54" s="84">
        <v>43</v>
      </c>
      <c r="B54" s="133"/>
      <c r="C54" s="66">
        <v>14655</v>
      </c>
      <c r="D54" s="31" t="s">
        <v>146</v>
      </c>
      <c r="E54" s="62">
        <v>0</v>
      </c>
      <c r="F54" s="62">
        <v>56272909.299999997</v>
      </c>
      <c r="G54" s="32">
        <f t="shared" si="0"/>
        <v>56272909.299999997</v>
      </c>
      <c r="H54" s="59"/>
      <c r="I54" s="6"/>
      <c r="J54" s="6"/>
      <c r="K54" s="6"/>
      <c r="L54" s="6"/>
      <c r="M54" s="6"/>
      <c r="N54" s="6"/>
      <c r="O54" s="6"/>
      <c r="P54" s="6"/>
      <c r="Q54" s="6"/>
      <c r="R54" s="6">
        <v>56272909.299999997</v>
      </c>
      <c r="S54" s="6">
        <f t="shared" si="39"/>
        <v>56272909.299999997</v>
      </c>
      <c r="T54" s="60"/>
      <c r="U54" s="60"/>
      <c r="V54" s="60"/>
      <c r="W54" s="60">
        <f t="shared" si="40"/>
        <v>0</v>
      </c>
      <c r="X54" s="85">
        <f t="shared" si="41"/>
        <v>56272909.299999997</v>
      </c>
      <c r="Y54" s="86"/>
    </row>
    <row r="55" spans="1:25" s="87" customFormat="1" ht="30.75" customHeight="1" x14ac:dyDescent="0.25">
      <c r="A55" s="84">
        <v>44</v>
      </c>
      <c r="B55" s="133"/>
      <c r="C55" s="66">
        <v>14685</v>
      </c>
      <c r="D55" s="31" t="s">
        <v>153</v>
      </c>
      <c r="E55" s="62">
        <v>0</v>
      </c>
      <c r="F55" s="62">
        <v>6557022.7199999997</v>
      </c>
      <c r="G55" s="32">
        <f t="shared" si="0"/>
        <v>6557022.7199999997</v>
      </c>
      <c r="H55" s="59"/>
      <c r="I55" s="6"/>
      <c r="J55" s="6"/>
      <c r="K55" s="6"/>
      <c r="L55" s="6"/>
      <c r="M55" s="6"/>
      <c r="N55" s="6"/>
      <c r="O55" s="6"/>
      <c r="P55" s="6"/>
      <c r="Q55" s="6"/>
      <c r="R55" s="6">
        <v>6557022.7199999997</v>
      </c>
      <c r="S55" s="6">
        <f t="shared" si="39"/>
        <v>6557022.7199999997</v>
      </c>
      <c r="T55" s="60"/>
      <c r="U55" s="60"/>
      <c r="V55" s="60"/>
      <c r="W55" s="60">
        <f t="shared" si="40"/>
        <v>0</v>
      </c>
      <c r="X55" s="85">
        <f t="shared" si="41"/>
        <v>6557022.7199999997</v>
      </c>
      <c r="Y55" s="86"/>
    </row>
    <row r="56" spans="1:25" s="87" customFormat="1" ht="30.75" customHeight="1" x14ac:dyDescent="0.25">
      <c r="A56" s="84">
        <v>45</v>
      </c>
      <c r="B56" s="133"/>
      <c r="C56" s="66">
        <v>14659</v>
      </c>
      <c r="D56" s="31" t="s">
        <v>149</v>
      </c>
      <c r="E56" s="62">
        <v>0</v>
      </c>
      <c r="F56" s="62">
        <v>71811534.310000002</v>
      </c>
      <c r="G56" s="32">
        <f t="shared" si="0"/>
        <v>71811534.310000002</v>
      </c>
      <c r="H56" s="5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0"/>
      <c r="U56" s="60">
        <v>71811534.310000002</v>
      </c>
      <c r="V56" s="60"/>
      <c r="W56" s="60">
        <f t="shared" ref="W56" si="42">SUM(T56:V56)</f>
        <v>71811534.310000002</v>
      </c>
      <c r="X56" s="85">
        <f t="shared" ref="X56" si="43">+K56+O56+S56+W56</f>
        <v>71811534.310000002</v>
      </c>
      <c r="Y56" s="86"/>
    </row>
    <row r="57" spans="1:25" s="87" customFormat="1" ht="30.75" customHeight="1" x14ac:dyDescent="0.25">
      <c r="A57" s="84">
        <v>46</v>
      </c>
      <c r="B57" s="134"/>
      <c r="C57" s="66">
        <v>14767</v>
      </c>
      <c r="D57" s="31" t="s">
        <v>163</v>
      </c>
      <c r="E57" s="62">
        <v>0</v>
      </c>
      <c r="F57" s="62">
        <v>25000000</v>
      </c>
      <c r="G57" s="32">
        <f t="shared" si="0"/>
        <v>25000000</v>
      </c>
      <c r="H57" s="5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0"/>
      <c r="U57" s="60"/>
      <c r="V57" s="60"/>
      <c r="W57" s="60"/>
      <c r="X57" s="85">
        <v>0</v>
      </c>
      <c r="Y57" s="86"/>
    </row>
    <row r="58" spans="1:25" s="87" customFormat="1" ht="30.75" customHeight="1" x14ac:dyDescent="0.25">
      <c r="A58" s="84">
        <v>47</v>
      </c>
      <c r="B58" s="132" t="s">
        <v>60</v>
      </c>
      <c r="C58" s="66">
        <v>14610</v>
      </c>
      <c r="D58" s="31" t="s">
        <v>61</v>
      </c>
      <c r="E58" s="62">
        <v>86964396</v>
      </c>
      <c r="F58" s="62">
        <v>-22934195.739999998</v>
      </c>
      <c r="G58" s="32">
        <f t="shared" si="0"/>
        <v>64030200.260000005</v>
      </c>
      <c r="H58" s="59"/>
      <c r="I58" s="6">
        <v>59341275.270000003</v>
      </c>
      <c r="J58" s="6"/>
      <c r="K58" s="6">
        <f t="shared" si="1"/>
        <v>59341275.270000003</v>
      </c>
      <c r="L58" s="6"/>
      <c r="M58" s="6"/>
      <c r="N58" s="6"/>
      <c r="O58" s="6">
        <f t="shared" si="2"/>
        <v>0</v>
      </c>
      <c r="P58" s="6"/>
      <c r="Q58" s="6"/>
      <c r="R58" s="6"/>
      <c r="S58" s="6">
        <f t="shared" si="3"/>
        <v>0</v>
      </c>
      <c r="T58" s="60"/>
      <c r="U58" s="60"/>
      <c r="V58" s="60">
        <v>4688924.26</v>
      </c>
      <c r="W58" s="60">
        <f t="shared" si="4"/>
        <v>4688924.26</v>
      </c>
      <c r="X58" s="85">
        <f t="shared" si="5"/>
        <v>64030199.530000001</v>
      </c>
      <c r="Y58" s="86"/>
    </row>
    <row r="59" spans="1:25" s="87" customFormat="1" ht="30.75" customHeight="1" x14ac:dyDescent="0.25">
      <c r="A59" s="84">
        <v>48</v>
      </c>
      <c r="B59" s="134"/>
      <c r="C59" s="66">
        <v>14454</v>
      </c>
      <c r="D59" s="31" t="s">
        <v>29</v>
      </c>
      <c r="E59" s="62">
        <v>0</v>
      </c>
      <c r="F59" s="62">
        <v>21765387.940000001</v>
      </c>
      <c r="G59" s="32">
        <f t="shared" si="0"/>
        <v>21765387.940000001</v>
      </c>
      <c r="H59" s="59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0"/>
      <c r="U59" s="60"/>
      <c r="V59" s="60"/>
      <c r="W59" s="60">
        <f t="shared" ref="W59" si="44">SUM(T59:V59)</f>
        <v>0</v>
      </c>
      <c r="X59" s="85">
        <f t="shared" ref="X59" si="45">+K59+O59+S59+W59</f>
        <v>0</v>
      </c>
      <c r="Y59" s="86"/>
    </row>
    <row r="60" spans="1:25" s="87" customFormat="1" ht="30.75" customHeight="1" x14ac:dyDescent="0.25">
      <c r="A60" s="84">
        <v>49</v>
      </c>
      <c r="B60" s="132" t="s">
        <v>62</v>
      </c>
      <c r="C60" s="66">
        <v>14621</v>
      </c>
      <c r="D60" s="31" t="s">
        <v>63</v>
      </c>
      <c r="E60" s="62">
        <v>278416286</v>
      </c>
      <c r="F60" s="62">
        <v>133991316.54000001</v>
      </c>
      <c r="G60" s="32">
        <f t="shared" si="0"/>
        <v>412407602.54000002</v>
      </c>
      <c r="H60" s="59"/>
      <c r="I60" s="6">
        <v>77107652.579999998</v>
      </c>
      <c r="J60" s="6"/>
      <c r="K60" s="6">
        <f t="shared" si="1"/>
        <v>77107652.579999998</v>
      </c>
      <c r="L60" s="6"/>
      <c r="M60" s="6">
        <v>76672370.75</v>
      </c>
      <c r="N60" s="6"/>
      <c r="O60" s="6">
        <f t="shared" si="2"/>
        <v>76672370.75</v>
      </c>
      <c r="P60" s="6"/>
      <c r="Q60" s="6"/>
      <c r="R60" s="6">
        <v>99859546.909999996</v>
      </c>
      <c r="S60" s="6">
        <f t="shared" si="3"/>
        <v>99859546.909999996</v>
      </c>
      <c r="T60" s="60">
        <v>32458306.109999999</v>
      </c>
      <c r="U60" s="60">
        <v>92394277.609999999</v>
      </c>
      <c r="V60" s="60">
        <v>33915448.109999999</v>
      </c>
      <c r="W60" s="60">
        <f t="shared" si="4"/>
        <v>158768031.82999998</v>
      </c>
      <c r="X60" s="85">
        <f t="shared" si="5"/>
        <v>412407602.06999993</v>
      </c>
      <c r="Y60" s="86"/>
    </row>
    <row r="61" spans="1:25" s="87" customFormat="1" ht="30.75" customHeight="1" x14ac:dyDescent="0.25">
      <c r="A61" s="84">
        <v>50</v>
      </c>
      <c r="B61" s="133"/>
      <c r="C61" s="66">
        <v>14742</v>
      </c>
      <c r="D61" s="31" t="s">
        <v>81</v>
      </c>
      <c r="E61" s="62">
        <v>300212937</v>
      </c>
      <c r="F61" s="62">
        <v>129758498.7</v>
      </c>
      <c r="G61" s="32">
        <f t="shared" si="0"/>
        <v>429971435.69999999</v>
      </c>
      <c r="H61" s="59"/>
      <c r="I61" s="6">
        <v>131244337.19</v>
      </c>
      <c r="J61" s="6">
        <v>10499050.1</v>
      </c>
      <c r="K61" s="6">
        <f t="shared" si="1"/>
        <v>141743387.28999999</v>
      </c>
      <c r="L61" s="6"/>
      <c r="M61" s="6">
        <v>19225431.899999999</v>
      </c>
      <c r="N61" s="6"/>
      <c r="O61" s="6">
        <f t="shared" si="2"/>
        <v>19225431.899999999</v>
      </c>
      <c r="P61" s="6"/>
      <c r="Q61" s="6"/>
      <c r="R61" s="6">
        <v>26383282.130000003</v>
      </c>
      <c r="S61" s="6">
        <f t="shared" si="3"/>
        <v>26383282.130000003</v>
      </c>
      <c r="T61" s="60">
        <v>97218453.340000004</v>
      </c>
      <c r="U61" s="60">
        <v>86330318.280000001</v>
      </c>
      <c r="V61" s="60"/>
      <c r="W61" s="60">
        <f t="shared" si="4"/>
        <v>183548771.62</v>
      </c>
      <c r="X61" s="85">
        <f t="shared" si="5"/>
        <v>370900872.94</v>
      </c>
      <c r="Y61" s="86"/>
    </row>
    <row r="62" spans="1:25" s="87" customFormat="1" ht="30.75" customHeight="1" x14ac:dyDescent="0.25">
      <c r="A62" s="84">
        <v>51</v>
      </c>
      <c r="B62" s="133"/>
      <c r="C62" s="66">
        <v>14660</v>
      </c>
      <c r="D62" s="31" t="s">
        <v>78</v>
      </c>
      <c r="E62" s="62">
        <v>0</v>
      </c>
      <c r="F62" s="62">
        <v>69917467.609999999</v>
      </c>
      <c r="G62" s="32">
        <f t="shared" si="0"/>
        <v>69917467.609999999</v>
      </c>
      <c r="H62" s="59"/>
      <c r="I62" s="6"/>
      <c r="J62" s="6"/>
      <c r="K62" s="6"/>
      <c r="L62" s="6"/>
      <c r="M62" s="6"/>
      <c r="N62" s="6"/>
      <c r="O62" s="6"/>
      <c r="P62" s="6"/>
      <c r="Q62" s="6"/>
      <c r="R62" s="6">
        <v>69917467.609999999</v>
      </c>
      <c r="S62" s="6">
        <f t="shared" ref="S62" si="46">SUM(P62:R62)</f>
        <v>69917467.609999999</v>
      </c>
      <c r="T62" s="60"/>
      <c r="U62" s="60"/>
      <c r="V62" s="60"/>
      <c r="W62" s="60">
        <f t="shared" ref="W62" si="47">SUM(T62:V62)</f>
        <v>0</v>
      </c>
      <c r="X62" s="85">
        <f t="shared" ref="X62" si="48">+K62+O62+S62+W62</f>
        <v>69917467.609999999</v>
      </c>
      <c r="Y62" s="86"/>
    </row>
    <row r="63" spans="1:25" s="87" customFormat="1" ht="30.75" customHeight="1" x14ac:dyDescent="0.25">
      <c r="A63" s="84">
        <v>52</v>
      </c>
      <c r="B63" s="134"/>
      <c r="C63" s="66">
        <v>14514</v>
      </c>
      <c r="D63" s="31" t="s">
        <v>218</v>
      </c>
      <c r="E63" s="62">
        <v>0</v>
      </c>
      <c r="F63" s="62">
        <v>15254106.27</v>
      </c>
      <c r="G63" s="32">
        <f t="shared" si="0"/>
        <v>15254106.27</v>
      </c>
      <c r="H63" s="5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0"/>
      <c r="U63" s="60"/>
      <c r="V63" s="60">
        <v>15254106.27</v>
      </c>
      <c r="W63" s="60">
        <f t="shared" ref="W63" si="49">SUM(T63:V63)</f>
        <v>15254106.27</v>
      </c>
      <c r="X63" s="85">
        <f t="shared" ref="X63" si="50">+K63+O63+S63+W63</f>
        <v>15254106.27</v>
      </c>
      <c r="Y63" s="86"/>
    </row>
    <row r="64" spans="1:25" s="87" customFormat="1" ht="30.75" customHeight="1" x14ac:dyDescent="0.25">
      <c r="A64" s="84">
        <v>53</v>
      </c>
      <c r="B64" s="132" t="s">
        <v>43</v>
      </c>
      <c r="C64" s="66">
        <v>14647</v>
      </c>
      <c r="D64" s="31" t="s">
        <v>37</v>
      </c>
      <c r="E64" s="62">
        <v>111649591</v>
      </c>
      <c r="F64" s="62">
        <v>314421679.68000001</v>
      </c>
      <c r="G64" s="32">
        <f t="shared" si="0"/>
        <v>426071270.68000001</v>
      </c>
      <c r="H64" s="59"/>
      <c r="I64" s="6">
        <v>38332520.659999996</v>
      </c>
      <c r="J64" s="6">
        <v>70889596.5</v>
      </c>
      <c r="K64" s="6">
        <f t="shared" si="1"/>
        <v>109222117.16</v>
      </c>
      <c r="L64" s="6"/>
      <c r="M64" s="6">
        <v>153523911.16</v>
      </c>
      <c r="N64" s="6"/>
      <c r="O64" s="6">
        <f t="shared" si="2"/>
        <v>153523911.16</v>
      </c>
      <c r="P64" s="6"/>
      <c r="Q64" s="6"/>
      <c r="R64" s="6"/>
      <c r="S64" s="6">
        <f t="shared" si="3"/>
        <v>0</v>
      </c>
      <c r="T64" s="60"/>
      <c r="U64" s="60"/>
      <c r="V64" s="60">
        <v>163325242.36000001</v>
      </c>
      <c r="W64" s="60">
        <f t="shared" si="4"/>
        <v>163325242.36000001</v>
      </c>
      <c r="X64" s="85">
        <f t="shared" si="5"/>
        <v>426071270.68000001</v>
      </c>
      <c r="Y64" s="86"/>
    </row>
    <row r="65" spans="1:25" s="87" customFormat="1" ht="30.75" customHeight="1" x14ac:dyDescent="0.25">
      <c r="A65" s="84">
        <v>54</v>
      </c>
      <c r="B65" s="134"/>
      <c r="C65" s="66">
        <v>14751</v>
      </c>
      <c r="D65" s="31" t="s">
        <v>159</v>
      </c>
      <c r="E65" s="62">
        <v>0</v>
      </c>
      <c r="F65" s="62">
        <v>7101014.8799999999</v>
      </c>
      <c r="G65" s="32">
        <f t="shared" si="0"/>
        <v>7101014.8799999999</v>
      </c>
      <c r="H65" s="5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0">
        <v>4955721.45</v>
      </c>
      <c r="U65" s="60"/>
      <c r="V65" s="60">
        <v>2145293.4300000002</v>
      </c>
      <c r="W65" s="60">
        <f t="shared" ref="W65" si="51">SUM(T65:V65)</f>
        <v>7101014.8800000008</v>
      </c>
      <c r="X65" s="85">
        <f t="shared" ref="X65" si="52">+K65+O65+S65+W65</f>
        <v>7101014.8800000008</v>
      </c>
      <c r="Y65" s="86"/>
    </row>
    <row r="66" spans="1:25" s="87" customFormat="1" ht="30.75" customHeight="1" x14ac:dyDescent="0.25">
      <c r="A66" s="84">
        <v>55</v>
      </c>
      <c r="B66" s="132" t="s">
        <v>57</v>
      </c>
      <c r="C66" s="68">
        <v>14651</v>
      </c>
      <c r="D66" s="33" t="s">
        <v>77</v>
      </c>
      <c r="E66" s="62">
        <v>46347672</v>
      </c>
      <c r="F66" s="62">
        <v>8335317.2199999997</v>
      </c>
      <c r="G66" s="32">
        <f t="shared" si="0"/>
        <v>54682989.219999999</v>
      </c>
      <c r="H66" s="59"/>
      <c r="I66" s="6">
        <v>6636238.6099999994</v>
      </c>
      <c r="J66" s="6">
        <v>13886409.890000001</v>
      </c>
      <c r="K66" s="6">
        <f t="shared" si="1"/>
        <v>20522648.5</v>
      </c>
      <c r="L66" s="6"/>
      <c r="M66" s="6"/>
      <c r="N66" s="6"/>
      <c r="O66" s="6">
        <f t="shared" si="2"/>
        <v>0</v>
      </c>
      <c r="P66" s="6"/>
      <c r="Q66" s="6"/>
      <c r="R66" s="6">
        <v>34160340.719999999</v>
      </c>
      <c r="S66" s="6">
        <f t="shared" si="3"/>
        <v>34160340.719999999</v>
      </c>
      <c r="T66" s="60"/>
      <c r="U66" s="60"/>
      <c r="V66" s="60"/>
      <c r="W66" s="60">
        <f t="shared" si="4"/>
        <v>0</v>
      </c>
      <c r="X66" s="85">
        <f t="shared" si="5"/>
        <v>54682989.219999999</v>
      </c>
      <c r="Y66" s="86"/>
    </row>
    <row r="67" spans="1:25" s="87" customFormat="1" ht="30.75" customHeight="1" x14ac:dyDescent="0.25">
      <c r="A67" s="84">
        <v>56</v>
      </c>
      <c r="B67" s="133"/>
      <c r="C67" s="68">
        <v>14984</v>
      </c>
      <c r="D67" s="33" t="s">
        <v>85</v>
      </c>
      <c r="E67" s="62">
        <v>0</v>
      </c>
      <c r="F67" s="62">
        <v>170653120.53999999</v>
      </c>
      <c r="G67" s="32">
        <f t="shared" si="0"/>
        <v>170653120.53999999</v>
      </c>
      <c r="H67" s="59"/>
      <c r="I67" s="6">
        <v>32000000</v>
      </c>
      <c r="J67" s="6"/>
      <c r="K67" s="6">
        <f t="shared" si="1"/>
        <v>32000000</v>
      </c>
      <c r="L67" s="6"/>
      <c r="M67" s="6"/>
      <c r="N67" s="6"/>
      <c r="O67" s="6">
        <f t="shared" si="2"/>
        <v>0</v>
      </c>
      <c r="P67" s="6"/>
      <c r="Q67" s="6"/>
      <c r="R67" s="6"/>
      <c r="S67" s="6">
        <f t="shared" si="3"/>
        <v>0</v>
      </c>
      <c r="T67" s="60">
        <v>65314376.32</v>
      </c>
      <c r="U67" s="60"/>
      <c r="V67" s="60">
        <v>73338744.219999999</v>
      </c>
      <c r="W67" s="60">
        <f t="shared" si="4"/>
        <v>138653120.53999999</v>
      </c>
      <c r="X67" s="85">
        <f t="shared" si="5"/>
        <v>170653120.53999999</v>
      </c>
      <c r="Y67" s="86"/>
    </row>
    <row r="68" spans="1:25" s="87" customFormat="1" ht="30.75" customHeight="1" x14ac:dyDescent="0.25">
      <c r="A68" s="84">
        <v>57</v>
      </c>
      <c r="B68" s="134"/>
      <c r="C68" s="68">
        <v>14561</v>
      </c>
      <c r="D68" s="33" t="s">
        <v>134</v>
      </c>
      <c r="E68" s="62">
        <v>0</v>
      </c>
      <c r="F68" s="62">
        <v>1142558.4099999999</v>
      </c>
      <c r="G68" s="32">
        <f t="shared" si="0"/>
        <v>1142558.4099999999</v>
      </c>
      <c r="H68" s="5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0"/>
      <c r="U68" s="60"/>
      <c r="V68" s="60">
        <v>1142558.4099999999</v>
      </c>
      <c r="W68" s="60">
        <f t="shared" ref="W68" si="53">SUM(T68:V68)</f>
        <v>1142558.4099999999</v>
      </c>
      <c r="X68" s="85">
        <f t="shared" ref="X68" si="54">+K68+O68+S68+W68</f>
        <v>1142558.4099999999</v>
      </c>
      <c r="Y68" s="86"/>
    </row>
    <row r="69" spans="1:25" s="87" customFormat="1" ht="30.75" customHeight="1" x14ac:dyDescent="0.25">
      <c r="A69" s="84">
        <v>58</v>
      </c>
      <c r="B69" s="132" t="s">
        <v>51</v>
      </c>
      <c r="C69" s="68">
        <v>14662</v>
      </c>
      <c r="D69" s="33" t="s">
        <v>39</v>
      </c>
      <c r="E69" s="62">
        <v>245161922</v>
      </c>
      <c r="F69" s="62">
        <v>296939027</v>
      </c>
      <c r="G69" s="32">
        <f t="shared" si="0"/>
        <v>542100949</v>
      </c>
      <c r="H69" s="59"/>
      <c r="I69" s="6"/>
      <c r="J69" s="6"/>
      <c r="K69" s="6">
        <f t="shared" si="1"/>
        <v>0</v>
      </c>
      <c r="L69" s="6"/>
      <c r="M69" s="6">
        <v>189342931.44</v>
      </c>
      <c r="N69" s="6"/>
      <c r="O69" s="6">
        <f t="shared" si="2"/>
        <v>189342931.44</v>
      </c>
      <c r="P69" s="6"/>
      <c r="Q69" s="6"/>
      <c r="R69" s="6"/>
      <c r="S69" s="6">
        <f t="shared" si="3"/>
        <v>0</v>
      </c>
      <c r="T69" s="60">
        <v>235028825.50999999</v>
      </c>
      <c r="U69" s="60"/>
      <c r="V69" s="60">
        <v>117729192.05</v>
      </c>
      <c r="W69" s="60">
        <f t="shared" si="4"/>
        <v>352758017.56</v>
      </c>
      <c r="X69" s="85">
        <f t="shared" si="5"/>
        <v>542100949</v>
      </c>
      <c r="Y69" s="86"/>
    </row>
    <row r="70" spans="1:25" s="87" customFormat="1" ht="30.75" customHeight="1" x14ac:dyDescent="0.25">
      <c r="A70" s="84">
        <v>59</v>
      </c>
      <c r="B70" s="133"/>
      <c r="C70" s="68">
        <v>14571</v>
      </c>
      <c r="D70" s="33" t="s">
        <v>136</v>
      </c>
      <c r="E70" s="62">
        <v>0</v>
      </c>
      <c r="F70" s="62">
        <v>1209364.83</v>
      </c>
      <c r="G70" s="32">
        <f t="shared" si="0"/>
        <v>1209364.83</v>
      </c>
      <c r="H70" s="5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0">
        <v>1209364.83</v>
      </c>
      <c r="U70" s="60"/>
      <c r="V70" s="60"/>
      <c r="W70" s="60">
        <f t="shared" ref="W70:W71" si="55">SUM(T70:V70)</f>
        <v>1209364.83</v>
      </c>
      <c r="X70" s="85">
        <f t="shared" ref="X70:X71" si="56">+K70+O70+S70+W70</f>
        <v>1209364.83</v>
      </c>
      <c r="Y70" s="86"/>
    </row>
    <row r="71" spans="1:25" s="87" customFormat="1" ht="30.75" customHeight="1" x14ac:dyDescent="0.25">
      <c r="A71" s="84">
        <v>60</v>
      </c>
      <c r="B71" s="134"/>
      <c r="C71" s="68">
        <v>14580</v>
      </c>
      <c r="D71" s="33" t="s">
        <v>140</v>
      </c>
      <c r="E71" s="62">
        <v>0</v>
      </c>
      <c r="F71" s="62">
        <v>15402209.6</v>
      </c>
      <c r="G71" s="32">
        <f t="shared" si="0"/>
        <v>15402209.6</v>
      </c>
      <c r="H71" s="5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0">
        <v>4195536.24</v>
      </c>
      <c r="U71" s="60"/>
      <c r="V71" s="60">
        <v>7309000.75</v>
      </c>
      <c r="W71" s="60">
        <f t="shared" si="55"/>
        <v>11504536.99</v>
      </c>
      <c r="X71" s="85">
        <f t="shared" si="56"/>
        <v>11504536.99</v>
      </c>
      <c r="Y71" s="86"/>
    </row>
    <row r="72" spans="1:25" s="87" customFormat="1" ht="30.75" customHeight="1" x14ac:dyDescent="0.25">
      <c r="A72" s="84">
        <v>61</v>
      </c>
      <c r="B72" s="132" t="s">
        <v>64</v>
      </c>
      <c r="C72" s="68">
        <v>14669</v>
      </c>
      <c r="D72" s="33" t="s">
        <v>80</v>
      </c>
      <c r="E72" s="62">
        <v>160799015</v>
      </c>
      <c r="F72" s="62">
        <v>103566560.67</v>
      </c>
      <c r="G72" s="32">
        <f t="shared" si="0"/>
        <v>264365575.67000002</v>
      </c>
      <c r="H72" s="59"/>
      <c r="I72" s="6"/>
      <c r="J72" s="6">
        <v>27325189.539999999</v>
      </c>
      <c r="K72" s="6">
        <f t="shared" si="1"/>
        <v>27325189.539999999</v>
      </c>
      <c r="L72" s="6"/>
      <c r="M72" s="6">
        <v>35587071.780000001</v>
      </c>
      <c r="N72" s="6"/>
      <c r="O72" s="6">
        <f t="shared" si="2"/>
        <v>35587071.780000001</v>
      </c>
      <c r="P72" s="6">
        <v>15495899.41</v>
      </c>
      <c r="Q72" s="6"/>
      <c r="R72" s="6"/>
      <c r="S72" s="6">
        <f t="shared" si="3"/>
        <v>15495899.41</v>
      </c>
      <c r="T72" s="60">
        <v>136950724.40000001</v>
      </c>
      <c r="U72" s="60"/>
      <c r="V72" s="60">
        <v>49006690.539999999</v>
      </c>
      <c r="W72" s="60">
        <f t="shared" si="4"/>
        <v>185957414.94</v>
      </c>
      <c r="X72" s="85">
        <f t="shared" si="5"/>
        <v>264365575.67000002</v>
      </c>
      <c r="Y72" s="86"/>
    </row>
    <row r="73" spans="1:25" s="87" customFormat="1" ht="30.75" customHeight="1" x14ac:dyDescent="0.25">
      <c r="A73" s="84">
        <v>62</v>
      </c>
      <c r="B73" s="134"/>
      <c r="C73" s="68">
        <v>14444</v>
      </c>
      <c r="D73" s="33" t="s">
        <v>26</v>
      </c>
      <c r="E73" s="62">
        <v>0</v>
      </c>
      <c r="F73" s="62">
        <v>9715405</v>
      </c>
      <c r="G73" s="32">
        <f t="shared" si="0"/>
        <v>9715405</v>
      </c>
      <c r="H73" s="59"/>
      <c r="I73" s="6"/>
      <c r="J73" s="6"/>
      <c r="K73" s="6"/>
      <c r="L73" s="6"/>
      <c r="M73" s="6"/>
      <c r="N73" s="6"/>
      <c r="O73" s="6"/>
      <c r="P73" s="6"/>
      <c r="Q73" s="6"/>
      <c r="R73" s="6">
        <v>5143372.74</v>
      </c>
      <c r="S73" s="6">
        <f t="shared" ref="S73" si="57">SUM(P73:R73)</f>
        <v>5143372.74</v>
      </c>
      <c r="T73" s="60"/>
      <c r="U73" s="60"/>
      <c r="V73" s="60">
        <v>10093680.609999999</v>
      </c>
      <c r="W73" s="60">
        <f t="shared" ref="W73" si="58">SUM(T73:V73)</f>
        <v>10093680.609999999</v>
      </c>
      <c r="X73" s="85">
        <f t="shared" ref="X73" si="59">+K73+O73+S73+W73</f>
        <v>15237053.35</v>
      </c>
      <c r="Y73" s="86"/>
    </row>
    <row r="74" spans="1:25" s="87" customFormat="1" ht="30.75" customHeight="1" x14ac:dyDescent="0.25">
      <c r="A74" s="84">
        <v>63</v>
      </c>
      <c r="B74" s="63" t="s">
        <v>87</v>
      </c>
      <c r="C74" s="68">
        <v>15082</v>
      </c>
      <c r="D74" s="33" t="s">
        <v>88</v>
      </c>
      <c r="E74" s="62">
        <v>0</v>
      </c>
      <c r="F74" s="62">
        <v>284868311.58999997</v>
      </c>
      <c r="G74" s="32">
        <f t="shared" si="0"/>
        <v>284868311.58999997</v>
      </c>
      <c r="H74" s="59"/>
      <c r="I74" s="6"/>
      <c r="J74" s="6"/>
      <c r="K74" s="6">
        <f t="shared" si="1"/>
        <v>0</v>
      </c>
      <c r="L74" s="6"/>
      <c r="M74" s="6"/>
      <c r="N74" s="6"/>
      <c r="O74" s="6">
        <f t="shared" si="2"/>
        <v>0</v>
      </c>
      <c r="P74" s="6">
        <v>186388762.91999999</v>
      </c>
      <c r="Q74" s="6"/>
      <c r="R74" s="6"/>
      <c r="S74" s="6">
        <f t="shared" si="3"/>
        <v>186388762.91999999</v>
      </c>
      <c r="T74" s="60"/>
      <c r="U74" s="60">
        <v>48572900.520000003</v>
      </c>
      <c r="V74" s="60">
        <v>49906648.149999999</v>
      </c>
      <c r="W74" s="60">
        <f t="shared" si="4"/>
        <v>98479548.670000002</v>
      </c>
      <c r="X74" s="85">
        <f t="shared" si="5"/>
        <v>284868311.58999997</v>
      </c>
      <c r="Y74" s="86"/>
    </row>
    <row r="75" spans="1:25" s="87" customFormat="1" ht="30.75" customHeight="1" x14ac:dyDescent="0.25">
      <c r="A75" s="84">
        <v>64</v>
      </c>
      <c r="B75" s="132" t="s">
        <v>103</v>
      </c>
      <c r="C75" s="68">
        <v>14479</v>
      </c>
      <c r="D75" s="33" t="s">
        <v>104</v>
      </c>
      <c r="E75" s="62">
        <v>0</v>
      </c>
      <c r="F75" s="62">
        <v>24213353.77</v>
      </c>
      <c r="G75" s="32">
        <f t="shared" ref="G75:G100" si="60">+E75+F75</f>
        <v>24213353.77</v>
      </c>
      <c r="H75" s="59"/>
      <c r="I75" s="6"/>
      <c r="J75" s="6"/>
      <c r="K75" s="6"/>
      <c r="L75" s="6"/>
      <c r="M75" s="6"/>
      <c r="N75" s="6"/>
      <c r="O75" s="6"/>
      <c r="P75" s="6"/>
      <c r="Q75" s="6"/>
      <c r="R75" s="6">
        <v>13110572.869999999</v>
      </c>
      <c r="S75" s="6">
        <f t="shared" ref="S75:S78" si="61">SUM(P75:R75)</f>
        <v>13110572.869999999</v>
      </c>
      <c r="T75" s="60"/>
      <c r="U75" s="60">
        <v>11102780.9</v>
      </c>
      <c r="V75" s="60"/>
      <c r="W75" s="60">
        <f t="shared" ref="W75:W78" si="62">SUM(T75:V75)</f>
        <v>11102780.9</v>
      </c>
      <c r="X75" s="85">
        <f t="shared" ref="X75:X78" si="63">+K75+O75+S75+W75</f>
        <v>24213353.77</v>
      </c>
      <c r="Y75" s="86"/>
    </row>
    <row r="76" spans="1:25" s="87" customFormat="1" ht="30.75" customHeight="1" x14ac:dyDescent="0.25">
      <c r="A76" s="84">
        <v>65</v>
      </c>
      <c r="B76" s="134"/>
      <c r="C76" s="68">
        <v>14572</v>
      </c>
      <c r="D76" s="33" t="s">
        <v>137</v>
      </c>
      <c r="E76" s="62"/>
      <c r="F76" s="62">
        <v>178546.3</v>
      </c>
      <c r="G76" s="32">
        <f t="shared" si="60"/>
        <v>178546.3</v>
      </c>
      <c r="H76" s="5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0"/>
      <c r="U76" s="60"/>
      <c r="V76" s="60">
        <v>178546.3</v>
      </c>
      <c r="W76" s="60">
        <f t="shared" ref="W76" si="64">SUM(T76:V76)</f>
        <v>178546.3</v>
      </c>
      <c r="X76" s="85">
        <f t="shared" ref="X76" si="65">+K76+O76+S76+W76</f>
        <v>178546.3</v>
      </c>
      <c r="Y76" s="86"/>
    </row>
    <row r="77" spans="1:25" s="87" customFormat="1" ht="30.75" customHeight="1" x14ac:dyDescent="0.25">
      <c r="A77" s="84">
        <v>66</v>
      </c>
      <c r="B77" s="63" t="s">
        <v>161</v>
      </c>
      <c r="C77" s="68">
        <v>14766</v>
      </c>
      <c r="D77" s="33" t="s">
        <v>162</v>
      </c>
      <c r="E77" s="62">
        <v>0</v>
      </c>
      <c r="F77" s="62">
        <v>74993124.430000007</v>
      </c>
      <c r="G77" s="32">
        <f t="shared" si="60"/>
        <v>74993124.430000007</v>
      </c>
      <c r="H77" s="59"/>
      <c r="I77" s="6"/>
      <c r="J77" s="6"/>
      <c r="K77" s="6"/>
      <c r="L77" s="6"/>
      <c r="M77" s="6"/>
      <c r="N77" s="6"/>
      <c r="O77" s="6"/>
      <c r="P77" s="6"/>
      <c r="Q77" s="6"/>
      <c r="R77" s="6">
        <v>10410670.17</v>
      </c>
      <c r="S77" s="6">
        <f t="shared" si="61"/>
        <v>10410670.17</v>
      </c>
      <c r="T77" s="60"/>
      <c r="U77" s="60">
        <v>7218810.4100000001</v>
      </c>
      <c r="V77" s="60">
        <v>39470169.860000007</v>
      </c>
      <c r="W77" s="60">
        <f t="shared" si="62"/>
        <v>46688980.270000011</v>
      </c>
      <c r="X77" s="85">
        <f t="shared" si="63"/>
        <v>57099650.440000013</v>
      </c>
      <c r="Y77" s="86"/>
    </row>
    <row r="78" spans="1:25" s="87" customFormat="1" ht="30.75" customHeight="1" x14ac:dyDescent="0.25">
      <c r="A78" s="84">
        <v>67</v>
      </c>
      <c r="B78" s="132" t="s">
        <v>59</v>
      </c>
      <c r="C78" s="68">
        <v>14503</v>
      </c>
      <c r="D78" s="33" t="s">
        <v>106</v>
      </c>
      <c r="E78" s="62">
        <v>0</v>
      </c>
      <c r="F78" s="62">
        <v>5964674.3799999999</v>
      </c>
      <c r="G78" s="32">
        <f t="shared" si="60"/>
        <v>5964674.3799999999</v>
      </c>
      <c r="H78" s="59"/>
      <c r="I78" s="6"/>
      <c r="J78" s="6"/>
      <c r="K78" s="6"/>
      <c r="L78" s="6"/>
      <c r="M78" s="6"/>
      <c r="N78" s="6"/>
      <c r="O78" s="6"/>
      <c r="P78" s="6"/>
      <c r="Q78" s="6"/>
      <c r="R78" s="6">
        <v>5964674.3799999999</v>
      </c>
      <c r="S78" s="6">
        <f t="shared" si="61"/>
        <v>5964674.3799999999</v>
      </c>
      <c r="T78" s="60"/>
      <c r="U78" s="60"/>
      <c r="V78" s="60"/>
      <c r="W78" s="60">
        <f t="shared" si="62"/>
        <v>0</v>
      </c>
      <c r="X78" s="85">
        <f t="shared" si="63"/>
        <v>5964674.3799999999</v>
      </c>
      <c r="Y78" s="86"/>
    </row>
    <row r="79" spans="1:25" s="87" customFormat="1" ht="30.75" customHeight="1" x14ac:dyDescent="0.25">
      <c r="A79" s="84">
        <v>68</v>
      </c>
      <c r="B79" s="134"/>
      <c r="C79" s="68">
        <v>14512</v>
      </c>
      <c r="D79" s="33" t="s">
        <v>109</v>
      </c>
      <c r="E79" s="62">
        <v>0</v>
      </c>
      <c r="F79" s="62">
        <v>20726404.289999999</v>
      </c>
      <c r="G79" s="32">
        <f t="shared" si="60"/>
        <v>20726404.289999999</v>
      </c>
      <c r="H79" s="5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0"/>
      <c r="U79" s="60"/>
      <c r="V79" s="60">
        <v>20726404.289999999</v>
      </c>
      <c r="W79" s="60">
        <f t="shared" ref="W79" si="66">SUM(T79:V79)</f>
        <v>20726404.289999999</v>
      </c>
      <c r="X79" s="85">
        <f t="shared" ref="X79" si="67">+K79+O79+S79+W79</f>
        <v>20726404.289999999</v>
      </c>
      <c r="Y79" s="86"/>
    </row>
    <row r="80" spans="1:25" s="87" customFormat="1" ht="30.75" customHeight="1" x14ac:dyDescent="0.25">
      <c r="A80" s="84">
        <v>69</v>
      </c>
      <c r="B80" s="63" t="s">
        <v>93</v>
      </c>
      <c r="C80" s="68">
        <v>14469</v>
      </c>
      <c r="D80" s="33" t="s">
        <v>94</v>
      </c>
      <c r="E80" s="62"/>
      <c r="F80" s="62">
        <v>1909960.93</v>
      </c>
      <c r="G80" s="32">
        <f t="shared" si="60"/>
        <v>1909960.93</v>
      </c>
      <c r="H80" s="5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0"/>
      <c r="U80" s="60"/>
      <c r="V80" s="60">
        <v>1909960.93</v>
      </c>
      <c r="W80" s="60">
        <f t="shared" ref="W80:W84" si="68">SUM(T80:V80)</f>
        <v>1909960.93</v>
      </c>
      <c r="X80" s="85">
        <f t="shared" ref="X80:X84" si="69">+K80+O80+S80+W80</f>
        <v>1909960.93</v>
      </c>
      <c r="Y80" s="86"/>
    </row>
    <row r="81" spans="1:26" s="87" customFormat="1" ht="30.75" customHeight="1" x14ac:dyDescent="0.25">
      <c r="A81" s="84">
        <v>70</v>
      </c>
      <c r="B81" s="132" t="s">
        <v>97</v>
      </c>
      <c r="C81" s="68">
        <v>14817</v>
      </c>
      <c r="D81" s="33" t="s">
        <v>168</v>
      </c>
      <c r="E81" s="62">
        <v>0</v>
      </c>
      <c r="F81" s="62">
        <v>59363517.340000004</v>
      </c>
      <c r="G81" s="32">
        <f t="shared" si="60"/>
        <v>59363517.340000004</v>
      </c>
      <c r="H81" s="5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0"/>
      <c r="U81" s="60">
        <v>59363517.340000004</v>
      </c>
      <c r="V81" s="60"/>
      <c r="W81" s="60">
        <f t="shared" ref="W81" si="70">SUM(T81:V81)</f>
        <v>59363517.340000004</v>
      </c>
      <c r="X81" s="85">
        <f t="shared" ref="X81" si="71">+K81+O81+S81+W81</f>
        <v>59363517.340000004</v>
      </c>
      <c r="Y81" s="86"/>
    </row>
    <row r="82" spans="1:26" s="87" customFormat="1" ht="30.75" customHeight="1" x14ac:dyDescent="0.25">
      <c r="A82" s="84">
        <v>71</v>
      </c>
      <c r="B82" s="133"/>
      <c r="C82" s="68">
        <v>14531</v>
      </c>
      <c r="D82" s="33" t="s">
        <v>219</v>
      </c>
      <c r="E82" s="62">
        <v>0</v>
      </c>
      <c r="F82" s="62">
        <v>1404876.21</v>
      </c>
      <c r="G82" s="32">
        <f t="shared" si="60"/>
        <v>1404876.21</v>
      </c>
      <c r="H82" s="5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0"/>
      <c r="U82" s="60"/>
      <c r="V82" s="60">
        <v>1404876.21</v>
      </c>
      <c r="W82" s="60">
        <f t="shared" ref="W82:W83" si="72">SUM(T82:V82)</f>
        <v>1404876.21</v>
      </c>
      <c r="X82" s="85">
        <f t="shared" ref="X82" si="73">+K82+O82+S82+W82</f>
        <v>1404876.21</v>
      </c>
      <c r="Y82" s="86"/>
    </row>
    <row r="83" spans="1:26" s="87" customFormat="1" ht="30.75" customHeight="1" x14ac:dyDescent="0.25">
      <c r="A83" s="84">
        <v>72</v>
      </c>
      <c r="B83" s="134"/>
      <c r="C83" s="68">
        <v>14478</v>
      </c>
      <c r="D83" s="33" t="s">
        <v>102</v>
      </c>
      <c r="E83" s="62">
        <v>0</v>
      </c>
      <c r="F83" s="62">
        <v>3258880.68</v>
      </c>
      <c r="G83" s="32">
        <f t="shared" si="60"/>
        <v>3258880.68</v>
      </c>
      <c r="H83" s="5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0"/>
      <c r="U83" s="60"/>
      <c r="V83" s="60"/>
      <c r="W83" s="60">
        <f t="shared" si="72"/>
        <v>0</v>
      </c>
      <c r="X83" s="85">
        <v>0</v>
      </c>
      <c r="Y83" s="86"/>
    </row>
    <row r="84" spans="1:26" s="87" customFormat="1" ht="30.75" customHeight="1" x14ac:dyDescent="0.25">
      <c r="A84" s="84">
        <v>73</v>
      </c>
      <c r="B84" s="63" t="s">
        <v>191</v>
      </c>
      <c r="C84" s="68">
        <v>15307</v>
      </c>
      <c r="D84" s="33" t="s">
        <v>192</v>
      </c>
      <c r="E84" s="62">
        <v>0</v>
      </c>
      <c r="F84" s="62">
        <v>0</v>
      </c>
      <c r="G84" s="32">
        <f t="shared" si="60"/>
        <v>0</v>
      </c>
      <c r="H84" s="5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0"/>
      <c r="U84" s="60"/>
      <c r="V84" s="60"/>
      <c r="W84" s="60">
        <f t="shared" si="68"/>
        <v>0</v>
      </c>
      <c r="X84" s="85">
        <f t="shared" si="69"/>
        <v>0</v>
      </c>
      <c r="Y84" s="86"/>
    </row>
    <row r="85" spans="1:26" s="87" customFormat="1" ht="30.75" customHeight="1" x14ac:dyDescent="0.25">
      <c r="A85" s="84">
        <v>74</v>
      </c>
      <c r="B85" s="63" t="s">
        <v>125</v>
      </c>
      <c r="C85" s="68">
        <v>14548</v>
      </c>
      <c r="D85" s="33" t="s">
        <v>126</v>
      </c>
      <c r="E85" s="62">
        <v>0</v>
      </c>
      <c r="F85" s="62">
        <v>4742743</v>
      </c>
      <c r="G85" s="32">
        <f t="shared" si="60"/>
        <v>4742743</v>
      </c>
      <c r="H85" s="5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0"/>
      <c r="U85" s="60">
        <v>4721637.5</v>
      </c>
      <c r="V85" s="60"/>
      <c r="W85" s="60">
        <f t="shared" ref="W85" si="74">SUM(T85:V85)</f>
        <v>4721637.5</v>
      </c>
      <c r="X85" s="85">
        <f t="shared" ref="X85" si="75">+K85+O85+S85+W85</f>
        <v>4721637.5</v>
      </c>
      <c r="Y85" s="86"/>
    </row>
    <row r="86" spans="1:26" s="87" customFormat="1" ht="30.75" customHeight="1" x14ac:dyDescent="0.25">
      <c r="A86" s="84">
        <v>75</v>
      </c>
      <c r="B86" s="63" t="s">
        <v>127</v>
      </c>
      <c r="C86" s="68">
        <v>14549</v>
      </c>
      <c r="D86" s="33" t="s">
        <v>128</v>
      </c>
      <c r="E86" s="62">
        <v>0</v>
      </c>
      <c r="F86" s="62">
        <v>4917437.1399999997</v>
      </c>
      <c r="G86" s="32">
        <f t="shared" si="60"/>
        <v>4917437.1399999997</v>
      </c>
      <c r="H86" s="5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0"/>
      <c r="U86" s="60"/>
      <c r="V86" s="60">
        <v>4917437.1399999997</v>
      </c>
      <c r="W86" s="60">
        <f t="shared" ref="W86" si="76">SUM(T86:V86)</f>
        <v>4917437.1399999997</v>
      </c>
      <c r="X86" s="85">
        <f t="shared" ref="X86" si="77">+K86+O86+S86+W86</f>
        <v>4917437.1399999997</v>
      </c>
      <c r="Y86" s="86"/>
    </row>
    <row r="87" spans="1:26" s="9" customFormat="1" ht="31.5" x14ac:dyDescent="0.25">
      <c r="A87" s="84">
        <v>76</v>
      </c>
      <c r="B87" s="67" t="s">
        <v>69</v>
      </c>
      <c r="C87" s="68" t="s">
        <v>70</v>
      </c>
      <c r="D87" s="33" t="s">
        <v>71</v>
      </c>
      <c r="E87" s="34">
        <v>382605608</v>
      </c>
      <c r="F87" s="34">
        <v>-88774186.819999993</v>
      </c>
      <c r="G87" s="32">
        <f t="shared" si="60"/>
        <v>293831421.18000001</v>
      </c>
      <c r="H87" s="59"/>
      <c r="I87" s="6"/>
      <c r="J87" s="6"/>
      <c r="K87" s="6">
        <f t="shared" si="1"/>
        <v>0</v>
      </c>
      <c r="L87" s="6"/>
      <c r="M87" s="6"/>
      <c r="N87" s="6"/>
      <c r="O87" s="6">
        <f t="shared" si="2"/>
        <v>0</v>
      </c>
      <c r="P87" s="6"/>
      <c r="Q87" s="6"/>
      <c r="R87" s="6"/>
      <c r="S87" s="6">
        <f t="shared" si="3"/>
        <v>0</v>
      </c>
      <c r="T87" s="20"/>
      <c r="U87" s="20"/>
      <c r="V87" s="20"/>
      <c r="W87" s="20">
        <f t="shared" si="4"/>
        <v>0</v>
      </c>
      <c r="X87" s="85">
        <f t="shared" si="5"/>
        <v>0</v>
      </c>
      <c r="Y87" s="86"/>
      <c r="Z87" s="89"/>
    </row>
    <row r="88" spans="1:26" s="9" customFormat="1" ht="31.5" x14ac:dyDescent="0.25">
      <c r="A88" s="84">
        <v>77</v>
      </c>
      <c r="B88" s="67" t="s">
        <v>97</v>
      </c>
      <c r="C88" s="68">
        <v>14137</v>
      </c>
      <c r="D88" s="33" t="s">
        <v>212</v>
      </c>
      <c r="E88" s="34"/>
      <c r="F88" s="34"/>
      <c r="G88" s="32">
        <f t="shared" si="60"/>
        <v>0</v>
      </c>
      <c r="H88" s="5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20">
        <v>9926984.8900000006</v>
      </c>
      <c r="U88" s="20"/>
      <c r="V88" s="20"/>
      <c r="W88" s="20">
        <f t="shared" ref="W88" si="78">SUM(T88:V88)</f>
        <v>9926984.8900000006</v>
      </c>
      <c r="X88" s="85">
        <f t="shared" ref="X88" si="79">+K88+O88+S88+W88</f>
        <v>9926984.8900000006</v>
      </c>
      <c r="Y88" s="86"/>
      <c r="Z88" s="89"/>
    </row>
    <row r="89" spans="1:26" s="9" customFormat="1" ht="47.25" x14ac:dyDescent="0.25">
      <c r="A89" s="84">
        <v>78</v>
      </c>
      <c r="B89" s="67" t="s">
        <v>67</v>
      </c>
      <c r="C89" s="68">
        <v>4340</v>
      </c>
      <c r="D89" s="33" t="s">
        <v>213</v>
      </c>
      <c r="E89" s="34"/>
      <c r="F89" s="34"/>
      <c r="G89" s="32">
        <f t="shared" si="60"/>
        <v>0</v>
      </c>
      <c r="H89" s="5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20"/>
      <c r="U89" s="20">
        <v>37291253.75</v>
      </c>
      <c r="V89" s="20"/>
      <c r="W89" s="20">
        <f t="shared" ref="W89:W100" si="80">SUM(T89:V89)</f>
        <v>37291253.75</v>
      </c>
      <c r="X89" s="85">
        <f t="shared" ref="X89:X100" si="81">+K89+O89+S89+W89</f>
        <v>37291253.75</v>
      </c>
      <c r="Y89" s="86"/>
      <c r="Z89" s="89"/>
    </row>
    <row r="90" spans="1:26" s="9" customFormat="1" ht="31.5" x14ac:dyDescent="0.25">
      <c r="A90" s="84">
        <v>79</v>
      </c>
      <c r="B90" s="67" t="s">
        <v>43</v>
      </c>
      <c r="C90" s="68">
        <v>5367</v>
      </c>
      <c r="D90" s="33" t="s">
        <v>214</v>
      </c>
      <c r="E90" s="34"/>
      <c r="F90" s="34"/>
      <c r="G90" s="32">
        <f t="shared" si="60"/>
        <v>0</v>
      </c>
      <c r="H90" s="5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20"/>
      <c r="U90" s="20">
        <v>7013956.7000000002</v>
      </c>
      <c r="V90" s="20"/>
      <c r="W90" s="20">
        <f t="shared" si="80"/>
        <v>7013956.7000000002</v>
      </c>
      <c r="X90" s="85">
        <f t="shared" si="81"/>
        <v>7013956.7000000002</v>
      </c>
      <c r="Y90" s="86"/>
      <c r="Z90" s="89"/>
    </row>
    <row r="91" spans="1:26" s="9" customFormat="1" ht="47.25" x14ac:dyDescent="0.25">
      <c r="A91" s="84">
        <v>80</v>
      </c>
      <c r="B91" s="66" t="s">
        <v>220</v>
      </c>
      <c r="C91" s="68">
        <v>1269</v>
      </c>
      <c r="D91" s="33" t="s">
        <v>221</v>
      </c>
      <c r="E91" s="34"/>
      <c r="F91" s="34"/>
      <c r="G91" s="32">
        <f t="shared" si="60"/>
        <v>0</v>
      </c>
      <c r="H91" s="5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20"/>
      <c r="U91" s="20"/>
      <c r="V91" s="20">
        <v>1703119.97</v>
      </c>
      <c r="W91" s="20">
        <f t="shared" ref="W91" si="82">SUM(T91:V91)</f>
        <v>1703119.97</v>
      </c>
      <c r="X91" s="85">
        <f t="shared" ref="X91" si="83">+K91+O91+S91+W91</f>
        <v>1703119.97</v>
      </c>
      <c r="Y91" s="86"/>
      <c r="Z91" s="89"/>
    </row>
    <row r="92" spans="1:26" s="9" customFormat="1" ht="63" x14ac:dyDescent="0.25">
      <c r="A92" s="84">
        <v>81</v>
      </c>
      <c r="B92" s="135" t="s">
        <v>60</v>
      </c>
      <c r="C92" s="68">
        <v>13289</v>
      </c>
      <c r="D92" s="33" t="s">
        <v>215</v>
      </c>
      <c r="E92" s="34"/>
      <c r="F92" s="34"/>
      <c r="G92" s="32">
        <f t="shared" si="60"/>
        <v>0</v>
      </c>
      <c r="H92" s="5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20"/>
      <c r="U92" s="20">
        <v>9787213.8599999994</v>
      </c>
      <c r="V92" s="20"/>
      <c r="W92" s="20">
        <f t="shared" si="80"/>
        <v>9787213.8599999994</v>
      </c>
      <c r="X92" s="85">
        <f t="shared" si="81"/>
        <v>9787213.8599999994</v>
      </c>
      <c r="Y92" s="86"/>
      <c r="Z92" s="89"/>
    </row>
    <row r="93" spans="1:26" s="9" customFormat="1" ht="31.5" x14ac:dyDescent="0.25">
      <c r="A93" s="84">
        <v>82</v>
      </c>
      <c r="B93" s="136"/>
      <c r="C93" s="68" t="s">
        <v>199</v>
      </c>
      <c r="D93" s="33" t="s">
        <v>222</v>
      </c>
      <c r="E93" s="34"/>
      <c r="F93" s="34"/>
      <c r="G93" s="32">
        <f t="shared" si="60"/>
        <v>0</v>
      </c>
      <c r="H93" s="5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20"/>
      <c r="U93" s="20"/>
      <c r="V93" s="20">
        <v>3447799.36</v>
      </c>
      <c r="W93" s="20">
        <f t="shared" ref="W93" si="84">SUM(T93:V93)</f>
        <v>3447799.36</v>
      </c>
      <c r="X93" s="85">
        <f t="shared" ref="X93" si="85">+K93+O93+S93+W93</f>
        <v>3447799.36</v>
      </c>
      <c r="Y93" s="86"/>
      <c r="Z93" s="89"/>
    </row>
    <row r="94" spans="1:26" s="9" customFormat="1" ht="31.5" x14ac:dyDescent="0.25">
      <c r="A94" s="84">
        <v>83</v>
      </c>
      <c r="B94" s="135" t="s">
        <v>48</v>
      </c>
      <c r="C94" s="68">
        <v>12408</v>
      </c>
      <c r="D94" s="33" t="s">
        <v>223</v>
      </c>
      <c r="E94" s="34"/>
      <c r="F94" s="34"/>
      <c r="G94" s="32">
        <f t="shared" si="60"/>
        <v>0</v>
      </c>
      <c r="H94" s="5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20"/>
      <c r="U94" s="20"/>
      <c r="V94" s="20">
        <v>1120080.6000000001</v>
      </c>
      <c r="W94" s="20">
        <f t="shared" ref="W94:W98" si="86">SUM(T94:V94)</f>
        <v>1120080.6000000001</v>
      </c>
      <c r="X94" s="85">
        <f t="shared" ref="X94:X98" si="87">+K94+O94+S94+W94</f>
        <v>1120080.6000000001</v>
      </c>
      <c r="Y94" s="86"/>
      <c r="Z94" s="89"/>
    </row>
    <row r="95" spans="1:26" s="9" customFormat="1" ht="31.5" x14ac:dyDescent="0.25">
      <c r="A95" s="84">
        <v>84</v>
      </c>
      <c r="B95" s="136"/>
      <c r="C95" s="68">
        <v>13149</v>
      </c>
      <c r="D95" s="33" t="s">
        <v>224</v>
      </c>
      <c r="E95" s="34"/>
      <c r="F95" s="34"/>
      <c r="G95" s="32">
        <f t="shared" si="60"/>
        <v>0</v>
      </c>
      <c r="H95" s="5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20"/>
      <c r="U95" s="20"/>
      <c r="V95" s="20">
        <v>401712.84</v>
      </c>
      <c r="W95" s="20">
        <f t="shared" si="86"/>
        <v>401712.84</v>
      </c>
      <c r="X95" s="85">
        <f t="shared" si="87"/>
        <v>401712.84</v>
      </c>
      <c r="Y95" s="86"/>
      <c r="Z95" s="89"/>
    </row>
    <row r="96" spans="1:26" s="9" customFormat="1" ht="47.25" x14ac:dyDescent="0.25">
      <c r="A96" s="84">
        <v>85</v>
      </c>
      <c r="B96" s="125" t="s">
        <v>50</v>
      </c>
      <c r="C96" s="68">
        <v>14170</v>
      </c>
      <c r="D96" s="33" t="s">
        <v>225</v>
      </c>
      <c r="E96" s="34"/>
      <c r="F96" s="34"/>
      <c r="G96" s="32">
        <f t="shared" si="60"/>
        <v>0</v>
      </c>
      <c r="H96" s="5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20"/>
      <c r="U96" s="20"/>
      <c r="V96" s="20">
        <v>5812469.9199999999</v>
      </c>
      <c r="W96" s="20">
        <f t="shared" si="86"/>
        <v>5812469.9199999999</v>
      </c>
      <c r="X96" s="85">
        <f t="shared" si="87"/>
        <v>5812469.9199999999</v>
      </c>
      <c r="Y96" s="86"/>
      <c r="Z96" s="89"/>
    </row>
    <row r="97" spans="1:27" s="9" customFormat="1" ht="31.5" x14ac:dyDescent="0.25">
      <c r="A97" s="84">
        <v>86</v>
      </c>
      <c r="B97" s="125" t="s">
        <v>57</v>
      </c>
      <c r="C97" s="68">
        <v>13745</v>
      </c>
      <c r="D97" s="33" t="s">
        <v>226</v>
      </c>
      <c r="E97" s="34"/>
      <c r="F97" s="34"/>
      <c r="G97" s="32">
        <f t="shared" si="60"/>
        <v>0</v>
      </c>
      <c r="H97" s="5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20"/>
      <c r="U97" s="20"/>
      <c r="V97" s="20">
        <v>80923804.969999999</v>
      </c>
      <c r="W97" s="20">
        <f t="shared" si="86"/>
        <v>80923804.969999999</v>
      </c>
      <c r="X97" s="85">
        <f t="shared" si="87"/>
        <v>80923804.969999999</v>
      </c>
      <c r="Y97" s="86"/>
      <c r="Z97" s="89"/>
    </row>
    <row r="98" spans="1:27" s="9" customFormat="1" ht="63" x14ac:dyDescent="0.25">
      <c r="A98" s="84">
        <v>87</v>
      </c>
      <c r="B98" s="124" t="s">
        <v>51</v>
      </c>
      <c r="C98" s="68">
        <v>14136</v>
      </c>
      <c r="D98" s="33" t="s">
        <v>210</v>
      </c>
      <c r="E98" s="34"/>
      <c r="F98" s="34"/>
      <c r="G98" s="32">
        <f t="shared" si="60"/>
        <v>0</v>
      </c>
      <c r="H98" s="5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20"/>
      <c r="U98" s="20"/>
      <c r="V98" s="20">
        <v>10421006.58</v>
      </c>
      <c r="W98" s="20">
        <f t="shared" si="86"/>
        <v>10421006.58</v>
      </c>
      <c r="X98" s="85">
        <f t="shared" si="87"/>
        <v>10421006.58</v>
      </c>
      <c r="Y98" s="86"/>
      <c r="Z98" s="89"/>
    </row>
    <row r="99" spans="1:27" s="9" customFormat="1" ht="31.5" x14ac:dyDescent="0.25">
      <c r="A99" s="84">
        <v>88</v>
      </c>
      <c r="B99" s="67" t="s">
        <v>69</v>
      </c>
      <c r="C99" s="68" t="s">
        <v>199</v>
      </c>
      <c r="D99" s="33" t="s">
        <v>216</v>
      </c>
      <c r="E99" s="34"/>
      <c r="F99" s="34"/>
      <c r="G99" s="32">
        <f t="shared" si="60"/>
        <v>0</v>
      </c>
      <c r="H99" s="5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20"/>
      <c r="U99" s="20">
        <v>2995153.77</v>
      </c>
      <c r="V99" s="20"/>
      <c r="W99" s="20">
        <f t="shared" si="80"/>
        <v>2995153.77</v>
      </c>
      <c r="X99" s="85">
        <f t="shared" si="81"/>
        <v>2995153.77</v>
      </c>
      <c r="Y99" s="86"/>
      <c r="Z99" s="89"/>
    </row>
    <row r="100" spans="1:27" s="9" customFormat="1" ht="47.25" x14ac:dyDescent="0.25">
      <c r="A100" s="84">
        <v>89</v>
      </c>
      <c r="B100" s="67"/>
      <c r="C100" s="68" t="s">
        <v>199</v>
      </c>
      <c r="D100" s="33" t="s">
        <v>217</v>
      </c>
      <c r="E100" s="34"/>
      <c r="F100" s="34"/>
      <c r="G100" s="32">
        <f t="shared" si="60"/>
        <v>0</v>
      </c>
      <c r="H100" s="5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20"/>
      <c r="U100" s="20">
        <v>23383512.649999999</v>
      </c>
      <c r="V100" s="20"/>
      <c r="W100" s="20">
        <f t="shared" si="80"/>
        <v>23383512.649999999</v>
      </c>
      <c r="X100" s="85">
        <f t="shared" si="81"/>
        <v>23383512.649999999</v>
      </c>
      <c r="Y100" s="86"/>
      <c r="Z100" s="89"/>
    </row>
    <row r="101" spans="1:27" s="37" customFormat="1" x14ac:dyDescent="0.25">
      <c r="A101" s="52" t="s">
        <v>72</v>
      </c>
      <c r="B101" s="42"/>
      <c r="C101" s="52"/>
      <c r="D101" s="52"/>
      <c r="E101" s="38">
        <f t="shared" ref="E101:S101" si="88">SUM(E10:E87)</f>
        <v>3010600000</v>
      </c>
      <c r="F101" s="38">
        <f t="shared" si="88"/>
        <v>3083200000</v>
      </c>
      <c r="G101" s="38">
        <f t="shared" si="88"/>
        <v>6093800000.0000029</v>
      </c>
      <c r="H101" s="38">
        <f t="shared" si="88"/>
        <v>0</v>
      </c>
      <c r="I101" s="38">
        <f t="shared" si="88"/>
        <v>667371121.26999998</v>
      </c>
      <c r="J101" s="38">
        <f t="shared" si="88"/>
        <v>368511171.96999997</v>
      </c>
      <c r="K101" s="38">
        <f t="shared" si="88"/>
        <v>1035882293.2399999</v>
      </c>
      <c r="L101" s="38">
        <f t="shared" si="88"/>
        <v>139773831.64999998</v>
      </c>
      <c r="M101" s="38">
        <f t="shared" si="88"/>
        <v>604690200.77999997</v>
      </c>
      <c r="N101" s="38">
        <f t="shared" si="88"/>
        <v>0</v>
      </c>
      <c r="O101" s="38">
        <f t="shared" si="88"/>
        <v>744464032.43000007</v>
      </c>
      <c r="P101" s="38">
        <f t="shared" si="88"/>
        <v>201884662.32999998</v>
      </c>
      <c r="Q101" s="38">
        <f t="shared" si="88"/>
        <v>0</v>
      </c>
      <c r="R101" s="38">
        <f t="shared" si="88"/>
        <v>907634847.00699997</v>
      </c>
      <c r="S101" s="38">
        <f t="shared" si="88"/>
        <v>1109519509.3370001</v>
      </c>
      <c r="T101" s="38">
        <f>SUM(T10:T88)</f>
        <v>832441685.23000002</v>
      </c>
      <c r="U101" s="38">
        <f>SUM(U10:U100)</f>
        <v>896278040.14999998</v>
      </c>
      <c r="V101" s="38">
        <f>SUM(V10:V100)</f>
        <v>1090770984.0099995</v>
      </c>
      <c r="W101" s="38">
        <f>SUM(W10:W100)</f>
        <v>2819490709.3900003</v>
      </c>
      <c r="X101" s="38">
        <f>SUM(X10:X100)</f>
        <v>5709356544.3970013</v>
      </c>
      <c r="Y101" s="76"/>
      <c r="Z101" s="39"/>
      <c r="AA101" s="39"/>
    </row>
    <row r="102" spans="1:27" s="7" customFormat="1" x14ac:dyDescent="0.25">
      <c r="A102" s="36" t="s">
        <v>86</v>
      </c>
      <c r="B102" s="13"/>
      <c r="C102" s="13"/>
      <c r="D102" s="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3"/>
      <c r="U102" s="13"/>
      <c r="V102" s="13"/>
      <c r="W102" s="13"/>
      <c r="X102" s="13"/>
      <c r="Y102" s="76"/>
    </row>
    <row r="103" spans="1:27" s="9" customFormat="1" ht="30.75" customHeight="1" x14ac:dyDescent="0.25">
      <c r="A103" s="67">
        <v>90</v>
      </c>
      <c r="B103" s="137" t="s">
        <v>41</v>
      </c>
      <c r="C103" s="66">
        <v>14033</v>
      </c>
      <c r="D103" s="31" t="s">
        <v>21</v>
      </c>
      <c r="E103" s="27">
        <v>6890995</v>
      </c>
      <c r="F103" s="27">
        <v>-6890995</v>
      </c>
      <c r="G103" s="27">
        <f>+E103+F103</f>
        <v>0</v>
      </c>
      <c r="H103" s="59"/>
      <c r="I103" s="6"/>
      <c r="J103" s="6"/>
      <c r="K103" s="59">
        <f t="shared" ref="K103:K172" si="89">SUM(H103:J103)</f>
        <v>0</v>
      </c>
      <c r="L103" s="6"/>
      <c r="M103" s="6"/>
      <c r="N103" s="6"/>
      <c r="O103" s="6">
        <f t="shared" ref="O103:O172" si="90">SUM(L103:N103)</f>
        <v>0</v>
      </c>
      <c r="P103" s="6"/>
      <c r="Q103" s="6"/>
      <c r="R103" s="6"/>
      <c r="S103" s="6">
        <f t="shared" ref="S103:S172" si="91">SUM(P103:R103)</f>
        <v>0</v>
      </c>
      <c r="T103" s="20"/>
      <c r="U103" s="20"/>
      <c r="V103" s="20"/>
      <c r="W103" s="20">
        <f t="shared" ref="W103:W172" si="92">SUM(T103:V103)</f>
        <v>0</v>
      </c>
      <c r="X103" s="8">
        <f t="shared" ref="X103:X172" si="93">+K103+O103+S103+W103</f>
        <v>0</v>
      </c>
      <c r="Y103" s="86"/>
    </row>
    <row r="104" spans="1:27" s="9" customFormat="1" ht="30.75" customHeight="1" x14ac:dyDescent="0.25">
      <c r="A104" s="67">
        <v>91</v>
      </c>
      <c r="B104" s="139"/>
      <c r="C104" s="66">
        <v>14442</v>
      </c>
      <c r="D104" s="31" t="s">
        <v>24</v>
      </c>
      <c r="E104" s="27">
        <v>6244969</v>
      </c>
      <c r="F104" s="27">
        <v>6155031</v>
      </c>
      <c r="G104" s="27">
        <f t="shared" ref="G104:G167" si="94">+E104+F104</f>
        <v>12400000</v>
      </c>
      <c r="H104" s="59"/>
      <c r="I104" s="6"/>
      <c r="J104" s="6"/>
      <c r="K104" s="59">
        <f t="shared" si="89"/>
        <v>0</v>
      </c>
      <c r="L104" s="6"/>
      <c r="M104" s="6"/>
      <c r="N104" s="6"/>
      <c r="O104" s="6">
        <f t="shared" si="90"/>
        <v>0</v>
      </c>
      <c r="P104" s="6"/>
      <c r="Q104" s="6"/>
      <c r="R104" s="6"/>
      <c r="S104" s="6">
        <f t="shared" si="91"/>
        <v>0</v>
      </c>
      <c r="T104" s="20">
        <v>6673815.3399999999</v>
      </c>
      <c r="U104" s="20"/>
      <c r="V104" s="20"/>
      <c r="W104" s="20">
        <f t="shared" si="92"/>
        <v>6673815.3399999999</v>
      </c>
      <c r="X104" s="8">
        <f t="shared" si="93"/>
        <v>6673815.3399999999</v>
      </c>
      <c r="Y104" s="86"/>
    </row>
    <row r="105" spans="1:27" s="9" customFormat="1" ht="30.75" customHeight="1" x14ac:dyDescent="0.25">
      <c r="A105" s="67">
        <v>92</v>
      </c>
      <c r="B105" s="139"/>
      <c r="C105" s="66">
        <v>14443</v>
      </c>
      <c r="D105" s="31" t="s">
        <v>92</v>
      </c>
      <c r="E105" s="27">
        <v>5413788</v>
      </c>
      <c r="F105" s="27">
        <v>-2189310.5</v>
      </c>
      <c r="G105" s="27">
        <f t="shared" si="94"/>
        <v>3224477.5</v>
      </c>
      <c r="H105" s="59"/>
      <c r="I105" s="6"/>
      <c r="J105" s="6"/>
      <c r="K105" s="59">
        <f t="shared" si="89"/>
        <v>0</v>
      </c>
      <c r="L105" s="6"/>
      <c r="M105" s="6"/>
      <c r="N105" s="6">
        <v>3224477.36</v>
      </c>
      <c r="O105" s="6">
        <f t="shared" si="90"/>
        <v>3224477.36</v>
      </c>
      <c r="P105" s="6"/>
      <c r="Q105" s="6"/>
      <c r="R105" s="6"/>
      <c r="S105" s="6">
        <f t="shared" si="91"/>
        <v>0</v>
      </c>
      <c r="T105" s="20"/>
      <c r="U105" s="20"/>
      <c r="V105" s="20"/>
      <c r="W105" s="20">
        <f t="shared" si="92"/>
        <v>0</v>
      </c>
      <c r="X105" s="8">
        <f t="shared" si="93"/>
        <v>3224477.36</v>
      </c>
      <c r="Y105" s="86"/>
    </row>
    <row r="106" spans="1:27" s="9" customFormat="1" ht="30.75" customHeight="1" x14ac:dyDescent="0.25">
      <c r="A106" s="67">
        <v>93</v>
      </c>
      <c r="B106" s="139"/>
      <c r="C106" s="66">
        <v>14455</v>
      </c>
      <c r="D106" s="31" t="s">
        <v>25</v>
      </c>
      <c r="E106" s="27">
        <v>8233296</v>
      </c>
      <c r="F106" s="27">
        <v>-5204495.84</v>
      </c>
      <c r="G106" s="27">
        <f t="shared" si="94"/>
        <v>3028800.16</v>
      </c>
      <c r="H106" s="59"/>
      <c r="I106" s="6"/>
      <c r="J106" s="6"/>
      <c r="K106" s="59">
        <f t="shared" si="89"/>
        <v>0</v>
      </c>
      <c r="L106" s="6"/>
      <c r="M106" s="6"/>
      <c r="N106" s="6"/>
      <c r="O106" s="6">
        <f t="shared" si="90"/>
        <v>0</v>
      </c>
      <c r="P106" s="6"/>
      <c r="Q106" s="6"/>
      <c r="R106" s="6"/>
      <c r="S106" s="6">
        <f t="shared" si="91"/>
        <v>0</v>
      </c>
      <c r="T106" s="20"/>
      <c r="U106" s="20"/>
      <c r="V106" s="20"/>
      <c r="W106" s="20">
        <f t="shared" si="92"/>
        <v>0</v>
      </c>
      <c r="X106" s="8">
        <f t="shared" si="93"/>
        <v>0</v>
      </c>
      <c r="Y106" s="86"/>
    </row>
    <row r="107" spans="1:27" s="9" customFormat="1" ht="30.75" customHeight="1" x14ac:dyDescent="0.25">
      <c r="A107" s="67">
        <v>94</v>
      </c>
      <c r="B107" s="139"/>
      <c r="C107" s="66">
        <v>14501</v>
      </c>
      <c r="D107" s="31" t="s">
        <v>105</v>
      </c>
      <c r="E107" s="27">
        <v>4045278</v>
      </c>
      <c r="F107" s="27">
        <v>-4045278</v>
      </c>
      <c r="G107" s="27">
        <f t="shared" si="94"/>
        <v>0</v>
      </c>
      <c r="H107" s="59"/>
      <c r="I107" s="6"/>
      <c r="J107" s="6"/>
      <c r="K107" s="59">
        <f t="shared" si="89"/>
        <v>0</v>
      </c>
      <c r="L107" s="6"/>
      <c r="M107" s="6"/>
      <c r="N107" s="6"/>
      <c r="O107" s="6">
        <f t="shared" si="90"/>
        <v>0</v>
      </c>
      <c r="P107" s="6"/>
      <c r="Q107" s="6"/>
      <c r="R107" s="6"/>
      <c r="S107" s="6">
        <f t="shared" si="91"/>
        <v>0</v>
      </c>
      <c r="T107" s="20"/>
      <c r="U107" s="20"/>
      <c r="V107" s="20"/>
      <c r="W107" s="20">
        <f t="shared" si="92"/>
        <v>0</v>
      </c>
      <c r="X107" s="8">
        <f t="shared" si="93"/>
        <v>0</v>
      </c>
      <c r="Y107" s="86"/>
    </row>
    <row r="108" spans="1:27" s="9" customFormat="1" ht="30.75" customHeight="1" x14ac:dyDescent="0.25">
      <c r="A108" s="67">
        <v>95</v>
      </c>
      <c r="B108" s="139"/>
      <c r="C108" s="66">
        <v>14765</v>
      </c>
      <c r="D108" s="31" t="s">
        <v>160</v>
      </c>
      <c r="E108" s="27">
        <v>50675704</v>
      </c>
      <c r="F108" s="27">
        <v>-22353244.039999999</v>
      </c>
      <c r="G108" s="27">
        <f t="shared" si="94"/>
        <v>28322459.960000001</v>
      </c>
      <c r="H108" s="59"/>
      <c r="I108" s="6"/>
      <c r="J108" s="6"/>
      <c r="K108" s="59">
        <f t="shared" si="89"/>
        <v>0</v>
      </c>
      <c r="L108" s="6"/>
      <c r="M108" s="6">
        <v>24572102.550000001</v>
      </c>
      <c r="N108" s="6">
        <v>3750357.41</v>
      </c>
      <c r="O108" s="6">
        <f t="shared" si="90"/>
        <v>28322459.960000001</v>
      </c>
      <c r="P108" s="6"/>
      <c r="Q108" s="6"/>
      <c r="R108" s="6"/>
      <c r="S108" s="6">
        <f t="shared" si="91"/>
        <v>0</v>
      </c>
      <c r="T108" s="20"/>
      <c r="U108" s="20"/>
      <c r="V108" s="20"/>
      <c r="W108" s="20">
        <f t="shared" si="92"/>
        <v>0</v>
      </c>
      <c r="X108" s="8">
        <f t="shared" si="93"/>
        <v>28322459.960000001</v>
      </c>
      <c r="Y108" s="86"/>
    </row>
    <row r="109" spans="1:27" s="9" customFormat="1" ht="30.75" customHeight="1" x14ac:dyDescent="0.25">
      <c r="A109" s="67">
        <v>96</v>
      </c>
      <c r="B109" s="139"/>
      <c r="C109" s="66">
        <v>14816</v>
      </c>
      <c r="D109" s="31" t="s">
        <v>167</v>
      </c>
      <c r="E109" s="27">
        <v>60359027</v>
      </c>
      <c r="F109" s="27">
        <v>-38292173.5</v>
      </c>
      <c r="G109" s="27">
        <f t="shared" si="94"/>
        <v>22066853.5</v>
      </c>
      <c r="H109" s="59"/>
      <c r="I109" s="6"/>
      <c r="J109" s="6">
        <v>11411364.699999999</v>
      </c>
      <c r="K109" s="59">
        <f t="shared" si="89"/>
        <v>11411364.699999999</v>
      </c>
      <c r="L109" s="6"/>
      <c r="M109" s="6"/>
      <c r="N109" s="6"/>
      <c r="O109" s="6">
        <f t="shared" si="90"/>
        <v>0</v>
      </c>
      <c r="P109" s="6">
        <v>10655488.449999999</v>
      </c>
      <c r="Q109" s="6"/>
      <c r="R109" s="6"/>
      <c r="S109" s="6">
        <f t="shared" si="91"/>
        <v>10655488.449999999</v>
      </c>
      <c r="T109" s="20"/>
      <c r="U109" s="20"/>
      <c r="V109" s="20"/>
      <c r="W109" s="20">
        <f t="shared" si="92"/>
        <v>0</v>
      </c>
      <c r="X109" s="8">
        <f t="shared" si="93"/>
        <v>22066853.149999999</v>
      </c>
      <c r="Y109" s="86"/>
    </row>
    <row r="110" spans="1:27" s="9" customFormat="1" ht="30.75" customHeight="1" x14ac:dyDescent="0.25">
      <c r="A110" s="67">
        <v>97</v>
      </c>
      <c r="B110" s="138"/>
      <c r="C110" s="66">
        <v>14520</v>
      </c>
      <c r="D110" s="31" t="s">
        <v>31</v>
      </c>
      <c r="E110" s="27">
        <v>0</v>
      </c>
      <c r="F110" s="27">
        <v>101012364.56</v>
      </c>
      <c r="G110" s="27">
        <f t="shared" si="94"/>
        <v>101012364.56</v>
      </c>
      <c r="H110" s="59"/>
      <c r="I110" s="6"/>
      <c r="J110" s="6"/>
      <c r="K110" s="59"/>
      <c r="L110" s="6"/>
      <c r="M110" s="6"/>
      <c r="N110" s="6"/>
      <c r="O110" s="6"/>
      <c r="P110" s="6"/>
      <c r="Q110" s="6"/>
      <c r="R110" s="6">
        <v>101012364.15000001</v>
      </c>
      <c r="S110" s="6">
        <f t="shared" ref="S110" si="95">SUM(P110:R110)</f>
        <v>101012364.15000001</v>
      </c>
      <c r="T110" s="20"/>
      <c r="U110" s="20"/>
      <c r="V110" s="20"/>
      <c r="W110" s="20">
        <f t="shared" ref="W110" si="96">SUM(T110:V110)</f>
        <v>0</v>
      </c>
      <c r="X110" s="8">
        <f t="shared" ref="X110" si="97">+K110+O110+S110+W110</f>
        <v>101012364.15000001</v>
      </c>
      <c r="Y110" s="86"/>
    </row>
    <row r="111" spans="1:27" s="9" customFormat="1" ht="30.75" customHeight="1" x14ac:dyDescent="0.25">
      <c r="A111" s="67">
        <v>98</v>
      </c>
      <c r="B111" s="72" t="s">
        <v>64</v>
      </c>
      <c r="C111" s="66">
        <v>14444</v>
      </c>
      <c r="D111" s="31" t="s">
        <v>26</v>
      </c>
      <c r="E111" s="27">
        <v>6089383</v>
      </c>
      <c r="F111" s="27">
        <v>-994949.46</v>
      </c>
      <c r="G111" s="27">
        <f t="shared" si="94"/>
        <v>5094433.54</v>
      </c>
      <c r="H111" s="59"/>
      <c r="I111" s="6">
        <v>765289.11</v>
      </c>
      <c r="J111" s="6">
        <v>4329144.43</v>
      </c>
      <c r="K111" s="59">
        <f t="shared" si="89"/>
        <v>5094433.54</v>
      </c>
      <c r="L111" s="6"/>
      <c r="M111" s="6"/>
      <c r="N111" s="6"/>
      <c r="O111" s="6">
        <f t="shared" si="90"/>
        <v>0</v>
      </c>
      <c r="P111" s="6"/>
      <c r="Q111" s="6"/>
      <c r="R111" s="6"/>
      <c r="S111" s="6">
        <f t="shared" si="91"/>
        <v>0</v>
      </c>
      <c r="T111" s="20"/>
      <c r="U111" s="20"/>
      <c r="V111" s="20"/>
      <c r="W111" s="20">
        <f t="shared" si="92"/>
        <v>0</v>
      </c>
      <c r="X111" s="8">
        <f t="shared" si="93"/>
        <v>5094433.54</v>
      </c>
      <c r="Y111" s="86"/>
    </row>
    <row r="112" spans="1:27" s="9" customFormat="1" ht="30.75" customHeight="1" x14ac:dyDescent="0.25">
      <c r="A112" s="67">
        <v>99</v>
      </c>
      <c r="B112" s="137" t="s">
        <v>60</v>
      </c>
      <c r="C112" s="66">
        <v>14454</v>
      </c>
      <c r="D112" s="31" t="s">
        <v>29</v>
      </c>
      <c r="E112" s="27">
        <v>9420769</v>
      </c>
      <c r="F112" s="27">
        <v>-9420769</v>
      </c>
      <c r="G112" s="27">
        <f t="shared" si="94"/>
        <v>0</v>
      </c>
      <c r="H112" s="59"/>
      <c r="I112" s="6"/>
      <c r="J112" s="6"/>
      <c r="K112" s="59">
        <f t="shared" si="89"/>
        <v>0</v>
      </c>
      <c r="L112" s="6"/>
      <c r="M112" s="6"/>
      <c r="N112" s="6"/>
      <c r="O112" s="6">
        <f t="shared" si="90"/>
        <v>0</v>
      </c>
      <c r="P112" s="6"/>
      <c r="Q112" s="6"/>
      <c r="R112" s="6"/>
      <c r="S112" s="6">
        <f t="shared" si="91"/>
        <v>0</v>
      </c>
      <c r="T112" s="20"/>
      <c r="U112" s="20"/>
      <c r="V112" s="20"/>
      <c r="W112" s="20">
        <f t="shared" si="92"/>
        <v>0</v>
      </c>
      <c r="X112" s="8">
        <f t="shared" si="93"/>
        <v>0</v>
      </c>
      <c r="Y112" s="86"/>
    </row>
    <row r="113" spans="1:25" s="9" customFormat="1" ht="30.75" customHeight="1" x14ac:dyDescent="0.25">
      <c r="A113" s="67">
        <v>100</v>
      </c>
      <c r="B113" s="139"/>
      <c r="C113" s="66">
        <v>14521</v>
      </c>
      <c r="D113" s="31" t="s">
        <v>116</v>
      </c>
      <c r="E113" s="27">
        <v>6287336</v>
      </c>
      <c r="F113" s="27">
        <v>2140837.84</v>
      </c>
      <c r="G113" s="27">
        <f t="shared" si="94"/>
        <v>8428173.8399999999</v>
      </c>
      <c r="H113" s="59"/>
      <c r="I113" s="6"/>
      <c r="J113" s="6">
        <v>8428173.8399999999</v>
      </c>
      <c r="K113" s="59">
        <f t="shared" si="89"/>
        <v>8428173.8399999999</v>
      </c>
      <c r="L113" s="6"/>
      <c r="M113" s="6"/>
      <c r="N113" s="6"/>
      <c r="O113" s="6">
        <f t="shared" si="90"/>
        <v>0</v>
      </c>
      <c r="P113" s="6"/>
      <c r="Q113" s="6"/>
      <c r="R113" s="6"/>
      <c r="S113" s="6">
        <f t="shared" si="91"/>
        <v>0</v>
      </c>
      <c r="T113" s="20"/>
      <c r="U113" s="20"/>
      <c r="V113" s="20"/>
      <c r="W113" s="20">
        <f t="shared" si="92"/>
        <v>0</v>
      </c>
      <c r="X113" s="8">
        <f t="shared" si="93"/>
        <v>8428173.8399999999</v>
      </c>
      <c r="Y113" s="86"/>
    </row>
    <row r="114" spans="1:25" s="9" customFormat="1" ht="30.75" customHeight="1" x14ac:dyDescent="0.25">
      <c r="A114" s="67">
        <v>101</v>
      </c>
      <c r="B114" s="138"/>
      <c r="C114" s="66">
        <v>14610</v>
      </c>
      <c r="D114" s="31" t="s">
        <v>61</v>
      </c>
      <c r="E114" s="27">
        <v>0</v>
      </c>
      <c r="F114" s="27">
        <v>73447042.569999993</v>
      </c>
      <c r="G114" s="27">
        <f t="shared" si="94"/>
        <v>73447042.569999993</v>
      </c>
      <c r="H114" s="59"/>
      <c r="I114" s="6"/>
      <c r="J114" s="6"/>
      <c r="K114" s="59"/>
      <c r="L114" s="6"/>
      <c r="M114" s="6"/>
      <c r="N114" s="6"/>
      <c r="O114" s="6"/>
      <c r="P114" s="6">
        <v>73447042.569999993</v>
      </c>
      <c r="Q114" s="6"/>
      <c r="R114" s="6"/>
      <c r="S114" s="6">
        <f t="shared" ref="S114" si="98">SUM(P114:R114)</f>
        <v>73447042.569999993</v>
      </c>
      <c r="T114" s="20"/>
      <c r="U114" s="20"/>
      <c r="V114" s="20"/>
      <c r="W114" s="20">
        <f t="shared" ref="W114" si="99">SUM(T114:V114)</f>
        <v>0</v>
      </c>
      <c r="X114" s="8">
        <f t="shared" ref="X114" si="100">+K114+O114+S114+W114</f>
        <v>73447042.569999993</v>
      </c>
      <c r="Y114" s="86"/>
    </row>
    <row r="115" spans="1:25" s="9" customFormat="1" ht="30.75" customHeight="1" x14ac:dyDescent="0.25">
      <c r="A115" s="67">
        <v>102</v>
      </c>
      <c r="B115" s="137" t="s">
        <v>52</v>
      </c>
      <c r="C115" s="66">
        <v>14457</v>
      </c>
      <c r="D115" s="31" t="s">
        <v>28</v>
      </c>
      <c r="E115" s="27">
        <v>8819060</v>
      </c>
      <c r="F115" s="27">
        <v>-8819060</v>
      </c>
      <c r="G115" s="27">
        <f t="shared" si="94"/>
        <v>0</v>
      </c>
      <c r="H115" s="59"/>
      <c r="I115" s="6"/>
      <c r="J115" s="6"/>
      <c r="K115" s="59">
        <f t="shared" si="89"/>
        <v>0</v>
      </c>
      <c r="L115" s="6"/>
      <c r="M115" s="6"/>
      <c r="N115" s="6"/>
      <c r="O115" s="6">
        <f t="shared" si="90"/>
        <v>0</v>
      </c>
      <c r="P115" s="6"/>
      <c r="Q115" s="6"/>
      <c r="R115" s="6"/>
      <c r="S115" s="6">
        <f t="shared" si="91"/>
        <v>0</v>
      </c>
      <c r="T115" s="20"/>
      <c r="U115" s="20"/>
      <c r="V115" s="20"/>
      <c r="W115" s="20">
        <f t="shared" si="92"/>
        <v>0</v>
      </c>
      <c r="X115" s="8">
        <f t="shared" si="93"/>
        <v>0</v>
      </c>
      <c r="Y115" s="86"/>
    </row>
    <row r="116" spans="1:25" s="9" customFormat="1" ht="30.75" customHeight="1" x14ac:dyDescent="0.25">
      <c r="A116" s="67">
        <v>103</v>
      </c>
      <c r="B116" s="139"/>
      <c r="C116" s="66">
        <v>14458</v>
      </c>
      <c r="D116" s="31" t="s">
        <v>27</v>
      </c>
      <c r="E116" s="27">
        <v>6219377</v>
      </c>
      <c r="F116" s="27">
        <v>4691959.6100000003</v>
      </c>
      <c r="G116" s="27">
        <f t="shared" si="94"/>
        <v>10911336.609999999</v>
      </c>
      <c r="H116" s="59"/>
      <c r="I116" s="6"/>
      <c r="J116" s="6"/>
      <c r="K116" s="59">
        <f t="shared" si="89"/>
        <v>0</v>
      </c>
      <c r="L116" s="6"/>
      <c r="M116" s="6"/>
      <c r="N116" s="6">
        <v>7198246.4900000002</v>
      </c>
      <c r="O116" s="6">
        <f t="shared" si="90"/>
        <v>7198246.4900000002</v>
      </c>
      <c r="P116" s="6"/>
      <c r="Q116" s="6"/>
      <c r="R116" s="6"/>
      <c r="S116" s="6">
        <f t="shared" si="91"/>
        <v>0</v>
      </c>
      <c r="T116" s="20"/>
      <c r="U116" s="20">
        <v>3713090.12</v>
      </c>
      <c r="V116" s="20"/>
      <c r="W116" s="20">
        <f t="shared" si="92"/>
        <v>3713090.12</v>
      </c>
      <c r="X116" s="8">
        <f t="shared" si="93"/>
        <v>10911336.609999999</v>
      </c>
      <c r="Y116" s="86"/>
    </row>
    <row r="117" spans="1:25" s="9" customFormat="1" ht="30.75" customHeight="1" x14ac:dyDescent="0.25">
      <c r="A117" s="67">
        <v>104</v>
      </c>
      <c r="B117" s="139"/>
      <c r="C117" s="66">
        <v>14470</v>
      </c>
      <c r="D117" s="31" t="s">
        <v>95</v>
      </c>
      <c r="E117" s="27">
        <v>21072452</v>
      </c>
      <c r="F117" s="27">
        <v>-15447526.5</v>
      </c>
      <c r="G117" s="27">
        <f t="shared" si="94"/>
        <v>5624925.5</v>
      </c>
      <c r="H117" s="59"/>
      <c r="I117" s="6"/>
      <c r="J117" s="6">
        <v>1925659.11</v>
      </c>
      <c r="K117" s="59">
        <f t="shared" si="89"/>
        <v>1925659.11</v>
      </c>
      <c r="L117" s="6">
        <v>1693256.44</v>
      </c>
      <c r="M117" s="6"/>
      <c r="N117" s="6">
        <v>1206009.94</v>
      </c>
      <c r="O117" s="6">
        <f t="shared" si="90"/>
        <v>2899266.38</v>
      </c>
      <c r="P117" s="6"/>
      <c r="Q117" s="6"/>
      <c r="R117" s="6"/>
      <c r="S117" s="6">
        <f t="shared" si="91"/>
        <v>0</v>
      </c>
      <c r="T117" s="20"/>
      <c r="U117" s="20"/>
      <c r="V117" s="20">
        <v>793813.09</v>
      </c>
      <c r="W117" s="20">
        <f t="shared" si="92"/>
        <v>793813.09</v>
      </c>
      <c r="X117" s="8">
        <f t="shared" si="93"/>
        <v>5618738.5800000001</v>
      </c>
      <c r="Y117" s="86"/>
    </row>
    <row r="118" spans="1:25" s="9" customFormat="1" ht="30.75" customHeight="1" x14ac:dyDescent="0.25">
      <c r="A118" s="67">
        <v>105</v>
      </c>
      <c r="B118" s="139"/>
      <c r="C118" s="66">
        <v>14511</v>
      </c>
      <c r="D118" s="31" t="s">
        <v>108</v>
      </c>
      <c r="E118" s="27">
        <v>5016367</v>
      </c>
      <c r="F118" s="27">
        <v>-371547.5</v>
      </c>
      <c r="G118" s="27">
        <f t="shared" si="94"/>
        <v>4644819.5</v>
      </c>
      <c r="H118" s="59"/>
      <c r="I118" s="6"/>
      <c r="J118" s="6">
        <v>4644819.26</v>
      </c>
      <c r="K118" s="59">
        <f t="shared" si="89"/>
        <v>4644819.26</v>
      </c>
      <c r="L118" s="6"/>
      <c r="M118" s="6"/>
      <c r="N118" s="6"/>
      <c r="O118" s="6">
        <f t="shared" si="90"/>
        <v>0</v>
      </c>
      <c r="P118" s="6"/>
      <c r="Q118" s="6"/>
      <c r="R118" s="6"/>
      <c r="S118" s="6">
        <f t="shared" si="91"/>
        <v>0</v>
      </c>
      <c r="T118" s="20"/>
      <c r="U118" s="20"/>
      <c r="V118" s="20"/>
      <c r="W118" s="20">
        <f t="shared" si="92"/>
        <v>0</v>
      </c>
      <c r="X118" s="8">
        <f t="shared" si="93"/>
        <v>4644819.26</v>
      </c>
      <c r="Y118" s="86"/>
    </row>
    <row r="119" spans="1:25" s="9" customFormat="1" ht="30.75" customHeight="1" x14ac:dyDescent="0.25">
      <c r="A119" s="67">
        <v>106</v>
      </c>
      <c r="B119" s="138"/>
      <c r="C119" s="66">
        <v>14555</v>
      </c>
      <c r="D119" s="31" t="s">
        <v>133</v>
      </c>
      <c r="E119" s="27">
        <v>18599190</v>
      </c>
      <c r="F119" s="27">
        <v>-18599190</v>
      </c>
      <c r="G119" s="27">
        <f t="shared" si="94"/>
        <v>0</v>
      </c>
      <c r="H119" s="59"/>
      <c r="I119" s="6"/>
      <c r="J119" s="6"/>
      <c r="K119" s="59">
        <f t="shared" si="89"/>
        <v>0</v>
      </c>
      <c r="L119" s="6"/>
      <c r="M119" s="6"/>
      <c r="N119" s="6"/>
      <c r="O119" s="6">
        <f t="shared" si="90"/>
        <v>0</v>
      </c>
      <c r="P119" s="6"/>
      <c r="Q119" s="6"/>
      <c r="R119" s="6"/>
      <c r="S119" s="6">
        <f t="shared" si="91"/>
        <v>0</v>
      </c>
      <c r="T119" s="20"/>
      <c r="U119" s="20"/>
      <c r="V119" s="20"/>
      <c r="W119" s="20">
        <f t="shared" si="92"/>
        <v>0</v>
      </c>
      <c r="X119" s="8">
        <f t="shared" si="93"/>
        <v>0</v>
      </c>
      <c r="Y119" s="86"/>
    </row>
    <row r="120" spans="1:25" s="9" customFormat="1" ht="30.75" customHeight="1" x14ac:dyDescent="0.25">
      <c r="A120" s="67">
        <v>107</v>
      </c>
      <c r="B120" s="72" t="s">
        <v>93</v>
      </c>
      <c r="C120" s="66">
        <v>14469</v>
      </c>
      <c r="D120" s="31" t="s">
        <v>94</v>
      </c>
      <c r="E120" s="27">
        <v>8494277</v>
      </c>
      <c r="F120" s="27">
        <v>-3360403.06</v>
      </c>
      <c r="G120" s="27">
        <f t="shared" si="94"/>
        <v>5133873.9399999995</v>
      </c>
      <c r="H120" s="59"/>
      <c r="I120" s="6"/>
      <c r="J120" s="6">
        <v>5133873.9400000004</v>
      </c>
      <c r="K120" s="59">
        <f t="shared" si="89"/>
        <v>5133873.9400000004</v>
      </c>
      <c r="L120" s="6"/>
      <c r="M120" s="6"/>
      <c r="N120" s="6"/>
      <c r="O120" s="6">
        <f t="shared" si="90"/>
        <v>0</v>
      </c>
      <c r="P120" s="6"/>
      <c r="Q120" s="6"/>
      <c r="R120" s="6"/>
      <c r="S120" s="6">
        <f t="shared" si="91"/>
        <v>0</v>
      </c>
      <c r="T120" s="20"/>
      <c r="U120" s="20"/>
      <c r="V120" s="20"/>
      <c r="W120" s="20">
        <f t="shared" si="92"/>
        <v>0</v>
      </c>
      <c r="X120" s="8">
        <f t="shared" si="93"/>
        <v>5133873.9400000004</v>
      </c>
      <c r="Y120" s="86"/>
    </row>
    <row r="121" spans="1:25" s="9" customFormat="1" ht="30.75" customHeight="1" x14ac:dyDescent="0.25">
      <c r="A121" s="67">
        <v>108</v>
      </c>
      <c r="B121" s="137" t="s">
        <v>58</v>
      </c>
      <c r="C121" s="66">
        <v>14471</v>
      </c>
      <c r="D121" s="31" t="s">
        <v>96</v>
      </c>
      <c r="E121" s="27">
        <v>2829929</v>
      </c>
      <c r="F121" s="27">
        <v>-2829929</v>
      </c>
      <c r="G121" s="27">
        <f t="shared" si="94"/>
        <v>0</v>
      </c>
      <c r="H121" s="59"/>
      <c r="I121" s="6"/>
      <c r="J121" s="6"/>
      <c r="K121" s="59">
        <f t="shared" si="89"/>
        <v>0</v>
      </c>
      <c r="L121" s="6"/>
      <c r="M121" s="6"/>
      <c r="N121" s="6"/>
      <c r="O121" s="6">
        <f t="shared" si="90"/>
        <v>0</v>
      </c>
      <c r="P121" s="6"/>
      <c r="Q121" s="6"/>
      <c r="R121" s="6"/>
      <c r="S121" s="6">
        <f t="shared" si="91"/>
        <v>0</v>
      </c>
      <c r="T121" s="20"/>
      <c r="U121" s="20"/>
      <c r="V121" s="20"/>
      <c r="W121" s="20">
        <f t="shared" si="92"/>
        <v>0</v>
      </c>
      <c r="X121" s="8">
        <f t="shared" si="93"/>
        <v>0</v>
      </c>
      <c r="Y121" s="86"/>
    </row>
    <row r="122" spans="1:25" s="9" customFormat="1" ht="30.75" customHeight="1" x14ac:dyDescent="0.25">
      <c r="A122" s="67">
        <v>109</v>
      </c>
      <c r="B122" s="139"/>
      <c r="C122" s="66">
        <v>14522</v>
      </c>
      <c r="D122" s="31" t="s">
        <v>117</v>
      </c>
      <c r="E122" s="27">
        <v>13523565</v>
      </c>
      <c r="F122" s="27">
        <v>15556517.050000001</v>
      </c>
      <c r="G122" s="27">
        <f t="shared" si="94"/>
        <v>29080082.050000001</v>
      </c>
      <c r="H122" s="59"/>
      <c r="I122" s="6"/>
      <c r="J122" s="6">
        <v>1631485.44</v>
      </c>
      <c r="K122" s="59">
        <f t="shared" si="89"/>
        <v>1631485.44</v>
      </c>
      <c r="L122" s="6"/>
      <c r="M122" s="6">
        <v>4920514.87</v>
      </c>
      <c r="N122" s="6">
        <v>5737691.6100000003</v>
      </c>
      <c r="O122" s="6">
        <f t="shared" si="90"/>
        <v>10658206.48</v>
      </c>
      <c r="P122" s="6">
        <v>1515157.76</v>
      </c>
      <c r="Q122" s="6">
        <v>1069643.27</v>
      </c>
      <c r="R122" s="6">
        <v>3216979.08</v>
      </c>
      <c r="S122" s="6">
        <f t="shared" si="91"/>
        <v>5801780.1100000003</v>
      </c>
      <c r="T122" s="20">
        <v>4405589.0999999996</v>
      </c>
      <c r="U122" s="20"/>
      <c r="V122" s="20">
        <v>977417.42</v>
      </c>
      <c r="W122" s="20">
        <f t="shared" si="92"/>
        <v>5383006.5199999996</v>
      </c>
      <c r="X122" s="8">
        <f t="shared" si="93"/>
        <v>23474478.550000001</v>
      </c>
      <c r="Y122" s="86"/>
    </row>
    <row r="123" spans="1:25" s="9" customFormat="1" ht="30.75" customHeight="1" x14ac:dyDescent="0.25">
      <c r="A123" s="67">
        <v>110</v>
      </c>
      <c r="B123" s="138"/>
      <c r="C123" s="66">
        <v>14728</v>
      </c>
      <c r="D123" s="31" t="s">
        <v>157</v>
      </c>
      <c r="E123" s="27">
        <v>28276463</v>
      </c>
      <c r="F123" s="27">
        <v>-8914011.8800000008</v>
      </c>
      <c r="G123" s="27">
        <f t="shared" si="94"/>
        <v>19362451.119999997</v>
      </c>
      <c r="H123" s="59"/>
      <c r="I123" s="6"/>
      <c r="J123" s="6"/>
      <c r="K123" s="59">
        <f t="shared" si="89"/>
        <v>0</v>
      </c>
      <c r="L123" s="6"/>
      <c r="M123" s="6"/>
      <c r="N123" s="6">
        <v>13289612.970000001</v>
      </c>
      <c r="O123" s="6">
        <f t="shared" si="90"/>
        <v>13289612.970000001</v>
      </c>
      <c r="P123" s="6"/>
      <c r="Q123" s="6"/>
      <c r="R123" s="6"/>
      <c r="S123" s="6">
        <f t="shared" si="91"/>
        <v>0</v>
      </c>
      <c r="T123" s="20">
        <v>6072838.1500000004</v>
      </c>
      <c r="U123" s="20"/>
      <c r="V123" s="20"/>
      <c r="W123" s="20">
        <f t="shared" si="92"/>
        <v>6072838.1500000004</v>
      </c>
      <c r="X123" s="8">
        <f t="shared" si="93"/>
        <v>19362451.120000001</v>
      </c>
      <c r="Y123" s="86"/>
    </row>
    <row r="124" spans="1:25" s="9" customFormat="1" ht="30.75" customHeight="1" x14ac:dyDescent="0.25">
      <c r="A124" s="67">
        <v>111</v>
      </c>
      <c r="B124" s="137" t="s">
        <v>97</v>
      </c>
      <c r="C124" s="66">
        <v>14472</v>
      </c>
      <c r="D124" s="31" t="s">
        <v>98</v>
      </c>
      <c r="E124" s="27">
        <v>7947757</v>
      </c>
      <c r="F124" s="27">
        <v>-7947757</v>
      </c>
      <c r="G124" s="27">
        <f t="shared" si="94"/>
        <v>0</v>
      </c>
      <c r="H124" s="59"/>
      <c r="I124" s="6"/>
      <c r="J124" s="6"/>
      <c r="K124" s="59">
        <f t="shared" si="89"/>
        <v>0</v>
      </c>
      <c r="L124" s="6"/>
      <c r="M124" s="6"/>
      <c r="N124" s="6"/>
      <c r="O124" s="6">
        <f t="shared" si="90"/>
        <v>0</v>
      </c>
      <c r="P124" s="6"/>
      <c r="Q124" s="6"/>
      <c r="R124" s="6"/>
      <c r="S124" s="6">
        <f t="shared" si="91"/>
        <v>0</v>
      </c>
      <c r="T124" s="20"/>
      <c r="U124" s="20"/>
      <c r="V124" s="20"/>
      <c r="W124" s="20">
        <f t="shared" si="92"/>
        <v>0</v>
      </c>
      <c r="X124" s="8">
        <f t="shared" si="93"/>
        <v>0</v>
      </c>
      <c r="Y124" s="86"/>
    </row>
    <row r="125" spans="1:25" s="9" customFormat="1" ht="30.75" customHeight="1" x14ac:dyDescent="0.25">
      <c r="A125" s="67">
        <v>112</v>
      </c>
      <c r="B125" s="139"/>
      <c r="C125" s="66">
        <v>14476</v>
      </c>
      <c r="D125" s="31" t="s">
        <v>101</v>
      </c>
      <c r="E125" s="27">
        <v>8110242</v>
      </c>
      <c r="F125" s="27">
        <v>-8110242</v>
      </c>
      <c r="G125" s="27">
        <f t="shared" si="94"/>
        <v>0</v>
      </c>
      <c r="H125" s="59"/>
      <c r="I125" s="6"/>
      <c r="J125" s="6"/>
      <c r="K125" s="59">
        <f t="shared" si="89"/>
        <v>0</v>
      </c>
      <c r="L125" s="6"/>
      <c r="M125" s="6"/>
      <c r="N125" s="6"/>
      <c r="O125" s="6">
        <f t="shared" si="90"/>
        <v>0</v>
      </c>
      <c r="P125" s="6"/>
      <c r="Q125" s="6"/>
      <c r="R125" s="6"/>
      <c r="S125" s="6">
        <f t="shared" si="91"/>
        <v>0</v>
      </c>
      <c r="T125" s="20"/>
      <c r="U125" s="20"/>
      <c r="V125" s="20"/>
      <c r="W125" s="20">
        <f t="shared" si="92"/>
        <v>0</v>
      </c>
      <c r="X125" s="8">
        <f t="shared" si="93"/>
        <v>0</v>
      </c>
      <c r="Y125" s="86"/>
    </row>
    <row r="126" spans="1:25" s="9" customFormat="1" ht="30.75" customHeight="1" x14ac:dyDescent="0.25">
      <c r="A126" s="67">
        <v>113</v>
      </c>
      <c r="B126" s="139"/>
      <c r="C126" s="66">
        <v>14478</v>
      </c>
      <c r="D126" s="31" t="s">
        <v>102</v>
      </c>
      <c r="E126" s="27">
        <v>4749593</v>
      </c>
      <c r="F126" s="27">
        <v>-4749593</v>
      </c>
      <c r="G126" s="27">
        <f t="shared" si="94"/>
        <v>0</v>
      </c>
      <c r="H126" s="59"/>
      <c r="I126" s="6"/>
      <c r="J126" s="6"/>
      <c r="K126" s="59">
        <f t="shared" si="89"/>
        <v>0</v>
      </c>
      <c r="L126" s="6"/>
      <c r="M126" s="6"/>
      <c r="N126" s="6"/>
      <c r="O126" s="6">
        <f t="shared" si="90"/>
        <v>0</v>
      </c>
      <c r="P126" s="6"/>
      <c r="Q126" s="6"/>
      <c r="R126" s="6"/>
      <c r="S126" s="6">
        <f t="shared" si="91"/>
        <v>0</v>
      </c>
      <c r="T126" s="20"/>
      <c r="U126" s="20"/>
      <c r="V126" s="20"/>
      <c r="W126" s="20">
        <f t="shared" si="92"/>
        <v>0</v>
      </c>
      <c r="X126" s="8">
        <f t="shared" si="93"/>
        <v>0</v>
      </c>
      <c r="Y126" s="86"/>
    </row>
    <row r="127" spans="1:25" s="9" customFormat="1" ht="30.75" customHeight="1" x14ac:dyDescent="0.25">
      <c r="A127" s="67">
        <v>114</v>
      </c>
      <c r="B127" s="139"/>
      <c r="C127" s="66">
        <v>14531</v>
      </c>
      <c r="D127" s="31" t="s">
        <v>119</v>
      </c>
      <c r="E127" s="27">
        <v>13576690</v>
      </c>
      <c r="F127" s="27">
        <v>11559082.630000001</v>
      </c>
      <c r="G127" s="27">
        <f t="shared" si="94"/>
        <v>25135772.630000003</v>
      </c>
      <c r="H127" s="59"/>
      <c r="I127" s="6"/>
      <c r="J127" s="6">
        <v>2738402.53</v>
      </c>
      <c r="K127" s="59">
        <f t="shared" si="89"/>
        <v>2738402.53</v>
      </c>
      <c r="L127" s="6">
        <v>7685972.6200000001</v>
      </c>
      <c r="M127" s="6"/>
      <c r="N127" s="6">
        <v>3672587.92</v>
      </c>
      <c r="O127" s="6">
        <f t="shared" si="90"/>
        <v>11358560.539999999</v>
      </c>
      <c r="P127" s="6"/>
      <c r="Q127" s="6"/>
      <c r="R127" s="6">
        <v>3092895.69</v>
      </c>
      <c r="S127" s="6">
        <f t="shared" si="91"/>
        <v>3092895.69</v>
      </c>
      <c r="T127" s="20"/>
      <c r="U127" s="20"/>
      <c r="V127" s="20">
        <v>3656887.6799999997</v>
      </c>
      <c r="W127" s="20">
        <f t="shared" si="92"/>
        <v>3656887.6799999997</v>
      </c>
      <c r="X127" s="8">
        <f t="shared" si="93"/>
        <v>20846746.439999998</v>
      </c>
      <c r="Y127" s="86"/>
    </row>
    <row r="128" spans="1:25" s="9" customFormat="1" ht="30.75" customHeight="1" x14ac:dyDescent="0.25">
      <c r="A128" s="67">
        <v>115</v>
      </c>
      <c r="B128" s="138"/>
      <c r="C128" s="66">
        <v>14817</v>
      </c>
      <c r="D128" s="31" t="s">
        <v>168</v>
      </c>
      <c r="E128" s="27">
        <v>40922191</v>
      </c>
      <c r="F128" s="27">
        <v>-16719644.35</v>
      </c>
      <c r="G128" s="27">
        <f t="shared" si="94"/>
        <v>24202546.649999999</v>
      </c>
      <c r="H128" s="59"/>
      <c r="I128" s="6">
        <v>24202546.649999999</v>
      </c>
      <c r="J128" s="6"/>
      <c r="K128" s="59">
        <f t="shared" si="89"/>
        <v>24202546.649999999</v>
      </c>
      <c r="L128" s="6"/>
      <c r="M128" s="6"/>
      <c r="N128" s="6"/>
      <c r="O128" s="6">
        <f t="shared" si="90"/>
        <v>0</v>
      </c>
      <c r="P128" s="6"/>
      <c r="Q128" s="6"/>
      <c r="R128" s="6"/>
      <c r="S128" s="6">
        <f t="shared" si="91"/>
        <v>0</v>
      </c>
      <c r="T128" s="20"/>
      <c r="U128" s="20"/>
      <c r="V128" s="20"/>
      <c r="W128" s="20">
        <f t="shared" si="92"/>
        <v>0</v>
      </c>
      <c r="X128" s="8">
        <f t="shared" si="93"/>
        <v>24202546.649999999</v>
      </c>
      <c r="Y128" s="86"/>
    </row>
    <row r="129" spans="1:25" s="9" customFormat="1" ht="30.75" customHeight="1" x14ac:dyDescent="0.25">
      <c r="A129" s="67">
        <v>116</v>
      </c>
      <c r="B129" s="137" t="s">
        <v>62</v>
      </c>
      <c r="C129" s="66">
        <v>14473</v>
      </c>
      <c r="D129" s="31" t="s">
        <v>99</v>
      </c>
      <c r="E129" s="27">
        <v>3042709</v>
      </c>
      <c r="F129" s="27">
        <v>-3042709</v>
      </c>
      <c r="G129" s="27">
        <f t="shared" si="94"/>
        <v>0</v>
      </c>
      <c r="H129" s="59"/>
      <c r="I129" s="6"/>
      <c r="J129" s="6"/>
      <c r="K129" s="59">
        <f t="shared" si="89"/>
        <v>0</v>
      </c>
      <c r="L129" s="6"/>
      <c r="M129" s="6"/>
      <c r="N129" s="6"/>
      <c r="O129" s="6">
        <f t="shared" si="90"/>
        <v>0</v>
      </c>
      <c r="P129" s="6"/>
      <c r="Q129" s="6"/>
      <c r="R129" s="6"/>
      <c r="S129" s="6">
        <f t="shared" si="91"/>
        <v>0</v>
      </c>
      <c r="T129" s="20"/>
      <c r="U129" s="20"/>
      <c r="V129" s="20"/>
      <c r="W129" s="20">
        <f t="shared" si="92"/>
        <v>0</v>
      </c>
      <c r="X129" s="8">
        <f t="shared" si="93"/>
        <v>0</v>
      </c>
      <c r="Y129" s="86"/>
    </row>
    <row r="130" spans="1:25" s="9" customFormat="1" ht="30.75" customHeight="1" x14ac:dyDescent="0.25">
      <c r="A130" s="67">
        <v>117</v>
      </c>
      <c r="B130" s="139"/>
      <c r="C130" s="66">
        <v>14514</v>
      </c>
      <c r="D130" s="31" t="s">
        <v>111</v>
      </c>
      <c r="E130" s="27">
        <v>19519257</v>
      </c>
      <c r="F130" s="27">
        <v>-19519257</v>
      </c>
      <c r="G130" s="27">
        <f t="shared" si="94"/>
        <v>0</v>
      </c>
      <c r="H130" s="59"/>
      <c r="I130" s="6"/>
      <c r="J130" s="6"/>
      <c r="K130" s="59">
        <f t="shared" si="89"/>
        <v>0</v>
      </c>
      <c r="L130" s="6"/>
      <c r="M130" s="6"/>
      <c r="N130" s="6"/>
      <c r="O130" s="6">
        <f t="shared" si="90"/>
        <v>0</v>
      </c>
      <c r="P130" s="6"/>
      <c r="Q130" s="6"/>
      <c r="R130" s="6"/>
      <c r="S130" s="6">
        <f t="shared" si="91"/>
        <v>0</v>
      </c>
      <c r="T130" s="20"/>
      <c r="U130" s="20"/>
      <c r="V130" s="20"/>
      <c r="W130" s="20">
        <f t="shared" si="92"/>
        <v>0</v>
      </c>
      <c r="X130" s="8">
        <f t="shared" si="93"/>
        <v>0</v>
      </c>
      <c r="Y130" s="86"/>
    </row>
    <row r="131" spans="1:25" s="9" customFormat="1" ht="30.75" customHeight="1" x14ac:dyDescent="0.25">
      <c r="A131" s="67">
        <v>118</v>
      </c>
      <c r="B131" s="139"/>
      <c r="C131" s="66">
        <v>14573</v>
      </c>
      <c r="D131" s="31" t="s">
        <v>138</v>
      </c>
      <c r="E131" s="27">
        <v>9500112</v>
      </c>
      <c r="F131" s="27">
        <v>-9500112</v>
      </c>
      <c r="G131" s="27">
        <f t="shared" si="94"/>
        <v>0</v>
      </c>
      <c r="H131" s="59"/>
      <c r="I131" s="6"/>
      <c r="J131" s="6"/>
      <c r="K131" s="59">
        <f t="shared" si="89"/>
        <v>0</v>
      </c>
      <c r="L131" s="6"/>
      <c r="M131" s="6"/>
      <c r="N131" s="6"/>
      <c r="O131" s="6">
        <f t="shared" si="90"/>
        <v>0</v>
      </c>
      <c r="P131" s="6"/>
      <c r="Q131" s="6"/>
      <c r="R131" s="6"/>
      <c r="S131" s="6">
        <f t="shared" si="91"/>
        <v>0</v>
      </c>
      <c r="T131" s="20"/>
      <c r="U131" s="20"/>
      <c r="V131" s="20"/>
      <c r="W131" s="20">
        <f t="shared" si="92"/>
        <v>0</v>
      </c>
      <c r="X131" s="8">
        <f t="shared" si="93"/>
        <v>0</v>
      </c>
      <c r="Y131" s="86"/>
    </row>
    <row r="132" spans="1:25" s="9" customFormat="1" ht="30.75" customHeight="1" x14ac:dyDescent="0.25">
      <c r="A132" s="67">
        <v>119</v>
      </c>
      <c r="B132" s="138"/>
      <c r="C132" s="66">
        <v>14660</v>
      </c>
      <c r="D132" s="31" t="s">
        <v>78</v>
      </c>
      <c r="E132" s="27">
        <v>78664442</v>
      </c>
      <c r="F132" s="27">
        <v>-11307646.42</v>
      </c>
      <c r="G132" s="27">
        <f t="shared" si="94"/>
        <v>67356795.579999998</v>
      </c>
      <c r="H132" s="59"/>
      <c r="I132" s="6"/>
      <c r="J132" s="6"/>
      <c r="K132" s="59">
        <f t="shared" si="89"/>
        <v>0</v>
      </c>
      <c r="L132" s="6"/>
      <c r="M132" s="6">
        <v>50674883.700000003</v>
      </c>
      <c r="N132" s="6"/>
      <c r="O132" s="6">
        <f t="shared" si="90"/>
        <v>50674883.700000003</v>
      </c>
      <c r="P132" s="6"/>
      <c r="Q132" s="6"/>
      <c r="R132" s="6"/>
      <c r="S132" s="6">
        <f t="shared" si="91"/>
        <v>0</v>
      </c>
      <c r="T132" s="20"/>
      <c r="U132" s="20">
        <v>16681911.880000001</v>
      </c>
      <c r="V132" s="20"/>
      <c r="W132" s="20">
        <f t="shared" si="92"/>
        <v>16681911.880000001</v>
      </c>
      <c r="X132" s="8">
        <f t="shared" si="93"/>
        <v>67356795.579999998</v>
      </c>
      <c r="Y132" s="86"/>
    </row>
    <row r="133" spans="1:25" s="9" customFormat="1" ht="30.75" customHeight="1" x14ac:dyDescent="0.25">
      <c r="A133" s="67">
        <v>120</v>
      </c>
      <c r="B133" s="137" t="s">
        <v>54</v>
      </c>
      <c r="C133" s="66">
        <v>14475</v>
      </c>
      <c r="D133" s="31" t="s">
        <v>100</v>
      </c>
      <c r="E133" s="27">
        <v>1668632</v>
      </c>
      <c r="F133" s="27">
        <v>-655455.06999999995</v>
      </c>
      <c r="G133" s="27">
        <f t="shared" si="94"/>
        <v>1013176.93</v>
      </c>
      <c r="H133" s="59"/>
      <c r="I133" s="6"/>
      <c r="J133" s="6"/>
      <c r="K133" s="59">
        <f t="shared" si="89"/>
        <v>0</v>
      </c>
      <c r="L133" s="6"/>
      <c r="M133" s="6"/>
      <c r="N133" s="6"/>
      <c r="O133" s="6">
        <f t="shared" si="90"/>
        <v>0</v>
      </c>
      <c r="P133" s="6"/>
      <c r="Q133" s="6"/>
      <c r="R133" s="6">
        <v>1013176.55</v>
      </c>
      <c r="S133" s="6">
        <f t="shared" si="91"/>
        <v>1013176.55</v>
      </c>
      <c r="T133" s="20"/>
      <c r="U133" s="20"/>
      <c r="V133" s="20"/>
      <c r="W133" s="20">
        <f t="shared" si="92"/>
        <v>0</v>
      </c>
      <c r="X133" s="8">
        <f t="shared" si="93"/>
        <v>1013176.55</v>
      </c>
      <c r="Y133" s="86"/>
    </row>
    <row r="134" spans="1:25" s="9" customFormat="1" ht="30.75" customHeight="1" x14ac:dyDescent="0.25">
      <c r="A134" s="67">
        <v>121</v>
      </c>
      <c r="B134" s="139"/>
      <c r="C134" s="63">
        <v>14538</v>
      </c>
      <c r="D134" s="69" t="s">
        <v>123</v>
      </c>
      <c r="E134" s="27">
        <v>23274161</v>
      </c>
      <c r="F134" s="27">
        <v>-23274161</v>
      </c>
      <c r="G134" s="27">
        <f t="shared" si="94"/>
        <v>0</v>
      </c>
      <c r="H134" s="59"/>
      <c r="I134" s="6"/>
      <c r="J134" s="6"/>
      <c r="K134" s="59">
        <f t="shared" si="89"/>
        <v>0</v>
      </c>
      <c r="L134" s="6"/>
      <c r="M134" s="6"/>
      <c r="N134" s="6"/>
      <c r="O134" s="6">
        <f t="shared" si="90"/>
        <v>0</v>
      </c>
      <c r="P134" s="6"/>
      <c r="Q134" s="6"/>
      <c r="R134" s="6"/>
      <c r="S134" s="6">
        <f t="shared" si="91"/>
        <v>0</v>
      </c>
      <c r="T134" s="20"/>
      <c r="U134" s="20"/>
      <c r="V134" s="20"/>
      <c r="W134" s="20">
        <f t="shared" si="92"/>
        <v>0</v>
      </c>
      <c r="X134" s="8">
        <f t="shared" si="93"/>
        <v>0</v>
      </c>
      <c r="Y134" s="86"/>
    </row>
    <row r="135" spans="1:25" s="9" customFormat="1" ht="30.75" customHeight="1" x14ac:dyDescent="0.25">
      <c r="A135" s="67">
        <v>122</v>
      </c>
      <c r="B135" s="139"/>
      <c r="C135" s="63">
        <v>14581</v>
      </c>
      <c r="D135" s="69" t="s">
        <v>141</v>
      </c>
      <c r="E135" s="27">
        <v>13067115</v>
      </c>
      <c r="F135" s="27">
        <v>-5873630.5</v>
      </c>
      <c r="G135" s="27">
        <f t="shared" si="94"/>
        <v>7193484.5</v>
      </c>
      <c r="H135" s="59"/>
      <c r="I135" s="6"/>
      <c r="J135" s="6">
        <v>7193484.1100000003</v>
      </c>
      <c r="K135" s="59">
        <f t="shared" si="89"/>
        <v>7193484.1100000003</v>
      </c>
      <c r="L135" s="6"/>
      <c r="M135" s="6"/>
      <c r="N135" s="6"/>
      <c r="O135" s="6">
        <f t="shared" si="90"/>
        <v>0</v>
      </c>
      <c r="P135" s="6"/>
      <c r="Q135" s="6"/>
      <c r="R135" s="6"/>
      <c r="S135" s="6">
        <f t="shared" si="91"/>
        <v>0</v>
      </c>
      <c r="T135" s="20"/>
      <c r="U135" s="20"/>
      <c r="V135" s="20"/>
      <c r="W135" s="20">
        <f t="shared" si="92"/>
        <v>0</v>
      </c>
      <c r="X135" s="8">
        <f t="shared" si="93"/>
        <v>7193484.1100000003</v>
      </c>
      <c r="Y135" s="86"/>
    </row>
    <row r="136" spans="1:25" s="9" customFormat="1" ht="30.75" customHeight="1" x14ac:dyDescent="0.25">
      <c r="A136" s="67">
        <v>123</v>
      </c>
      <c r="B136" s="139"/>
      <c r="C136" s="63">
        <v>14614</v>
      </c>
      <c r="D136" s="69" t="s">
        <v>144</v>
      </c>
      <c r="E136" s="27">
        <v>2821826</v>
      </c>
      <c r="F136" s="27">
        <v>-2821826</v>
      </c>
      <c r="G136" s="27">
        <f t="shared" si="94"/>
        <v>0</v>
      </c>
      <c r="H136" s="59"/>
      <c r="I136" s="6"/>
      <c r="J136" s="6"/>
      <c r="K136" s="59">
        <f t="shared" si="89"/>
        <v>0</v>
      </c>
      <c r="L136" s="6"/>
      <c r="M136" s="6"/>
      <c r="N136" s="6"/>
      <c r="O136" s="6">
        <f t="shared" si="90"/>
        <v>0</v>
      </c>
      <c r="P136" s="6"/>
      <c r="Q136" s="6"/>
      <c r="R136" s="6"/>
      <c r="S136" s="6">
        <f t="shared" si="91"/>
        <v>0</v>
      </c>
      <c r="T136" s="20"/>
      <c r="U136" s="20"/>
      <c r="V136" s="20"/>
      <c r="W136" s="20">
        <f t="shared" si="92"/>
        <v>0</v>
      </c>
      <c r="X136" s="8">
        <f t="shared" si="93"/>
        <v>0</v>
      </c>
      <c r="Y136" s="86"/>
    </row>
    <row r="137" spans="1:25" s="9" customFormat="1" ht="30.75" customHeight="1" x14ac:dyDescent="0.25">
      <c r="A137" s="67">
        <v>124</v>
      </c>
      <c r="B137" s="138"/>
      <c r="C137" s="63">
        <v>15000</v>
      </c>
      <c r="D137" s="69" t="s">
        <v>170</v>
      </c>
      <c r="E137" s="27">
        <v>27746040</v>
      </c>
      <c r="F137" s="27">
        <v>-27746040</v>
      </c>
      <c r="G137" s="27">
        <f t="shared" si="94"/>
        <v>0</v>
      </c>
      <c r="H137" s="59"/>
      <c r="I137" s="6"/>
      <c r="J137" s="6"/>
      <c r="K137" s="59">
        <f t="shared" si="89"/>
        <v>0</v>
      </c>
      <c r="L137" s="6"/>
      <c r="M137" s="6"/>
      <c r="N137" s="6"/>
      <c r="O137" s="6">
        <f t="shared" si="90"/>
        <v>0</v>
      </c>
      <c r="P137" s="6"/>
      <c r="Q137" s="6"/>
      <c r="R137" s="6"/>
      <c r="S137" s="6">
        <f t="shared" si="91"/>
        <v>0</v>
      </c>
      <c r="T137" s="20"/>
      <c r="U137" s="20"/>
      <c r="V137" s="20"/>
      <c r="W137" s="20">
        <f t="shared" si="92"/>
        <v>0</v>
      </c>
      <c r="X137" s="8">
        <f t="shared" si="93"/>
        <v>0</v>
      </c>
      <c r="Y137" s="86"/>
    </row>
    <row r="138" spans="1:25" s="9" customFormat="1" ht="30.75" customHeight="1" x14ac:dyDescent="0.25">
      <c r="A138" s="67">
        <v>125</v>
      </c>
      <c r="B138" s="137" t="s">
        <v>103</v>
      </c>
      <c r="C138" s="66">
        <v>14479</v>
      </c>
      <c r="D138" s="31" t="s">
        <v>104</v>
      </c>
      <c r="E138" s="27">
        <v>6021036</v>
      </c>
      <c r="F138" s="27">
        <v>18576270.260000002</v>
      </c>
      <c r="G138" s="27">
        <f t="shared" si="94"/>
        <v>24597306.260000002</v>
      </c>
      <c r="H138" s="59"/>
      <c r="I138" s="6"/>
      <c r="J138" s="6"/>
      <c r="K138" s="59">
        <f t="shared" si="89"/>
        <v>0</v>
      </c>
      <c r="L138" s="6"/>
      <c r="M138" s="6"/>
      <c r="N138" s="6">
        <v>24597306.260000002</v>
      </c>
      <c r="O138" s="6">
        <f t="shared" si="90"/>
        <v>24597306.260000002</v>
      </c>
      <c r="P138" s="6"/>
      <c r="Q138" s="6"/>
      <c r="R138" s="6"/>
      <c r="S138" s="6">
        <f t="shared" si="91"/>
        <v>0</v>
      </c>
      <c r="T138" s="20"/>
      <c r="U138" s="20"/>
      <c r="V138" s="20"/>
      <c r="W138" s="20">
        <f t="shared" si="92"/>
        <v>0</v>
      </c>
      <c r="X138" s="8">
        <f t="shared" si="93"/>
        <v>24597306.260000002</v>
      </c>
      <c r="Y138" s="86"/>
    </row>
    <row r="139" spans="1:25" s="9" customFormat="1" ht="30.75" customHeight="1" x14ac:dyDescent="0.25">
      <c r="A139" s="67">
        <v>126</v>
      </c>
      <c r="B139" s="139"/>
      <c r="C139" s="66">
        <v>14509</v>
      </c>
      <c r="D139" s="31" t="s">
        <v>107</v>
      </c>
      <c r="E139" s="27">
        <v>5411137</v>
      </c>
      <c r="F139" s="27">
        <v>-5411137</v>
      </c>
      <c r="G139" s="27">
        <f t="shared" si="94"/>
        <v>0</v>
      </c>
      <c r="H139" s="59"/>
      <c r="I139" s="6"/>
      <c r="J139" s="6"/>
      <c r="K139" s="59">
        <f t="shared" si="89"/>
        <v>0</v>
      </c>
      <c r="L139" s="6"/>
      <c r="M139" s="6"/>
      <c r="N139" s="6"/>
      <c r="O139" s="6">
        <f t="shared" si="90"/>
        <v>0</v>
      </c>
      <c r="P139" s="6"/>
      <c r="Q139" s="6"/>
      <c r="R139" s="6"/>
      <c r="S139" s="6">
        <f t="shared" si="91"/>
        <v>0</v>
      </c>
      <c r="T139" s="20"/>
      <c r="U139" s="20"/>
      <c r="V139" s="20"/>
      <c r="W139" s="20">
        <f t="shared" si="92"/>
        <v>0</v>
      </c>
      <c r="X139" s="8">
        <f t="shared" si="93"/>
        <v>0</v>
      </c>
      <c r="Y139" s="86"/>
    </row>
    <row r="140" spans="1:25" s="9" customFormat="1" ht="30.75" customHeight="1" x14ac:dyDescent="0.25">
      <c r="A140" s="67">
        <v>127</v>
      </c>
      <c r="B140" s="138"/>
      <c r="C140" s="66">
        <v>14572</v>
      </c>
      <c r="D140" s="31" t="s">
        <v>137</v>
      </c>
      <c r="E140" s="27">
        <v>1239160</v>
      </c>
      <c r="F140" s="27">
        <v>34559.08</v>
      </c>
      <c r="G140" s="27">
        <f t="shared" si="94"/>
        <v>1273719.08</v>
      </c>
      <c r="H140" s="59"/>
      <c r="I140" s="6"/>
      <c r="J140" s="6">
        <v>294521.90999999997</v>
      </c>
      <c r="K140" s="59">
        <f t="shared" si="89"/>
        <v>294521.90999999997</v>
      </c>
      <c r="L140" s="6"/>
      <c r="M140" s="6"/>
      <c r="N140" s="6"/>
      <c r="O140" s="6">
        <f t="shared" si="90"/>
        <v>0</v>
      </c>
      <c r="P140" s="6"/>
      <c r="Q140" s="6">
        <v>979197.17</v>
      </c>
      <c r="R140" s="6"/>
      <c r="S140" s="6">
        <f t="shared" si="91"/>
        <v>979197.17</v>
      </c>
      <c r="T140" s="20"/>
      <c r="U140" s="20"/>
      <c r="V140" s="20"/>
      <c r="W140" s="20">
        <f t="shared" si="92"/>
        <v>0</v>
      </c>
      <c r="X140" s="8">
        <f t="shared" si="93"/>
        <v>1273719.08</v>
      </c>
      <c r="Y140" s="86"/>
    </row>
    <row r="141" spans="1:25" s="9" customFormat="1" ht="30.75" customHeight="1" x14ac:dyDescent="0.25">
      <c r="A141" s="67">
        <v>128</v>
      </c>
      <c r="B141" s="137" t="s">
        <v>59</v>
      </c>
      <c r="C141" s="66">
        <v>14503</v>
      </c>
      <c r="D141" s="31" t="s">
        <v>106</v>
      </c>
      <c r="E141" s="27">
        <v>13134408</v>
      </c>
      <c r="F141" s="27">
        <v>2323686.87</v>
      </c>
      <c r="G141" s="27">
        <f t="shared" si="94"/>
        <v>15458094.870000001</v>
      </c>
      <c r="H141" s="59"/>
      <c r="I141" s="6"/>
      <c r="J141" s="6"/>
      <c r="K141" s="59">
        <f t="shared" si="89"/>
        <v>0</v>
      </c>
      <c r="L141" s="6">
        <v>6362343.8899999997</v>
      </c>
      <c r="M141" s="6"/>
      <c r="N141" s="6"/>
      <c r="O141" s="6">
        <f t="shared" si="90"/>
        <v>6362343.8899999997</v>
      </c>
      <c r="P141" s="6">
        <v>9095751.0700000003</v>
      </c>
      <c r="Q141" s="6"/>
      <c r="R141" s="6"/>
      <c r="S141" s="6">
        <f t="shared" si="91"/>
        <v>9095751.0700000003</v>
      </c>
      <c r="T141" s="20"/>
      <c r="U141" s="20"/>
      <c r="V141" s="20"/>
      <c r="W141" s="20">
        <f t="shared" si="92"/>
        <v>0</v>
      </c>
      <c r="X141" s="8">
        <f t="shared" si="93"/>
        <v>15458094.960000001</v>
      </c>
      <c r="Y141" s="86"/>
    </row>
    <row r="142" spans="1:25" s="9" customFormat="1" ht="30.75" customHeight="1" x14ac:dyDescent="0.25">
      <c r="A142" s="67">
        <v>129</v>
      </c>
      <c r="B142" s="139"/>
      <c r="C142" s="66">
        <v>14512</v>
      </c>
      <c r="D142" s="31" t="s">
        <v>109</v>
      </c>
      <c r="E142" s="27">
        <v>17238633</v>
      </c>
      <c r="F142" s="27">
        <v>-17238633</v>
      </c>
      <c r="G142" s="27">
        <f t="shared" si="94"/>
        <v>0</v>
      </c>
      <c r="H142" s="59"/>
      <c r="I142" s="6"/>
      <c r="J142" s="6"/>
      <c r="K142" s="59">
        <f t="shared" si="89"/>
        <v>0</v>
      </c>
      <c r="L142" s="6"/>
      <c r="M142" s="6"/>
      <c r="N142" s="6"/>
      <c r="O142" s="6">
        <f t="shared" si="90"/>
        <v>0</v>
      </c>
      <c r="P142" s="6"/>
      <c r="Q142" s="6"/>
      <c r="R142" s="6"/>
      <c r="S142" s="6">
        <f t="shared" si="91"/>
        <v>0</v>
      </c>
      <c r="T142" s="20"/>
      <c r="U142" s="20"/>
      <c r="V142" s="20"/>
      <c r="W142" s="20">
        <f t="shared" si="92"/>
        <v>0</v>
      </c>
      <c r="X142" s="8">
        <f t="shared" si="93"/>
        <v>0</v>
      </c>
      <c r="Y142" s="86"/>
    </row>
    <row r="143" spans="1:25" s="9" customFormat="1" ht="30.75" customHeight="1" x14ac:dyDescent="0.25">
      <c r="A143" s="67">
        <v>130</v>
      </c>
      <c r="B143" s="139"/>
      <c r="C143" s="66">
        <v>14517</v>
      </c>
      <c r="D143" s="31" t="s">
        <v>113</v>
      </c>
      <c r="E143" s="27">
        <v>5637601</v>
      </c>
      <c r="F143" s="27">
        <v>11983472.970000001</v>
      </c>
      <c r="G143" s="27">
        <f t="shared" si="94"/>
        <v>17621073.969999999</v>
      </c>
      <c r="H143" s="59"/>
      <c r="I143" s="6">
        <v>7712583.4800000004</v>
      </c>
      <c r="J143" s="6"/>
      <c r="K143" s="59">
        <f t="shared" si="89"/>
        <v>7712583.4800000004</v>
      </c>
      <c r="L143" s="6"/>
      <c r="M143" s="6">
        <v>6253139.46</v>
      </c>
      <c r="N143" s="6"/>
      <c r="O143" s="6">
        <f t="shared" si="90"/>
        <v>6253139.46</v>
      </c>
      <c r="P143" s="6"/>
      <c r="Q143" s="6"/>
      <c r="R143" s="6"/>
      <c r="S143" s="6">
        <f t="shared" si="91"/>
        <v>0</v>
      </c>
      <c r="T143" s="20"/>
      <c r="U143" s="20">
        <v>3655351.03</v>
      </c>
      <c r="V143" s="20"/>
      <c r="W143" s="20">
        <f t="shared" si="92"/>
        <v>3655351.03</v>
      </c>
      <c r="X143" s="8">
        <f t="shared" si="93"/>
        <v>17621073.970000003</v>
      </c>
      <c r="Y143" s="86"/>
    </row>
    <row r="144" spans="1:25" s="9" customFormat="1" ht="30.75" customHeight="1" x14ac:dyDescent="0.25">
      <c r="A144" s="67">
        <v>131</v>
      </c>
      <c r="B144" s="139"/>
      <c r="C144" s="66">
        <v>14529</v>
      </c>
      <c r="D144" s="31" t="s">
        <v>118</v>
      </c>
      <c r="E144" s="27">
        <v>8705767</v>
      </c>
      <c r="F144" s="27">
        <v>1951672.63</v>
      </c>
      <c r="G144" s="27">
        <f t="shared" si="94"/>
        <v>10657439.629999999</v>
      </c>
      <c r="H144" s="59"/>
      <c r="I144" s="6">
        <v>3339992.48</v>
      </c>
      <c r="J144" s="6">
        <v>1652945.08</v>
      </c>
      <c r="K144" s="59">
        <f t="shared" si="89"/>
        <v>4992937.5600000005</v>
      </c>
      <c r="L144" s="6"/>
      <c r="M144" s="6"/>
      <c r="N144" s="6"/>
      <c r="O144" s="6">
        <f t="shared" si="90"/>
        <v>0</v>
      </c>
      <c r="P144" s="6"/>
      <c r="Q144" s="6"/>
      <c r="R144" s="6">
        <v>5664502.0700000003</v>
      </c>
      <c r="S144" s="6">
        <f t="shared" si="91"/>
        <v>5664502.0700000003</v>
      </c>
      <c r="T144" s="20"/>
      <c r="U144" s="20"/>
      <c r="V144" s="20"/>
      <c r="W144" s="20">
        <f t="shared" si="92"/>
        <v>0</v>
      </c>
      <c r="X144" s="8">
        <f t="shared" si="93"/>
        <v>10657439.630000001</v>
      </c>
      <c r="Y144" s="86"/>
    </row>
    <row r="145" spans="1:25" s="9" customFormat="1" ht="30.75" customHeight="1" x14ac:dyDescent="0.25">
      <c r="A145" s="67">
        <v>132</v>
      </c>
      <c r="B145" s="139"/>
      <c r="C145" s="66">
        <v>14532</v>
      </c>
      <c r="D145" s="31" t="s">
        <v>120</v>
      </c>
      <c r="E145" s="27">
        <v>33182536</v>
      </c>
      <c r="F145" s="27">
        <v>-9718437.0899999999</v>
      </c>
      <c r="G145" s="27">
        <f t="shared" si="94"/>
        <v>23464098.91</v>
      </c>
      <c r="H145" s="59"/>
      <c r="I145" s="6">
        <v>5363368.28</v>
      </c>
      <c r="J145" s="6">
        <v>3781552.78</v>
      </c>
      <c r="K145" s="59">
        <f t="shared" si="89"/>
        <v>9144921.0600000005</v>
      </c>
      <c r="L145" s="6"/>
      <c r="M145" s="6">
        <v>4239671.9000000004</v>
      </c>
      <c r="N145" s="6">
        <v>10079505.050000001</v>
      </c>
      <c r="O145" s="6">
        <f t="shared" si="90"/>
        <v>14319176.950000001</v>
      </c>
      <c r="P145" s="6"/>
      <c r="Q145" s="6"/>
      <c r="R145" s="6"/>
      <c r="S145" s="6">
        <f t="shared" si="91"/>
        <v>0</v>
      </c>
      <c r="T145" s="20"/>
      <c r="U145" s="20"/>
      <c r="V145" s="20"/>
      <c r="W145" s="20">
        <f t="shared" si="92"/>
        <v>0</v>
      </c>
      <c r="X145" s="8">
        <f t="shared" si="93"/>
        <v>23464098.010000002</v>
      </c>
      <c r="Y145" s="86"/>
    </row>
    <row r="146" spans="1:25" s="9" customFormat="1" ht="30.75" customHeight="1" x14ac:dyDescent="0.25">
      <c r="A146" s="67">
        <v>133</v>
      </c>
      <c r="B146" s="139"/>
      <c r="C146" s="66">
        <v>14533</v>
      </c>
      <c r="D146" s="31" t="s">
        <v>121</v>
      </c>
      <c r="E146" s="27">
        <v>12459502</v>
      </c>
      <c r="F146" s="27">
        <v>-9333818.4399999995</v>
      </c>
      <c r="G146" s="27">
        <f t="shared" si="94"/>
        <v>3125683.5600000005</v>
      </c>
      <c r="H146" s="59"/>
      <c r="I146" s="6"/>
      <c r="J146" s="6"/>
      <c r="K146" s="59">
        <f t="shared" si="89"/>
        <v>0</v>
      </c>
      <c r="L146" s="6"/>
      <c r="M146" s="96"/>
      <c r="N146" s="6">
        <v>3125683.56</v>
      </c>
      <c r="O146" s="6">
        <f t="shared" si="90"/>
        <v>3125683.56</v>
      </c>
      <c r="P146" s="6"/>
      <c r="Q146" s="6"/>
      <c r="R146" s="6"/>
      <c r="S146" s="6">
        <f t="shared" si="91"/>
        <v>0</v>
      </c>
      <c r="T146" s="20"/>
      <c r="U146" s="20"/>
      <c r="V146" s="20"/>
      <c r="W146" s="20">
        <f t="shared" si="92"/>
        <v>0</v>
      </c>
      <c r="X146" s="8">
        <f t="shared" si="93"/>
        <v>3125683.56</v>
      </c>
      <c r="Y146" s="86"/>
    </row>
    <row r="147" spans="1:25" s="9" customFormat="1" ht="30.75" customHeight="1" x14ac:dyDescent="0.25">
      <c r="A147" s="67">
        <v>134</v>
      </c>
      <c r="B147" s="139"/>
      <c r="C147" s="66">
        <v>14579</v>
      </c>
      <c r="D147" s="31" t="s">
        <v>139</v>
      </c>
      <c r="E147" s="27">
        <v>12633220</v>
      </c>
      <c r="F147" s="27">
        <v>-12633220</v>
      </c>
      <c r="G147" s="27">
        <f t="shared" si="94"/>
        <v>0</v>
      </c>
      <c r="H147" s="59"/>
      <c r="I147" s="6"/>
      <c r="J147" s="6"/>
      <c r="K147" s="59">
        <f t="shared" si="89"/>
        <v>0</v>
      </c>
      <c r="L147" s="6"/>
      <c r="M147" s="6"/>
      <c r="N147" s="6"/>
      <c r="O147" s="6">
        <f t="shared" si="90"/>
        <v>0</v>
      </c>
      <c r="P147" s="6"/>
      <c r="Q147" s="6"/>
      <c r="R147" s="6"/>
      <c r="S147" s="6">
        <f t="shared" si="91"/>
        <v>0</v>
      </c>
      <c r="T147" s="20"/>
      <c r="U147" s="20"/>
      <c r="V147" s="20"/>
      <c r="W147" s="20">
        <f t="shared" si="92"/>
        <v>0</v>
      </c>
      <c r="X147" s="8">
        <f t="shared" si="93"/>
        <v>0</v>
      </c>
      <c r="Y147" s="86"/>
    </row>
    <row r="148" spans="1:25" s="9" customFormat="1" ht="30.75" customHeight="1" x14ac:dyDescent="0.25">
      <c r="A148" s="67">
        <v>135</v>
      </c>
      <c r="B148" s="139"/>
      <c r="C148" s="66">
        <v>14582</v>
      </c>
      <c r="D148" s="31" t="s">
        <v>142</v>
      </c>
      <c r="E148" s="27">
        <v>12937327</v>
      </c>
      <c r="F148" s="27">
        <v>917943.13</v>
      </c>
      <c r="G148" s="27">
        <f t="shared" si="94"/>
        <v>13855270.130000001</v>
      </c>
      <c r="H148" s="59"/>
      <c r="I148" s="6"/>
      <c r="J148" s="6"/>
      <c r="K148" s="59">
        <f t="shared" si="89"/>
        <v>0</v>
      </c>
      <c r="L148" s="6"/>
      <c r="M148" s="6">
        <v>3750654.6</v>
      </c>
      <c r="N148" s="6"/>
      <c r="O148" s="6">
        <f t="shared" si="90"/>
        <v>3750654.6</v>
      </c>
      <c r="P148" s="6"/>
      <c r="Q148" s="6"/>
      <c r="R148" s="6"/>
      <c r="S148" s="6">
        <f t="shared" si="91"/>
        <v>0</v>
      </c>
      <c r="T148" s="20">
        <v>10104615.529999999</v>
      </c>
      <c r="U148" s="20"/>
      <c r="V148" s="20"/>
      <c r="W148" s="20">
        <f t="shared" si="92"/>
        <v>10104615.529999999</v>
      </c>
      <c r="X148" s="8">
        <f t="shared" si="93"/>
        <v>13855270.129999999</v>
      </c>
      <c r="Y148" s="86"/>
    </row>
    <row r="149" spans="1:25" s="9" customFormat="1" ht="30.75" customHeight="1" x14ac:dyDescent="0.25">
      <c r="A149" s="67">
        <v>136</v>
      </c>
      <c r="B149" s="138"/>
      <c r="C149" s="66">
        <v>14505</v>
      </c>
      <c r="D149" s="31" t="s">
        <v>32</v>
      </c>
      <c r="E149" s="27"/>
      <c r="F149" s="27">
        <v>0</v>
      </c>
      <c r="G149" s="27">
        <f t="shared" si="94"/>
        <v>0</v>
      </c>
      <c r="H149" s="59"/>
      <c r="I149" s="6"/>
      <c r="J149" s="6"/>
      <c r="K149" s="59"/>
      <c r="L149" s="6"/>
      <c r="M149" s="6"/>
      <c r="N149" s="6"/>
      <c r="O149" s="6"/>
      <c r="P149" s="6"/>
      <c r="Q149" s="6"/>
      <c r="R149" s="6"/>
      <c r="S149" s="6"/>
      <c r="T149" s="20"/>
      <c r="U149" s="20"/>
      <c r="V149" s="20"/>
      <c r="W149" s="20">
        <f t="shared" ref="W149" si="101">SUM(T149:V149)</f>
        <v>0</v>
      </c>
      <c r="X149" s="8">
        <f t="shared" ref="X149" si="102">+K149+O149+S149+W149</f>
        <v>0</v>
      </c>
      <c r="Y149" s="86"/>
    </row>
    <row r="150" spans="1:25" s="9" customFormat="1" ht="30.75" customHeight="1" x14ac:dyDescent="0.25">
      <c r="A150" s="67">
        <v>137</v>
      </c>
      <c r="B150" s="137" t="s">
        <v>44</v>
      </c>
      <c r="C150" s="66">
        <v>14513</v>
      </c>
      <c r="D150" s="31" t="s">
        <v>110</v>
      </c>
      <c r="E150" s="27">
        <v>6662800</v>
      </c>
      <c r="F150" s="27">
        <v>13546855.84</v>
      </c>
      <c r="G150" s="27">
        <f t="shared" si="94"/>
        <v>20209655.84</v>
      </c>
      <c r="H150" s="59"/>
      <c r="I150" s="6"/>
      <c r="J150" s="6"/>
      <c r="K150" s="59">
        <f t="shared" si="89"/>
        <v>0</v>
      </c>
      <c r="L150" s="6">
        <v>7572259.0899999999</v>
      </c>
      <c r="M150" s="6"/>
      <c r="N150" s="6">
        <v>12637396.75</v>
      </c>
      <c r="O150" s="6">
        <f t="shared" si="90"/>
        <v>20209655.84</v>
      </c>
      <c r="P150" s="6"/>
      <c r="Q150" s="6"/>
      <c r="R150" s="6"/>
      <c r="S150" s="6">
        <f t="shared" si="91"/>
        <v>0</v>
      </c>
      <c r="T150" s="20"/>
      <c r="U150" s="20"/>
      <c r="V150" s="20"/>
      <c r="W150" s="20">
        <f t="shared" si="92"/>
        <v>0</v>
      </c>
      <c r="X150" s="8">
        <f t="shared" si="93"/>
        <v>20209655.84</v>
      </c>
      <c r="Y150" s="86"/>
    </row>
    <row r="151" spans="1:25" s="9" customFormat="1" ht="30.75" customHeight="1" x14ac:dyDescent="0.25">
      <c r="A151" s="67">
        <v>138</v>
      </c>
      <c r="B151" s="139"/>
      <c r="C151" s="66">
        <v>14547</v>
      </c>
      <c r="D151" s="31" t="s">
        <v>124</v>
      </c>
      <c r="E151" s="27">
        <v>18932535</v>
      </c>
      <c r="F151" s="27">
        <v>-12366188.300000001</v>
      </c>
      <c r="G151" s="27">
        <f t="shared" si="94"/>
        <v>6566346.6999999993</v>
      </c>
      <c r="H151" s="59"/>
      <c r="I151" s="6"/>
      <c r="J151" s="6">
        <v>6566346.7000000002</v>
      </c>
      <c r="K151" s="59">
        <f t="shared" si="89"/>
        <v>6566346.7000000002</v>
      </c>
      <c r="L151" s="6"/>
      <c r="M151" s="6"/>
      <c r="N151" s="6"/>
      <c r="O151" s="6">
        <f t="shared" si="90"/>
        <v>0</v>
      </c>
      <c r="P151" s="6"/>
      <c r="Q151" s="6"/>
      <c r="R151" s="6"/>
      <c r="S151" s="6">
        <f t="shared" si="91"/>
        <v>0</v>
      </c>
      <c r="T151" s="20"/>
      <c r="U151" s="20"/>
      <c r="V151" s="20"/>
      <c r="W151" s="20">
        <f t="shared" si="92"/>
        <v>0</v>
      </c>
      <c r="X151" s="8">
        <f t="shared" si="93"/>
        <v>6566346.7000000002</v>
      </c>
      <c r="Y151" s="86"/>
    </row>
    <row r="152" spans="1:25" s="9" customFormat="1" ht="30.75" customHeight="1" x14ac:dyDescent="0.25">
      <c r="A152" s="67">
        <v>139</v>
      </c>
      <c r="B152" s="139"/>
      <c r="C152" s="66">
        <v>14550</v>
      </c>
      <c r="D152" s="31" t="s">
        <v>129</v>
      </c>
      <c r="E152" s="27">
        <v>11849699</v>
      </c>
      <c r="F152" s="27">
        <v>-9313759.0399999991</v>
      </c>
      <c r="G152" s="27">
        <f t="shared" si="94"/>
        <v>2535939.9600000009</v>
      </c>
      <c r="H152" s="59"/>
      <c r="I152" s="6"/>
      <c r="J152" s="6"/>
      <c r="K152" s="59">
        <f t="shared" si="89"/>
        <v>0</v>
      </c>
      <c r="L152" s="6"/>
      <c r="M152" s="6">
        <v>2535939.96</v>
      </c>
      <c r="N152" s="6"/>
      <c r="O152" s="6">
        <f t="shared" si="90"/>
        <v>2535939.96</v>
      </c>
      <c r="P152" s="6"/>
      <c r="Q152" s="6"/>
      <c r="R152" s="6"/>
      <c r="S152" s="6">
        <f t="shared" si="91"/>
        <v>0</v>
      </c>
      <c r="T152" s="20"/>
      <c r="U152" s="20"/>
      <c r="V152" s="20"/>
      <c r="W152" s="20">
        <f t="shared" si="92"/>
        <v>0</v>
      </c>
      <c r="X152" s="8">
        <f t="shared" si="93"/>
        <v>2535939.96</v>
      </c>
      <c r="Y152" s="86"/>
    </row>
    <row r="153" spans="1:25" s="9" customFormat="1" ht="30.75" customHeight="1" x14ac:dyDescent="0.25">
      <c r="A153" s="67">
        <v>140</v>
      </c>
      <c r="B153" s="139"/>
      <c r="C153" s="66">
        <v>14657</v>
      </c>
      <c r="D153" s="31" t="s">
        <v>147</v>
      </c>
      <c r="E153" s="27">
        <v>5545551</v>
      </c>
      <c r="F153" s="27">
        <v>-5545551</v>
      </c>
      <c r="G153" s="27">
        <f t="shared" si="94"/>
        <v>0</v>
      </c>
      <c r="H153" s="59"/>
      <c r="I153" s="6"/>
      <c r="J153" s="6"/>
      <c r="K153" s="59">
        <f t="shared" si="89"/>
        <v>0</v>
      </c>
      <c r="L153" s="6"/>
      <c r="M153" s="6"/>
      <c r="N153" s="6"/>
      <c r="O153" s="6">
        <f t="shared" si="90"/>
        <v>0</v>
      </c>
      <c r="P153" s="6"/>
      <c r="Q153" s="6"/>
      <c r="R153" s="6"/>
      <c r="S153" s="6">
        <f t="shared" si="91"/>
        <v>0</v>
      </c>
      <c r="T153" s="20"/>
      <c r="U153" s="20"/>
      <c r="V153" s="20"/>
      <c r="W153" s="20">
        <f t="shared" si="92"/>
        <v>0</v>
      </c>
      <c r="X153" s="8">
        <f t="shared" si="93"/>
        <v>0</v>
      </c>
      <c r="Y153" s="86"/>
    </row>
    <row r="154" spans="1:25" s="9" customFormat="1" ht="30.75" customHeight="1" x14ac:dyDescent="0.25">
      <c r="A154" s="67">
        <v>141</v>
      </c>
      <c r="B154" s="139"/>
      <c r="C154" s="66">
        <v>14658</v>
      </c>
      <c r="D154" s="31" t="s">
        <v>148</v>
      </c>
      <c r="E154" s="27">
        <v>45032833</v>
      </c>
      <c r="F154" s="27">
        <v>-45032833</v>
      </c>
      <c r="G154" s="27">
        <f t="shared" si="94"/>
        <v>0</v>
      </c>
      <c r="H154" s="59"/>
      <c r="I154" s="6"/>
      <c r="J154" s="6"/>
      <c r="K154" s="59">
        <f t="shared" si="89"/>
        <v>0</v>
      </c>
      <c r="L154" s="6"/>
      <c r="M154" s="6"/>
      <c r="N154" s="6"/>
      <c r="O154" s="6">
        <f t="shared" si="90"/>
        <v>0</v>
      </c>
      <c r="P154" s="6"/>
      <c r="Q154" s="6"/>
      <c r="R154" s="6"/>
      <c r="S154" s="6">
        <f t="shared" si="91"/>
        <v>0</v>
      </c>
      <c r="T154" s="20"/>
      <c r="U154" s="20"/>
      <c r="V154" s="20"/>
      <c r="W154" s="20">
        <f t="shared" si="92"/>
        <v>0</v>
      </c>
      <c r="X154" s="8">
        <f t="shared" si="93"/>
        <v>0</v>
      </c>
      <c r="Y154" s="86"/>
    </row>
    <row r="155" spans="1:25" s="9" customFormat="1" ht="30.75" customHeight="1" x14ac:dyDescent="0.25">
      <c r="A155" s="67">
        <v>142</v>
      </c>
      <c r="B155" s="139"/>
      <c r="C155" s="66">
        <v>14667</v>
      </c>
      <c r="D155" s="31" t="s">
        <v>150</v>
      </c>
      <c r="E155" s="27">
        <v>21461649</v>
      </c>
      <c r="F155" s="27">
        <v>-21461649</v>
      </c>
      <c r="G155" s="27">
        <f t="shared" si="94"/>
        <v>0</v>
      </c>
      <c r="H155" s="59"/>
      <c r="I155" s="6"/>
      <c r="J155" s="6"/>
      <c r="K155" s="59">
        <f t="shared" si="89"/>
        <v>0</v>
      </c>
      <c r="L155" s="6"/>
      <c r="M155" s="6"/>
      <c r="N155" s="6"/>
      <c r="O155" s="6">
        <f t="shared" si="90"/>
        <v>0</v>
      </c>
      <c r="P155" s="6"/>
      <c r="Q155" s="6"/>
      <c r="R155" s="6"/>
      <c r="S155" s="6">
        <f t="shared" si="91"/>
        <v>0</v>
      </c>
      <c r="T155" s="20"/>
      <c r="U155" s="20"/>
      <c r="V155" s="20"/>
      <c r="W155" s="20">
        <f t="shared" si="92"/>
        <v>0</v>
      </c>
      <c r="X155" s="8">
        <f t="shared" si="93"/>
        <v>0</v>
      </c>
      <c r="Y155" s="86"/>
    </row>
    <row r="156" spans="1:25" s="9" customFormat="1" ht="30.75" customHeight="1" x14ac:dyDescent="0.25">
      <c r="A156" s="67">
        <v>143</v>
      </c>
      <c r="B156" s="139"/>
      <c r="C156" s="66">
        <v>14631</v>
      </c>
      <c r="D156" s="31" t="s">
        <v>47</v>
      </c>
      <c r="E156" s="27"/>
      <c r="F156" s="27">
        <v>64840001.850000001</v>
      </c>
      <c r="G156" s="27">
        <f t="shared" si="94"/>
        <v>64840001.850000001</v>
      </c>
      <c r="H156" s="59"/>
      <c r="I156" s="6"/>
      <c r="J156" s="6"/>
      <c r="K156" s="59"/>
      <c r="L156" s="6"/>
      <c r="M156" s="6"/>
      <c r="N156" s="6"/>
      <c r="O156" s="6"/>
      <c r="P156" s="6"/>
      <c r="Q156" s="6">
        <v>64840001.850000001</v>
      </c>
      <c r="R156" s="6"/>
      <c r="S156" s="6">
        <f t="shared" ref="S156" si="103">SUM(P156:R156)</f>
        <v>64840001.850000001</v>
      </c>
      <c r="T156" s="20"/>
      <c r="U156" s="20"/>
      <c r="V156" s="20"/>
      <c r="W156" s="20">
        <f t="shared" ref="W156" si="104">SUM(T156:V156)</f>
        <v>0</v>
      </c>
      <c r="X156" s="8">
        <f t="shared" ref="X156" si="105">+K156+O156+S156+W156</f>
        <v>64840001.850000001</v>
      </c>
      <c r="Y156" s="86"/>
    </row>
    <row r="157" spans="1:25" s="9" customFormat="1" ht="30.75" customHeight="1" x14ac:dyDescent="0.25">
      <c r="A157" s="67">
        <v>144</v>
      </c>
      <c r="B157" s="138"/>
      <c r="C157" s="66">
        <v>14630</v>
      </c>
      <c r="D157" s="31" t="s">
        <v>46</v>
      </c>
      <c r="E157" s="27"/>
      <c r="F157" s="27">
        <v>41731020.5</v>
      </c>
      <c r="G157" s="27">
        <f t="shared" si="94"/>
        <v>41731020.5</v>
      </c>
      <c r="H157" s="59"/>
      <c r="I157" s="6"/>
      <c r="J157" s="6"/>
      <c r="K157" s="59"/>
      <c r="L157" s="6"/>
      <c r="M157" s="6"/>
      <c r="N157" s="6"/>
      <c r="O157" s="6"/>
      <c r="P157" s="6"/>
      <c r="Q157" s="6"/>
      <c r="R157" s="6">
        <v>39499589.979999997</v>
      </c>
      <c r="S157" s="6">
        <f t="shared" ref="S157" si="106">SUM(P157:R157)</f>
        <v>39499589.979999997</v>
      </c>
      <c r="T157" s="20"/>
      <c r="U157" s="20"/>
      <c r="V157" s="20"/>
      <c r="W157" s="20">
        <f t="shared" ref="W157" si="107">SUM(T157:V157)</f>
        <v>0</v>
      </c>
      <c r="X157" s="8">
        <f t="shared" ref="X157" si="108">+K157+O157+S157+W157</f>
        <v>39499589.979999997</v>
      </c>
      <c r="Y157" s="86"/>
    </row>
    <row r="158" spans="1:25" s="9" customFormat="1" ht="30.75" customHeight="1" x14ac:dyDescent="0.25">
      <c r="A158" s="67">
        <v>145</v>
      </c>
      <c r="B158" s="137" t="s">
        <v>65</v>
      </c>
      <c r="C158" s="66">
        <v>14515</v>
      </c>
      <c r="D158" s="31" t="s">
        <v>112</v>
      </c>
      <c r="E158" s="27">
        <v>18228841</v>
      </c>
      <c r="F158" s="27">
        <v>-11177161.77</v>
      </c>
      <c r="G158" s="27">
        <f t="shared" si="94"/>
        <v>7051679.2300000004</v>
      </c>
      <c r="H158" s="59"/>
      <c r="I158" s="6"/>
      <c r="J158" s="6"/>
      <c r="K158" s="59">
        <f t="shared" si="89"/>
        <v>0</v>
      </c>
      <c r="L158" s="6"/>
      <c r="M158" s="6"/>
      <c r="N158" s="6"/>
      <c r="O158" s="6">
        <f t="shared" si="90"/>
        <v>0</v>
      </c>
      <c r="P158" s="6"/>
      <c r="Q158" s="6"/>
      <c r="R158" s="6"/>
      <c r="S158" s="6">
        <f t="shared" si="91"/>
        <v>0</v>
      </c>
      <c r="T158" s="20"/>
      <c r="V158" s="20">
        <v>7051679.2300000004</v>
      </c>
      <c r="W158" s="20">
        <f>SUM(T158:V158)</f>
        <v>7051679.2300000004</v>
      </c>
      <c r="X158" s="8">
        <f t="shared" si="93"/>
        <v>7051679.2300000004</v>
      </c>
      <c r="Y158" s="86"/>
    </row>
    <row r="159" spans="1:25" s="9" customFormat="1" ht="30.75" customHeight="1" x14ac:dyDescent="0.25">
      <c r="A159" s="67">
        <v>146</v>
      </c>
      <c r="B159" s="138"/>
      <c r="C159" s="66">
        <v>14536</v>
      </c>
      <c r="D159" s="31" t="s">
        <v>34</v>
      </c>
      <c r="E159" s="27">
        <v>0</v>
      </c>
      <c r="F159" s="27">
        <v>3375841.05</v>
      </c>
      <c r="G159" s="27">
        <f t="shared" si="94"/>
        <v>3375841.05</v>
      </c>
      <c r="H159" s="59"/>
      <c r="I159" s="6"/>
      <c r="J159" s="6"/>
      <c r="K159" s="59"/>
      <c r="L159" s="6"/>
      <c r="M159" s="6"/>
      <c r="N159" s="6"/>
      <c r="O159" s="6"/>
      <c r="P159" s="6"/>
      <c r="Q159" s="6">
        <v>3375841.05</v>
      </c>
      <c r="R159" s="6"/>
      <c r="S159" s="6">
        <f t="shared" ref="S159" si="109">SUM(P159:R159)</f>
        <v>3375841.05</v>
      </c>
      <c r="T159" s="20"/>
      <c r="U159" s="20"/>
      <c r="V159" s="20"/>
      <c r="W159" s="20">
        <f t="shared" ref="W159" si="110">SUM(T159:V159)</f>
        <v>0</v>
      </c>
      <c r="X159" s="8">
        <f t="shared" ref="X159" si="111">+K159+O159+S159+W159</f>
        <v>3375841.05</v>
      </c>
      <c r="Y159" s="86"/>
    </row>
    <row r="160" spans="1:25" s="9" customFormat="1" ht="30.75" customHeight="1" x14ac:dyDescent="0.25">
      <c r="A160" s="67">
        <v>147</v>
      </c>
      <c r="B160" s="137" t="s">
        <v>57</v>
      </c>
      <c r="C160" s="66">
        <v>14518</v>
      </c>
      <c r="D160" s="31" t="s">
        <v>114</v>
      </c>
      <c r="E160" s="27">
        <v>16540723</v>
      </c>
      <c r="F160" s="27">
        <v>39751094.469999999</v>
      </c>
      <c r="G160" s="27">
        <f t="shared" si="94"/>
        <v>56291817.469999999</v>
      </c>
      <c r="H160" s="59"/>
      <c r="I160" s="6"/>
      <c r="J160" s="6"/>
      <c r="K160" s="59">
        <f t="shared" si="89"/>
        <v>0</v>
      </c>
      <c r="L160" s="6"/>
      <c r="M160" s="6"/>
      <c r="N160" s="6">
        <v>56291817.469999999</v>
      </c>
      <c r="O160" s="6">
        <f t="shared" si="90"/>
        <v>56291817.469999999</v>
      </c>
      <c r="P160" s="6"/>
      <c r="Q160" s="6"/>
      <c r="R160" s="6"/>
      <c r="S160" s="6">
        <f t="shared" si="91"/>
        <v>0</v>
      </c>
      <c r="T160" s="20"/>
      <c r="U160" s="20"/>
      <c r="V160" s="20"/>
      <c r="W160" s="20">
        <f t="shared" si="92"/>
        <v>0</v>
      </c>
      <c r="X160" s="8">
        <f t="shared" si="93"/>
        <v>56291817.469999999</v>
      </c>
      <c r="Y160" s="86"/>
    </row>
    <row r="161" spans="1:25" s="9" customFormat="1" ht="30.75" customHeight="1" x14ac:dyDescent="0.25">
      <c r="A161" s="67">
        <v>148</v>
      </c>
      <c r="B161" s="138"/>
      <c r="C161" s="66">
        <v>14561</v>
      </c>
      <c r="D161" s="31" t="s">
        <v>134</v>
      </c>
      <c r="E161" s="27">
        <v>11543891</v>
      </c>
      <c r="F161" s="27">
        <v>-11543891</v>
      </c>
      <c r="G161" s="27">
        <f t="shared" si="94"/>
        <v>0</v>
      </c>
      <c r="H161" s="59"/>
      <c r="I161" s="6"/>
      <c r="J161" s="6"/>
      <c r="K161" s="59">
        <f t="shared" si="89"/>
        <v>0</v>
      </c>
      <c r="L161" s="6"/>
      <c r="M161" s="6"/>
      <c r="N161" s="6"/>
      <c r="O161" s="6">
        <f t="shared" si="90"/>
        <v>0</v>
      </c>
      <c r="P161" s="6"/>
      <c r="Q161" s="6"/>
      <c r="R161" s="6"/>
      <c r="S161" s="6">
        <f t="shared" si="91"/>
        <v>0</v>
      </c>
      <c r="T161" s="20"/>
      <c r="U161" s="20"/>
      <c r="V161" s="20"/>
      <c r="W161" s="20">
        <f t="shared" si="92"/>
        <v>0</v>
      </c>
      <c r="X161" s="8">
        <f t="shared" si="93"/>
        <v>0</v>
      </c>
      <c r="Y161" s="86"/>
    </row>
    <row r="162" spans="1:25" s="9" customFormat="1" ht="30.75" customHeight="1" x14ac:dyDescent="0.25">
      <c r="A162" s="67">
        <v>149</v>
      </c>
      <c r="B162" s="137" t="s">
        <v>66</v>
      </c>
      <c r="C162" s="66">
        <v>14519</v>
      </c>
      <c r="D162" s="31" t="s">
        <v>115</v>
      </c>
      <c r="E162" s="27">
        <v>4242847</v>
      </c>
      <c r="F162" s="27">
        <v>-4242847</v>
      </c>
      <c r="G162" s="27">
        <f t="shared" si="94"/>
        <v>0</v>
      </c>
      <c r="H162" s="59"/>
      <c r="I162" s="6"/>
      <c r="J162" s="6"/>
      <c r="K162" s="59">
        <f t="shared" si="89"/>
        <v>0</v>
      </c>
      <c r="L162" s="6"/>
      <c r="M162" s="6"/>
      <c r="N162" s="6"/>
      <c r="O162" s="6">
        <f t="shared" si="90"/>
        <v>0</v>
      </c>
      <c r="P162" s="6"/>
      <c r="Q162" s="6"/>
      <c r="R162" s="6"/>
      <c r="S162" s="6">
        <f t="shared" si="91"/>
        <v>0</v>
      </c>
      <c r="T162" s="20"/>
      <c r="U162" s="20"/>
      <c r="V162" s="20"/>
      <c r="W162" s="20">
        <f t="shared" si="92"/>
        <v>0</v>
      </c>
      <c r="X162" s="8">
        <f t="shared" si="93"/>
        <v>0</v>
      </c>
      <c r="Y162" s="86"/>
    </row>
    <row r="163" spans="1:25" s="9" customFormat="1" ht="30.75" customHeight="1" x14ac:dyDescent="0.25">
      <c r="A163" s="67">
        <v>150</v>
      </c>
      <c r="B163" s="139"/>
      <c r="C163" s="66">
        <v>14537</v>
      </c>
      <c r="D163" s="33" t="s">
        <v>122</v>
      </c>
      <c r="E163" s="27">
        <v>15054713</v>
      </c>
      <c r="F163" s="27">
        <v>-3517496.21</v>
      </c>
      <c r="G163" s="27">
        <f t="shared" si="94"/>
        <v>11537216.789999999</v>
      </c>
      <c r="H163" s="59"/>
      <c r="I163" s="6"/>
      <c r="J163" s="6"/>
      <c r="K163" s="59">
        <f t="shared" si="89"/>
        <v>0</v>
      </c>
      <c r="L163" s="6"/>
      <c r="M163" s="6">
        <v>11537216.789999999</v>
      </c>
      <c r="N163" s="6"/>
      <c r="O163" s="6">
        <f t="shared" si="90"/>
        <v>11537216.789999999</v>
      </c>
      <c r="P163" s="6"/>
      <c r="Q163" s="6"/>
      <c r="R163" s="6"/>
      <c r="S163" s="6">
        <f t="shared" si="91"/>
        <v>0</v>
      </c>
      <c r="T163" s="20"/>
      <c r="U163" s="20"/>
      <c r="V163" s="20"/>
      <c r="W163" s="20">
        <f t="shared" si="92"/>
        <v>0</v>
      </c>
      <c r="X163" s="8">
        <f t="shared" si="93"/>
        <v>11537216.789999999</v>
      </c>
      <c r="Y163" s="86"/>
    </row>
    <row r="164" spans="1:25" s="9" customFormat="1" ht="30.75" customHeight="1" x14ac:dyDescent="0.25">
      <c r="A164" s="67">
        <v>151</v>
      </c>
      <c r="B164" s="139"/>
      <c r="C164" s="66">
        <v>14733</v>
      </c>
      <c r="D164" s="33" t="s">
        <v>158</v>
      </c>
      <c r="E164" s="27">
        <v>13758918</v>
      </c>
      <c r="F164" s="27">
        <v>-13758918</v>
      </c>
      <c r="G164" s="27">
        <f t="shared" si="94"/>
        <v>0</v>
      </c>
      <c r="H164" s="59"/>
      <c r="I164" s="6"/>
      <c r="J164" s="6"/>
      <c r="K164" s="59">
        <f t="shared" si="89"/>
        <v>0</v>
      </c>
      <c r="L164" s="6"/>
      <c r="M164" s="6"/>
      <c r="N164" s="6"/>
      <c r="O164" s="6">
        <f t="shared" si="90"/>
        <v>0</v>
      </c>
      <c r="P164" s="6"/>
      <c r="Q164" s="6"/>
      <c r="R164" s="6"/>
      <c r="S164" s="6">
        <f t="shared" si="91"/>
        <v>0</v>
      </c>
      <c r="T164" s="20"/>
      <c r="U164" s="20"/>
      <c r="V164" s="20"/>
      <c r="W164" s="20">
        <f t="shared" si="92"/>
        <v>0</v>
      </c>
      <c r="X164" s="8">
        <f t="shared" si="93"/>
        <v>0</v>
      </c>
      <c r="Y164" s="86"/>
    </row>
    <row r="165" spans="1:25" s="9" customFormat="1" ht="30.75" customHeight="1" x14ac:dyDescent="0.25">
      <c r="A165" s="67">
        <v>152</v>
      </c>
      <c r="B165" s="138"/>
      <c r="C165" s="66">
        <v>15010</v>
      </c>
      <c r="D165" s="33" t="s">
        <v>171</v>
      </c>
      <c r="E165" s="27">
        <v>22860626</v>
      </c>
      <c r="F165" s="27">
        <v>-22860626</v>
      </c>
      <c r="G165" s="27">
        <f t="shared" si="94"/>
        <v>0</v>
      </c>
      <c r="H165" s="59"/>
      <c r="I165" s="6"/>
      <c r="J165" s="6"/>
      <c r="K165" s="59">
        <f t="shared" si="89"/>
        <v>0</v>
      </c>
      <c r="L165" s="6"/>
      <c r="M165" s="6"/>
      <c r="N165" s="6"/>
      <c r="O165" s="6">
        <f t="shared" si="90"/>
        <v>0</v>
      </c>
      <c r="P165" s="6"/>
      <c r="Q165" s="6"/>
      <c r="R165" s="6"/>
      <c r="S165" s="6">
        <f t="shared" si="91"/>
        <v>0</v>
      </c>
      <c r="T165" s="20"/>
      <c r="U165" s="20"/>
      <c r="V165" s="20"/>
      <c r="W165" s="20">
        <f t="shared" si="92"/>
        <v>0</v>
      </c>
      <c r="X165" s="8">
        <f t="shared" si="93"/>
        <v>0</v>
      </c>
      <c r="Y165" s="86"/>
    </row>
    <row r="166" spans="1:25" s="9" customFormat="1" ht="30.75" customHeight="1" x14ac:dyDescent="0.25">
      <c r="A166" s="67">
        <v>153</v>
      </c>
      <c r="B166" s="137" t="s">
        <v>125</v>
      </c>
      <c r="C166" s="66">
        <v>14548</v>
      </c>
      <c r="D166" s="33" t="s">
        <v>126</v>
      </c>
      <c r="E166" s="27">
        <v>5796690</v>
      </c>
      <c r="F166" s="27">
        <v>-2406899.5</v>
      </c>
      <c r="G166" s="27">
        <f t="shared" si="94"/>
        <v>3389790.5</v>
      </c>
      <c r="H166" s="59"/>
      <c r="I166" s="114"/>
      <c r="J166" s="6">
        <v>3389790.1</v>
      </c>
      <c r="K166" s="59">
        <f>SUM(H166:J166)</f>
        <v>3389790.1</v>
      </c>
      <c r="L166" s="6"/>
      <c r="M166" s="6"/>
      <c r="N166" s="6"/>
      <c r="O166" s="6">
        <f t="shared" si="90"/>
        <v>0</v>
      </c>
      <c r="P166" s="6"/>
      <c r="Q166" s="6"/>
      <c r="R166" s="6"/>
      <c r="S166" s="6">
        <f t="shared" si="91"/>
        <v>0</v>
      </c>
      <c r="T166" s="20"/>
      <c r="U166" s="20"/>
      <c r="V166" s="20"/>
      <c r="W166" s="20">
        <f t="shared" si="92"/>
        <v>0</v>
      </c>
      <c r="X166" s="8">
        <f t="shared" si="93"/>
        <v>3389790.1</v>
      </c>
      <c r="Y166" s="86"/>
    </row>
    <row r="167" spans="1:25" s="9" customFormat="1" ht="30.75" customHeight="1" x14ac:dyDescent="0.25">
      <c r="A167" s="67">
        <v>154</v>
      </c>
      <c r="B167" s="138"/>
      <c r="C167" s="66">
        <v>14803</v>
      </c>
      <c r="D167" s="33" t="s">
        <v>164</v>
      </c>
      <c r="E167" s="27">
        <v>2353057</v>
      </c>
      <c r="F167" s="27">
        <v>-189310.36</v>
      </c>
      <c r="G167" s="27">
        <f t="shared" si="94"/>
        <v>2163746.64</v>
      </c>
      <c r="H167" s="59"/>
      <c r="I167" s="6">
        <v>1330000.02</v>
      </c>
      <c r="J167" s="6"/>
      <c r="K167" s="59">
        <f t="shared" si="89"/>
        <v>1330000.02</v>
      </c>
      <c r="L167" s="6"/>
      <c r="M167" s="6"/>
      <c r="N167" s="6"/>
      <c r="O167" s="6">
        <f t="shared" si="90"/>
        <v>0</v>
      </c>
      <c r="P167" s="6">
        <v>833746.62</v>
      </c>
      <c r="Q167" s="6"/>
      <c r="R167" s="6"/>
      <c r="S167" s="6">
        <f t="shared" si="91"/>
        <v>833746.62</v>
      </c>
      <c r="T167" s="20"/>
      <c r="U167" s="20"/>
      <c r="V167" s="20"/>
      <c r="W167" s="20">
        <f t="shared" si="92"/>
        <v>0</v>
      </c>
      <c r="X167" s="8">
        <f t="shared" si="93"/>
        <v>2163746.64</v>
      </c>
      <c r="Y167" s="86"/>
    </row>
    <row r="168" spans="1:25" s="9" customFormat="1" ht="30.75" customHeight="1" x14ac:dyDescent="0.25">
      <c r="A168" s="67">
        <v>155</v>
      </c>
      <c r="B168" s="72" t="s">
        <v>127</v>
      </c>
      <c r="C168" s="66">
        <v>14549</v>
      </c>
      <c r="D168" s="33" t="s">
        <v>128</v>
      </c>
      <c r="E168" s="27">
        <v>7490283</v>
      </c>
      <c r="F168" s="27">
        <v>-7490283</v>
      </c>
      <c r="G168" s="27">
        <f t="shared" ref="G168:G195" si="112">+E168+F168</f>
        <v>0</v>
      </c>
      <c r="H168" s="59"/>
      <c r="I168" s="6"/>
      <c r="J168" s="6"/>
      <c r="K168" s="59">
        <f t="shared" si="89"/>
        <v>0</v>
      </c>
      <c r="L168" s="6"/>
      <c r="M168" s="6"/>
      <c r="N168" s="6"/>
      <c r="O168" s="6">
        <f t="shared" si="90"/>
        <v>0</v>
      </c>
      <c r="P168" s="6"/>
      <c r="Q168" s="6"/>
      <c r="R168" s="6"/>
      <c r="S168" s="6">
        <f t="shared" si="91"/>
        <v>0</v>
      </c>
      <c r="T168" s="20"/>
      <c r="U168" s="20"/>
      <c r="V168" s="20"/>
      <c r="W168" s="20">
        <f t="shared" si="92"/>
        <v>0</v>
      </c>
      <c r="X168" s="8">
        <f t="shared" si="93"/>
        <v>0</v>
      </c>
      <c r="Y168" s="86"/>
    </row>
    <row r="169" spans="1:25" s="9" customFormat="1" ht="30.75" customHeight="1" x14ac:dyDescent="0.25">
      <c r="A169" s="67">
        <v>156</v>
      </c>
      <c r="B169" s="137" t="s">
        <v>43</v>
      </c>
      <c r="C169" s="66">
        <v>14552</v>
      </c>
      <c r="D169" s="33" t="s">
        <v>130</v>
      </c>
      <c r="E169" s="27">
        <v>3451728</v>
      </c>
      <c r="F169" s="27">
        <v>-3451728</v>
      </c>
      <c r="G169" s="27">
        <f t="shared" si="112"/>
        <v>0</v>
      </c>
      <c r="H169" s="59"/>
      <c r="I169" s="6"/>
      <c r="J169" s="6"/>
      <c r="K169" s="59">
        <f t="shared" si="89"/>
        <v>0</v>
      </c>
      <c r="L169" s="6"/>
      <c r="M169" s="6"/>
      <c r="N169" s="6"/>
      <c r="O169" s="6">
        <f t="shared" si="90"/>
        <v>0</v>
      </c>
      <c r="P169" s="6"/>
      <c r="Q169" s="6"/>
      <c r="R169" s="6"/>
      <c r="S169" s="6">
        <f t="shared" si="91"/>
        <v>0</v>
      </c>
      <c r="T169" s="20"/>
      <c r="U169" s="20"/>
      <c r="V169" s="20"/>
      <c r="W169" s="20">
        <f t="shared" si="92"/>
        <v>0</v>
      </c>
      <c r="X169" s="8">
        <f t="shared" si="93"/>
        <v>0</v>
      </c>
      <c r="Y169" s="86"/>
    </row>
    <row r="170" spans="1:25" s="9" customFormat="1" ht="30.75" customHeight="1" x14ac:dyDescent="0.25">
      <c r="A170" s="67">
        <v>157</v>
      </c>
      <c r="B170" s="139"/>
      <c r="C170" s="66">
        <v>14553</v>
      </c>
      <c r="D170" s="33" t="s">
        <v>131</v>
      </c>
      <c r="E170" s="27">
        <v>9117374</v>
      </c>
      <c r="F170" s="27">
        <v>-9117374</v>
      </c>
      <c r="G170" s="27">
        <f t="shared" si="112"/>
        <v>0</v>
      </c>
      <c r="H170" s="59"/>
      <c r="I170" s="6"/>
      <c r="J170" s="6"/>
      <c r="K170" s="59">
        <f t="shared" si="89"/>
        <v>0</v>
      </c>
      <c r="L170" s="6"/>
      <c r="M170" s="6"/>
      <c r="N170" s="6"/>
      <c r="O170" s="6">
        <f t="shared" si="90"/>
        <v>0</v>
      </c>
      <c r="P170" s="6"/>
      <c r="Q170" s="6"/>
      <c r="R170" s="6"/>
      <c r="S170" s="6">
        <f t="shared" si="91"/>
        <v>0</v>
      </c>
      <c r="T170" s="20"/>
      <c r="U170" s="20"/>
      <c r="V170" s="20"/>
      <c r="W170" s="20">
        <f t="shared" si="92"/>
        <v>0</v>
      </c>
      <c r="X170" s="8">
        <f t="shared" si="93"/>
        <v>0</v>
      </c>
      <c r="Y170" s="86"/>
    </row>
    <row r="171" spans="1:25" s="9" customFormat="1" ht="30.75" customHeight="1" x14ac:dyDescent="0.25">
      <c r="A171" s="67">
        <v>158</v>
      </c>
      <c r="B171" s="139"/>
      <c r="C171" s="66">
        <v>14751</v>
      </c>
      <c r="D171" s="33" t="s">
        <v>159</v>
      </c>
      <c r="E171" s="27">
        <v>16166763</v>
      </c>
      <c r="F171" s="27">
        <v>9709642.8000000007</v>
      </c>
      <c r="G171" s="27">
        <f t="shared" si="112"/>
        <v>25876405.800000001</v>
      </c>
      <c r="H171" s="59"/>
      <c r="I171" s="6">
        <v>2642352</v>
      </c>
      <c r="J171" s="6"/>
      <c r="K171" s="59">
        <f t="shared" si="89"/>
        <v>2642352</v>
      </c>
      <c r="L171" s="6"/>
      <c r="M171" s="6">
        <v>13326278.039999999</v>
      </c>
      <c r="N171" s="6">
        <v>2025958.63</v>
      </c>
      <c r="O171" s="6">
        <f t="shared" si="90"/>
        <v>15352236.669999998</v>
      </c>
      <c r="P171" s="6"/>
      <c r="Q171" s="6"/>
      <c r="R171" s="6"/>
      <c r="S171" s="6">
        <f t="shared" si="91"/>
        <v>0</v>
      </c>
      <c r="T171" s="20">
        <v>7327039.3799999999</v>
      </c>
      <c r="U171" s="20"/>
      <c r="V171" s="20"/>
      <c r="W171" s="20">
        <f t="shared" si="92"/>
        <v>7327039.3799999999</v>
      </c>
      <c r="X171" s="8">
        <f t="shared" si="93"/>
        <v>25321628.049999997</v>
      </c>
      <c r="Y171" s="86"/>
    </row>
    <row r="172" spans="1:25" s="9" customFormat="1" ht="30.75" customHeight="1" x14ac:dyDescent="0.25">
      <c r="A172" s="67">
        <v>159</v>
      </c>
      <c r="B172" s="138"/>
      <c r="C172" s="66">
        <v>14811</v>
      </c>
      <c r="D172" s="33" t="s">
        <v>166</v>
      </c>
      <c r="E172" s="27">
        <v>6411026</v>
      </c>
      <c r="F172" s="27">
        <v>-3711025.48</v>
      </c>
      <c r="G172" s="27">
        <f t="shared" si="112"/>
        <v>2700000.52</v>
      </c>
      <c r="H172" s="59"/>
      <c r="I172" s="6">
        <v>2700000.02</v>
      </c>
      <c r="J172" s="6"/>
      <c r="K172" s="59">
        <f t="shared" si="89"/>
        <v>2700000.02</v>
      </c>
      <c r="L172" s="6"/>
      <c r="M172" s="6"/>
      <c r="N172" s="6"/>
      <c r="O172" s="6">
        <f t="shared" si="90"/>
        <v>0</v>
      </c>
      <c r="P172" s="6"/>
      <c r="Q172" s="6"/>
      <c r="R172" s="6"/>
      <c r="S172" s="6">
        <f t="shared" si="91"/>
        <v>0</v>
      </c>
      <c r="T172" s="20"/>
      <c r="U172" s="20"/>
      <c r="V172" s="20"/>
      <c r="W172" s="20">
        <f t="shared" si="92"/>
        <v>0</v>
      </c>
      <c r="X172" s="8">
        <f t="shared" si="93"/>
        <v>2700000.02</v>
      </c>
      <c r="Y172" s="86"/>
    </row>
    <row r="173" spans="1:25" s="9" customFormat="1" ht="30.75" customHeight="1" x14ac:dyDescent="0.25">
      <c r="A173" s="67">
        <v>160</v>
      </c>
      <c r="B173" s="137" t="s">
        <v>42</v>
      </c>
      <c r="C173" s="66">
        <v>14554</v>
      </c>
      <c r="D173" s="33" t="s">
        <v>132</v>
      </c>
      <c r="E173" s="27">
        <v>56645860</v>
      </c>
      <c r="F173" s="27">
        <v>23576353.010000002</v>
      </c>
      <c r="G173" s="27">
        <f t="shared" si="112"/>
        <v>80222213.010000005</v>
      </c>
      <c r="H173" s="59"/>
      <c r="I173" s="6"/>
      <c r="J173" s="6"/>
      <c r="K173" s="59">
        <f t="shared" ref="K173:K192" si="113">SUM(H173:J173)</f>
        <v>0</v>
      </c>
      <c r="L173" s="6"/>
      <c r="M173" s="6"/>
      <c r="N173" s="6"/>
      <c r="O173" s="6">
        <f t="shared" ref="O173:O192" si="114">SUM(L173:N173)</f>
        <v>0</v>
      </c>
      <c r="P173" s="6">
        <v>80222213.010000005</v>
      </c>
      <c r="Q173" s="6"/>
      <c r="R173" s="6"/>
      <c r="S173" s="6">
        <f t="shared" ref="S173:S192" si="115">SUM(P173:R173)</f>
        <v>80222213.010000005</v>
      </c>
      <c r="T173" s="20"/>
      <c r="U173" s="20"/>
      <c r="V173" s="20"/>
      <c r="W173" s="20">
        <f t="shared" ref="W173:W192" si="116">SUM(T173:V173)</f>
        <v>0</v>
      </c>
      <c r="X173" s="8">
        <f t="shared" ref="X173:X192" si="117">+K173+O173+S173+W173</f>
        <v>80222213.010000005</v>
      </c>
      <c r="Y173" s="86"/>
    </row>
    <row r="174" spans="1:25" s="9" customFormat="1" ht="30.75" customHeight="1" x14ac:dyDescent="0.25">
      <c r="A174" s="67">
        <v>161</v>
      </c>
      <c r="B174" s="138"/>
      <c r="C174" s="66">
        <v>14608</v>
      </c>
      <c r="D174" s="33" t="s">
        <v>143</v>
      </c>
      <c r="E174" s="27">
        <v>18489501</v>
      </c>
      <c r="F174" s="27">
        <v>-3380025.06</v>
      </c>
      <c r="G174" s="27">
        <f t="shared" si="112"/>
        <v>15109475.939999999</v>
      </c>
      <c r="H174" s="59"/>
      <c r="I174" s="6">
        <v>10869948.060000001</v>
      </c>
      <c r="J174" s="6"/>
      <c r="K174" s="59">
        <f t="shared" si="113"/>
        <v>10869948.060000001</v>
      </c>
      <c r="L174" s="6"/>
      <c r="M174" s="6"/>
      <c r="N174" s="6"/>
      <c r="O174" s="6">
        <f t="shared" si="114"/>
        <v>0</v>
      </c>
      <c r="P174" s="6"/>
      <c r="Q174" s="6">
        <v>4239527.88</v>
      </c>
      <c r="R174" s="6"/>
      <c r="S174" s="6">
        <f t="shared" si="115"/>
        <v>4239527.88</v>
      </c>
      <c r="T174" s="20"/>
      <c r="U174" s="20"/>
      <c r="V174" s="20"/>
      <c r="W174" s="20">
        <f t="shared" si="116"/>
        <v>0</v>
      </c>
      <c r="X174" s="8">
        <f t="shared" si="117"/>
        <v>15109475.940000001</v>
      </c>
      <c r="Y174" s="86"/>
    </row>
    <row r="175" spans="1:25" s="9" customFormat="1" ht="30.75" customHeight="1" x14ac:dyDescent="0.25">
      <c r="A175" s="67">
        <v>162</v>
      </c>
      <c r="B175" s="137" t="s">
        <v>50</v>
      </c>
      <c r="C175" s="66">
        <v>14562</v>
      </c>
      <c r="D175" s="33" t="s">
        <v>135</v>
      </c>
      <c r="E175" s="27">
        <v>29175987</v>
      </c>
      <c r="F175" s="27">
        <v>-5882872.46</v>
      </c>
      <c r="G175" s="27">
        <f t="shared" si="112"/>
        <v>23293114.539999999</v>
      </c>
      <c r="H175" s="59"/>
      <c r="I175" s="6"/>
      <c r="J175" s="6">
        <v>5454035.8399999999</v>
      </c>
      <c r="K175" s="59">
        <f t="shared" si="113"/>
        <v>5454035.8399999999</v>
      </c>
      <c r="L175" s="6"/>
      <c r="M175" s="6">
        <v>2337045.69</v>
      </c>
      <c r="N175" s="6">
        <v>4047193.57</v>
      </c>
      <c r="O175" s="6">
        <f t="shared" si="114"/>
        <v>6384239.2599999998</v>
      </c>
      <c r="P175" s="6"/>
      <c r="Q175" s="6"/>
      <c r="R175" s="6"/>
      <c r="S175" s="6">
        <f t="shared" si="115"/>
        <v>0</v>
      </c>
      <c r="T175" s="20"/>
      <c r="U175" s="20">
        <v>11454839.039999999</v>
      </c>
      <c r="V175" s="20"/>
      <c r="W175" s="20">
        <f t="shared" si="116"/>
        <v>11454839.039999999</v>
      </c>
      <c r="X175" s="8">
        <f t="shared" si="117"/>
        <v>23293114.140000001</v>
      </c>
      <c r="Y175" s="86"/>
    </row>
    <row r="176" spans="1:25" s="9" customFormat="1" ht="30.75" customHeight="1" x14ac:dyDescent="0.25">
      <c r="A176" s="67">
        <v>163</v>
      </c>
      <c r="B176" s="138"/>
      <c r="C176" s="66">
        <v>14991</v>
      </c>
      <c r="D176" s="33" t="s">
        <v>169</v>
      </c>
      <c r="E176" s="27">
        <v>52126812</v>
      </c>
      <c r="F176" s="27">
        <v>7788060.3499999996</v>
      </c>
      <c r="G176" s="27">
        <f t="shared" si="112"/>
        <v>59914872.350000001</v>
      </c>
      <c r="H176" s="59"/>
      <c r="I176" s="6">
        <v>19085924.93</v>
      </c>
      <c r="J176" s="6"/>
      <c r="K176" s="59">
        <f t="shared" si="113"/>
        <v>19085924.93</v>
      </c>
      <c r="L176" s="6"/>
      <c r="M176" s="6"/>
      <c r="N176" s="6">
        <v>40828947.420000002</v>
      </c>
      <c r="O176" s="6">
        <f t="shared" si="114"/>
        <v>40828947.420000002</v>
      </c>
      <c r="P176" s="6"/>
      <c r="Q176" s="6"/>
      <c r="R176" s="6"/>
      <c r="S176" s="6">
        <f t="shared" si="115"/>
        <v>0</v>
      </c>
      <c r="T176" s="20"/>
      <c r="U176" s="20"/>
      <c r="V176" s="20"/>
      <c r="W176" s="20">
        <f t="shared" si="116"/>
        <v>0</v>
      </c>
      <c r="X176" s="8">
        <f t="shared" si="117"/>
        <v>59914872.350000001</v>
      </c>
      <c r="Y176" s="86"/>
    </row>
    <row r="177" spans="1:25" s="9" customFormat="1" ht="30.75" customHeight="1" x14ac:dyDescent="0.25">
      <c r="A177" s="67">
        <v>164</v>
      </c>
      <c r="B177" s="137" t="s">
        <v>51</v>
      </c>
      <c r="C177" s="66">
        <v>14571</v>
      </c>
      <c r="D177" s="33" t="s">
        <v>136</v>
      </c>
      <c r="E177" s="27">
        <v>2848700</v>
      </c>
      <c r="F177" s="27">
        <v>-1852782.5</v>
      </c>
      <c r="G177" s="27">
        <f t="shared" si="112"/>
        <v>995917.5</v>
      </c>
      <c r="H177" s="59"/>
      <c r="I177" s="6"/>
      <c r="J177" s="6">
        <v>995917.15</v>
      </c>
      <c r="K177" s="59">
        <f t="shared" si="113"/>
        <v>995917.15</v>
      </c>
      <c r="L177" s="6"/>
      <c r="M177" s="6"/>
      <c r="N177" s="6"/>
      <c r="O177" s="6">
        <f t="shared" si="114"/>
        <v>0</v>
      </c>
      <c r="P177" s="6"/>
      <c r="Q177" s="6">
        <v>554777.75</v>
      </c>
      <c r="R177" s="6"/>
      <c r="S177" s="6">
        <f t="shared" si="115"/>
        <v>554777.75</v>
      </c>
      <c r="T177" s="20"/>
      <c r="U177" s="20"/>
      <c r="V177" s="20"/>
      <c r="W177" s="20">
        <f t="shared" si="116"/>
        <v>0</v>
      </c>
      <c r="X177" s="8">
        <f t="shared" si="117"/>
        <v>1550694.9</v>
      </c>
      <c r="Y177" s="86"/>
    </row>
    <row r="178" spans="1:25" s="9" customFormat="1" ht="30.75" customHeight="1" x14ac:dyDescent="0.25">
      <c r="A178" s="67">
        <v>165</v>
      </c>
      <c r="B178" s="138"/>
      <c r="C178" s="66">
        <v>14580</v>
      </c>
      <c r="D178" s="33" t="s">
        <v>140</v>
      </c>
      <c r="E178" s="27">
        <v>17696650</v>
      </c>
      <c r="F178" s="27">
        <v>-5366589.5</v>
      </c>
      <c r="G178" s="27">
        <f t="shared" si="112"/>
        <v>12330060.5</v>
      </c>
      <c r="H178" s="59"/>
      <c r="I178" s="6">
        <v>12330060.390000001</v>
      </c>
      <c r="J178" s="6"/>
      <c r="K178" s="59">
        <f t="shared" si="113"/>
        <v>12330060.390000001</v>
      </c>
      <c r="L178" s="6"/>
      <c r="M178" s="6"/>
      <c r="N178" s="6"/>
      <c r="O178" s="6">
        <f t="shared" si="114"/>
        <v>0</v>
      </c>
      <c r="P178" s="6"/>
      <c r="Q178" s="6"/>
      <c r="R178" s="6"/>
      <c r="S178" s="6">
        <f t="shared" si="115"/>
        <v>0</v>
      </c>
      <c r="T178" s="20"/>
      <c r="U178" s="20"/>
      <c r="V178" s="20"/>
      <c r="W178" s="20">
        <f t="shared" si="116"/>
        <v>0</v>
      </c>
      <c r="X178" s="8">
        <f t="shared" si="117"/>
        <v>12330060.390000001</v>
      </c>
      <c r="Y178" s="86"/>
    </row>
    <row r="179" spans="1:25" s="9" customFormat="1" ht="30.75" customHeight="1" x14ac:dyDescent="0.25">
      <c r="A179" s="67">
        <v>166</v>
      </c>
      <c r="B179" s="137" t="s">
        <v>48</v>
      </c>
      <c r="C179" s="66">
        <v>14654</v>
      </c>
      <c r="D179" s="33" t="s">
        <v>145</v>
      </c>
      <c r="E179" s="27">
        <v>21084781</v>
      </c>
      <c r="F179" s="27">
        <v>-3610728</v>
      </c>
      <c r="G179" s="27">
        <f t="shared" si="112"/>
        <v>17474053</v>
      </c>
      <c r="H179" s="59"/>
      <c r="I179" s="6"/>
      <c r="J179" s="6">
        <v>17474052.469999999</v>
      </c>
      <c r="K179" s="59">
        <f t="shared" si="113"/>
        <v>17474052.469999999</v>
      </c>
      <c r="L179" s="6"/>
      <c r="M179" s="6"/>
      <c r="N179" s="6"/>
      <c r="O179" s="6">
        <f t="shared" si="114"/>
        <v>0</v>
      </c>
      <c r="P179" s="6"/>
      <c r="Q179" s="6"/>
      <c r="R179" s="6"/>
      <c r="S179" s="6">
        <f t="shared" si="115"/>
        <v>0</v>
      </c>
      <c r="T179" s="20"/>
      <c r="U179" s="20"/>
      <c r="V179" s="20"/>
      <c r="W179" s="20">
        <f t="shared" si="116"/>
        <v>0</v>
      </c>
      <c r="X179" s="8">
        <f t="shared" si="117"/>
        <v>17474052.469999999</v>
      </c>
      <c r="Y179" s="86"/>
    </row>
    <row r="180" spans="1:25" s="9" customFormat="1" ht="30.75" customHeight="1" x14ac:dyDescent="0.25">
      <c r="A180" s="67">
        <v>167</v>
      </c>
      <c r="B180" s="139"/>
      <c r="C180" s="66">
        <v>14655</v>
      </c>
      <c r="D180" s="33" t="s">
        <v>146</v>
      </c>
      <c r="E180" s="27">
        <v>29637991</v>
      </c>
      <c r="F180" s="27">
        <v>26972431.800000001</v>
      </c>
      <c r="G180" s="27">
        <f t="shared" si="112"/>
        <v>56610422.799999997</v>
      </c>
      <c r="H180" s="59"/>
      <c r="I180" s="6">
        <v>28841738.780000001</v>
      </c>
      <c r="J180" s="6"/>
      <c r="K180" s="59">
        <f t="shared" si="113"/>
        <v>28841738.780000001</v>
      </c>
      <c r="L180" s="6"/>
      <c r="M180" s="6"/>
      <c r="N180" s="6"/>
      <c r="O180" s="6">
        <f t="shared" si="114"/>
        <v>0</v>
      </c>
      <c r="P180" s="6">
        <v>27768684.02</v>
      </c>
      <c r="Q180" s="6"/>
      <c r="R180" s="6"/>
      <c r="S180" s="6">
        <f t="shared" si="115"/>
        <v>27768684.02</v>
      </c>
      <c r="T180" s="20"/>
      <c r="U180" s="20"/>
      <c r="V180" s="20"/>
      <c r="W180" s="20">
        <f t="shared" si="116"/>
        <v>0</v>
      </c>
      <c r="X180" s="8">
        <f t="shared" si="117"/>
        <v>56610422.799999997</v>
      </c>
      <c r="Y180" s="86"/>
    </row>
    <row r="181" spans="1:25" s="9" customFormat="1" ht="30.75" customHeight="1" x14ac:dyDescent="0.25">
      <c r="A181" s="67">
        <v>168</v>
      </c>
      <c r="B181" s="139"/>
      <c r="C181" s="66">
        <v>14659</v>
      </c>
      <c r="D181" s="33" t="s">
        <v>149</v>
      </c>
      <c r="E181" s="27">
        <v>51882245</v>
      </c>
      <c r="F181" s="27">
        <v>-51882245</v>
      </c>
      <c r="G181" s="27">
        <f t="shared" si="112"/>
        <v>0</v>
      </c>
      <c r="H181" s="59"/>
      <c r="I181" s="6"/>
      <c r="J181" s="6"/>
      <c r="K181" s="59">
        <f t="shared" si="113"/>
        <v>0</v>
      </c>
      <c r="L181" s="6"/>
      <c r="M181" s="6"/>
      <c r="N181" s="6"/>
      <c r="O181" s="6">
        <f t="shared" si="114"/>
        <v>0</v>
      </c>
      <c r="P181" s="6"/>
      <c r="Q181" s="6"/>
      <c r="R181" s="6"/>
      <c r="S181" s="6">
        <f t="shared" si="115"/>
        <v>0</v>
      </c>
      <c r="T181" s="20"/>
      <c r="U181" s="20"/>
      <c r="V181" s="20"/>
      <c r="W181" s="20">
        <f t="shared" si="116"/>
        <v>0</v>
      </c>
      <c r="X181" s="8">
        <f t="shared" si="117"/>
        <v>0</v>
      </c>
      <c r="Y181" s="86"/>
    </row>
    <row r="182" spans="1:25" s="9" customFormat="1" ht="30.75" customHeight="1" x14ac:dyDescent="0.25">
      <c r="A182" s="67">
        <v>169</v>
      </c>
      <c r="B182" s="139"/>
      <c r="C182" s="66">
        <v>14661</v>
      </c>
      <c r="D182" s="33" t="s">
        <v>79</v>
      </c>
      <c r="E182" s="27">
        <v>5098289</v>
      </c>
      <c r="F182" s="27">
        <v>-5098289</v>
      </c>
      <c r="G182" s="27">
        <f t="shared" si="112"/>
        <v>0</v>
      </c>
      <c r="H182" s="59"/>
      <c r="I182" s="6"/>
      <c r="J182" s="6"/>
      <c r="K182" s="59">
        <f t="shared" si="113"/>
        <v>0</v>
      </c>
      <c r="L182" s="6"/>
      <c r="M182" s="6"/>
      <c r="N182" s="6"/>
      <c r="O182" s="6">
        <f t="shared" si="114"/>
        <v>0</v>
      </c>
      <c r="P182" s="6"/>
      <c r="Q182" s="6"/>
      <c r="R182" s="6"/>
      <c r="S182" s="6">
        <f t="shared" si="115"/>
        <v>0</v>
      </c>
      <c r="T182" s="20"/>
      <c r="U182" s="20"/>
      <c r="V182" s="20"/>
      <c r="W182" s="20">
        <f t="shared" si="116"/>
        <v>0</v>
      </c>
      <c r="X182" s="8">
        <f t="shared" si="117"/>
        <v>0</v>
      </c>
      <c r="Y182" s="86"/>
    </row>
    <row r="183" spans="1:25" s="9" customFormat="1" ht="30.75" customHeight="1" x14ac:dyDescent="0.25">
      <c r="A183" s="67">
        <v>170</v>
      </c>
      <c r="B183" s="139"/>
      <c r="C183" s="66">
        <v>14683</v>
      </c>
      <c r="D183" s="33" t="s">
        <v>151</v>
      </c>
      <c r="E183" s="27">
        <v>17192607</v>
      </c>
      <c r="F183" s="27">
        <v>-186624.37</v>
      </c>
      <c r="G183" s="27">
        <f t="shared" si="112"/>
        <v>17005982.629999999</v>
      </c>
      <c r="H183" s="59"/>
      <c r="I183" s="6"/>
      <c r="J183" s="6"/>
      <c r="K183" s="59">
        <f t="shared" si="113"/>
        <v>0</v>
      </c>
      <c r="L183" s="6"/>
      <c r="M183" s="6"/>
      <c r="N183" s="6">
        <v>17005982.629999999</v>
      </c>
      <c r="O183" s="6">
        <f t="shared" si="114"/>
        <v>17005982.629999999</v>
      </c>
      <c r="P183" s="6"/>
      <c r="Q183" s="6"/>
      <c r="R183" s="6"/>
      <c r="S183" s="6">
        <f t="shared" si="115"/>
        <v>0</v>
      </c>
      <c r="T183" s="20"/>
      <c r="U183" s="20"/>
      <c r="V183" s="20"/>
      <c r="W183" s="20">
        <f t="shared" si="116"/>
        <v>0</v>
      </c>
      <c r="X183" s="8">
        <f t="shared" si="117"/>
        <v>17005982.629999999</v>
      </c>
      <c r="Y183" s="86"/>
    </row>
    <row r="184" spans="1:25" s="9" customFormat="1" ht="30.75" customHeight="1" x14ac:dyDescent="0.25">
      <c r="A184" s="67">
        <v>171</v>
      </c>
      <c r="B184" s="139"/>
      <c r="C184" s="66">
        <v>14684</v>
      </c>
      <c r="D184" s="33" t="s">
        <v>152</v>
      </c>
      <c r="E184" s="27">
        <v>12721085</v>
      </c>
      <c r="F184" s="27">
        <v>-12721085</v>
      </c>
      <c r="G184" s="27">
        <f t="shared" si="112"/>
        <v>0</v>
      </c>
      <c r="H184" s="59"/>
      <c r="I184" s="6"/>
      <c r="J184" s="6"/>
      <c r="K184" s="59">
        <f t="shared" si="113"/>
        <v>0</v>
      </c>
      <c r="L184" s="6"/>
      <c r="M184" s="6"/>
      <c r="N184" s="6"/>
      <c r="O184" s="6">
        <f t="shared" si="114"/>
        <v>0</v>
      </c>
      <c r="P184" s="6"/>
      <c r="Q184" s="6"/>
      <c r="R184" s="6"/>
      <c r="S184" s="6">
        <f t="shared" si="115"/>
        <v>0</v>
      </c>
      <c r="T184" s="20"/>
      <c r="U184" s="20"/>
      <c r="V184" s="20"/>
      <c r="W184" s="20">
        <f t="shared" si="116"/>
        <v>0</v>
      </c>
      <c r="X184" s="8">
        <f t="shared" si="117"/>
        <v>0</v>
      </c>
      <c r="Y184" s="86"/>
    </row>
    <row r="185" spans="1:25" s="9" customFormat="1" ht="30.75" customHeight="1" x14ac:dyDescent="0.25">
      <c r="A185" s="67">
        <v>172</v>
      </c>
      <c r="B185" s="139"/>
      <c r="C185" s="66">
        <v>14685</v>
      </c>
      <c r="D185" s="33" t="s">
        <v>153</v>
      </c>
      <c r="E185" s="27">
        <v>9459696</v>
      </c>
      <c r="F185" s="27">
        <v>-231.01</v>
      </c>
      <c r="G185" s="27">
        <f t="shared" si="112"/>
        <v>9459464.9900000002</v>
      </c>
      <c r="H185" s="59"/>
      <c r="I185" s="6"/>
      <c r="J185" s="6"/>
      <c r="K185" s="59">
        <f t="shared" si="113"/>
        <v>0</v>
      </c>
      <c r="L185" s="6">
        <v>9459464.9900000002</v>
      </c>
      <c r="M185" s="6"/>
      <c r="N185" s="6"/>
      <c r="O185" s="6">
        <f t="shared" si="114"/>
        <v>9459464.9900000002</v>
      </c>
      <c r="P185" s="6"/>
      <c r="Q185" s="6"/>
      <c r="R185" s="6"/>
      <c r="S185" s="6">
        <f t="shared" si="115"/>
        <v>0</v>
      </c>
      <c r="T185" s="20"/>
      <c r="U185" s="20"/>
      <c r="V185" s="20"/>
      <c r="W185" s="20">
        <f t="shared" si="116"/>
        <v>0</v>
      </c>
      <c r="X185" s="8">
        <f t="shared" si="117"/>
        <v>9459464.9900000002</v>
      </c>
      <c r="Y185" s="86"/>
    </row>
    <row r="186" spans="1:25" s="9" customFormat="1" ht="30.75" customHeight="1" x14ac:dyDescent="0.25">
      <c r="A186" s="67">
        <v>173</v>
      </c>
      <c r="B186" s="139"/>
      <c r="C186" s="66">
        <v>14687</v>
      </c>
      <c r="D186" s="33" t="s">
        <v>154</v>
      </c>
      <c r="E186" s="27">
        <v>25764002</v>
      </c>
      <c r="F186" s="27">
        <v>-391986.48</v>
      </c>
      <c r="G186" s="27">
        <f t="shared" si="112"/>
        <v>25372015.52</v>
      </c>
      <c r="H186" s="59"/>
      <c r="I186" s="6"/>
      <c r="J186" s="6"/>
      <c r="K186" s="59">
        <f t="shared" si="113"/>
        <v>0</v>
      </c>
      <c r="L186" s="6"/>
      <c r="M186" s="6"/>
      <c r="N186" s="6">
        <v>25372015.27</v>
      </c>
      <c r="O186" s="6">
        <f t="shared" si="114"/>
        <v>25372015.27</v>
      </c>
      <c r="P186" s="6"/>
      <c r="Q186" s="6"/>
      <c r="R186" s="6"/>
      <c r="S186" s="6">
        <f t="shared" si="115"/>
        <v>0</v>
      </c>
      <c r="T186" s="20"/>
      <c r="U186" s="20"/>
      <c r="V186" s="20"/>
      <c r="W186" s="20">
        <f t="shared" si="116"/>
        <v>0</v>
      </c>
      <c r="X186" s="8">
        <f t="shared" si="117"/>
        <v>25372015.27</v>
      </c>
      <c r="Y186" s="86"/>
    </row>
    <row r="187" spans="1:25" s="9" customFormat="1" ht="30.75" customHeight="1" x14ac:dyDescent="0.25">
      <c r="A187" s="67">
        <v>174</v>
      </c>
      <c r="B187" s="139"/>
      <c r="C187" s="66">
        <v>14688</v>
      </c>
      <c r="D187" s="33" t="s">
        <v>155</v>
      </c>
      <c r="E187" s="27">
        <v>8849669</v>
      </c>
      <c r="F187" s="27">
        <v>-8849669</v>
      </c>
      <c r="G187" s="27">
        <f t="shared" si="112"/>
        <v>0</v>
      </c>
      <c r="H187" s="59"/>
      <c r="I187" s="6"/>
      <c r="J187" s="6"/>
      <c r="K187" s="59">
        <f t="shared" si="113"/>
        <v>0</v>
      </c>
      <c r="L187" s="6"/>
      <c r="M187" s="6"/>
      <c r="N187" s="6"/>
      <c r="O187" s="6">
        <f t="shared" si="114"/>
        <v>0</v>
      </c>
      <c r="P187" s="6"/>
      <c r="Q187" s="6"/>
      <c r="R187" s="6"/>
      <c r="S187" s="6">
        <f t="shared" si="115"/>
        <v>0</v>
      </c>
      <c r="T187" s="20"/>
      <c r="U187" s="20"/>
      <c r="V187" s="20"/>
      <c r="W187" s="20">
        <f t="shared" si="116"/>
        <v>0</v>
      </c>
      <c r="X187" s="8">
        <f t="shared" si="117"/>
        <v>0</v>
      </c>
      <c r="Y187" s="86"/>
    </row>
    <row r="188" spans="1:25" s="9" customFormat="1" ht="30.75" customHeight="1" x14ac:dyDescent="0.25">
      <c r="A188" s="67">
        <v>175</v>
      </c>
      <c r="B188" s="139"/>
      <c r="C188" s="66">
        <v>14689</v>
      </c>
      <c r="D188" s="33" t="s">
        <v>156</v>
      </c>
      <c r="E188" s="27">
        <v>16041249</v>
      </c>
      <c r="F188" s="27">
        <v>-16041249</v>
      </c>
      <c r="G188" s="27">
        <f t="shared" si="112"/>
        <v>0</v>
      </c>
      <c r="H188" s="59"/>
      <c r="I188" s="6"/>
      <c r="J188" s="6"/>
      <c r="K188" s="59">
        <f t="shared" si="113"/>
        <v>0</v>
      </c>
      <c r="L188" s="6"/>
      <c r="M188" s="6"/>
      <c r="N188" s="6"/>
      <c r="O188" s="6">
        <f t="shared" si="114"/>
        <v>0</v>
      </c>
      <c r="P188" s="6"/>
      <c r="Q188" s="6"/>
      <c r="R188" s="6"/>
      <c r="S188" s="6">
        <f t="shared" si="115"/>
        <v>0</v>
      </c>
      <c r="T188" s="20"/>
      <c r="U188" s="20"/>
      <c r="V188" s="20"/>
      <c r="W188" s="20">
        <f t="shared" si="116"/>
        <v>0</v>
      </c>
      <c r="X188" s="8">
        <f t="shared" si="117"/>
        <v>0</v>
      </c>
      <c r="Y188" s="86"/>
    </row>
    <row r="189" spans="1:25" s="9" customFormat="1" ht="30.75" customHeight="1" x14ac:dyDescent="0.25">
      <c r="A189" s="67">
        <v>176</v>
      </c>
      <c r="B189" s="139"/>
      <c r="C189" s="66">
        <v>14767</v>
      </c>
      <c r="D189" s="33" t="s">
        <v>163</v>
      </c>
      <c r="E189" s="27">
        <v>35481974</v>
      </c>
      <c r="F189" s="27">
        <v>-35481974</v>
      </c>
      <c r="G189" s="27">
        <f t="shared" si="112"/>
        <v>0</v>
      </c>
      <c r="H189" s="59"/>
      <c r="I189" s="6"/>
      <c r="J189" s="6"/>
      <c r="K189" s="59">
        <f t="shared" si="113"/>
        <v>0</v>
      </c>
      <c r="L189" s="6"/>
      <c r="M189" s="6"/>
      <c r="N189" s="6"/>
      <c r="O189" s="6">
        <f t="shared" si="114"/>
        <v>0</v>
      </c>
      <c r="P189" s="6"/>
      <c r="Q189" s="6"/>
      <c r="R189" s="6"/>
      <c r="S189" s="6">
        <f t="shared" si="115"/>
        <v>0</v>
      </c>
      <c r="T189" s="20"/>
      <c r="U189" s="20"/>
      <c r="V189" s="20"/>
      <c r="W189" s="20">
        <f t="shared" si="116"/>
        <v>0</v>
      </c>
      <c r="X189" s="8">
        <f t="shared" si="117"/>
        <v>0</v>
      </c>
      <c r="Y189" s="86"/>
    </row>
    <row r="190" spans="1:25" s="9" customFormat="1" ht="30.75" customHeight="1" x14ac:dyDescent="0.25">
      <c r="A190" s="67">
        <v>177</v>
      </c>
      <c r="B190" s="138"/>
      <c r="C190" s="66">
        <v>14810</v>
      </c>
      <c r="D190" s="33" t="s">
        <v>165</v>
      </c>
      <c r="E190" s="27">
        <v>49492414</v>
      </c>
      <c r="F190" s="27">
        <v>-27698054.5</v>
      </c>
      <c r="G190" s="27">
        <f t="shared" si="112"/>
        <v>21794359.5</v>
      </c>
      <c r="H190" s="59"/>
      <c r="I190" s="6"/>
      <c r="J190" s="6">
        <v>21794359.079999998</v>
      </c>
      <c r="K190" s="59">
        <f t="shared" si="113"/>
        <v>21794359.079999998</v>
      </c>
      <c r="L190" s="6"/>
      <c r="M190" s="6"/>
      <c r="N190" s="6"/>
      <c r="O190" s="6">
        <f t="shared" si="114"/>
        <v>0</v>
      </c>
      <c r="P190" s="6"/>
      <c r="Q190" s="6"/>
      <c r="R190" s="6"/>
      <c r="S190" s="6">
        <f t="shared" si="115"/>
        <v>0</v>
      </c>
      <c r="T190" s="20"/>
      <c r="U190" s="20"/>
      <c r="V190" s="20"/>
      <c r="W190" s="20">
        <f t="shared" si="116"/>
        <v>0</v>
      </c>
      <c r="X190" s="8">
        <f t="shared" si="117"/>
        <v>21794359.079999998</v>
      </c>
      <c r="Y190" s="86"/>
    </row>
    <row r="191" spans="1:25" s="9" customFormat="1" ht="30.75" customHeight="1" x14ac:dyDescent="0.25">
      <c r="A191" s="67">
        <v>178</v>
      </c>
      <c r="B191" s="72" t="s">
        <v>161</v>
      </c>
      <c r="C191" s="66">
        <v>14766</v>
      </c>
      <c r="D191" s="33" t="s">
        <v>162</v>
      </c>
      <c r="E191" s="27">
        <v>57630267</v>
      </c>
      <c r="F191" s="27">
        <v>86421939.340000004</v>
      </c>
      <c r="G191" s="27">
        <f t="shared" si="112"/>
        <v>144052206.34</v>
      </c>
      <c r="H191" s="59"/>
      <c r="I191" s="6">
        <v>15861890.529999999</v>
      </c>
      <c r="J191" s="6">
        <v>19900706.75</v>
      </c>
      <c r="K191" s="59">
        <f t="shared" si="113"/>
        <v>35762597.280000001</v>
      </c>
      <c r="L191" s="6"/>
      <c r="M191" s="6">
        <v>13240395.669999998</v>
      </c>
      <c r="N191" s="6">
        <v>49768869.850000001</v>
      </c>
      <c r="O191" s="6">
        <f t="shared" si="114"/>
        <v>63009265.519999996</v>
      </c>
      <c r="P191" s="6">
        <v>33115240.520000003</v>
      </c>
      <c r="Q191" s="6">
        <v>5355959.5999999996</v>
      </c>
      <c r="R191" s="6"/>
      <c r="S191" s="6">
        <f t="shared" si="115"/>
        <v>38471200.120000005</v>
      </c>
      <c r="T191" s="20">
        <v>6809143.4199999999</v>
      </c>
      <c r="U191" s="20"/>
      <c r="V191" s="20"/>
      <c r="W191" s="20">
        <f t="shared" si="116"/>
        <v>6809143.4199999999</v>
      </c>
      <c r="X191" s="8">
        <f t="shared" si="117"/>
        <v>144052206.34</v>
      </c>
      <c r="Y191" s="86"/>
    </row>
    <row r="192" spans="1:25" s="9" customFormat="1" ht="30.75" customHeight="1" x14ac:dyDescent="0.25">
      <c r="A192" s="67">
        <v>179</v>
      </c>
      <c r="B192" s="72" t="s">
        <v>87</v>
      </c>
      <c r="C192" s="66">
        <v>15082</v>
      </c>
      <c r="D192" s="33" t="s">
        <v>172</v>
      </c>
      <c r="E192" s="27">
        <v>50000000</v>
      </c>
      <c r="F192" s="27">
        <v>-50000000</v>
      </c>
      <c r="G192" s="27">
        <f t="shared" si="112"/>
        <v>0</v>
      </c>
      <c r="H192" s="59"/>
      <c r="I192" s="6"/>
      <c r="J192" s="6"/>
      <c r="K192" s="59">
        <f t="shared" si="113"/>
        <v>0</v>
      </c>
      <c r="L192" s="6"/>
      <c r="M192" s="6"/>
      <c r="N192" s="6"/>
      <c r="O192" s="6">
        <f t="shared" si="114"/>
        <v>0</v>
      </c>
      <c r="P192" s="6"/>
      <c r="Q192" s="6"/>
      <c r="R192" s="6"/>
      <c r="S192" s="6">
        <f t="shared" si="115"/>
        <v>0</v>
      </c>
      <c r="T192" s="20"/>
      <c r="U192" s="20"/>
      <c r="V192" s="20"/>
      <c r="W192" s="20">
        <f t="shared" si="116"/>
        <v>0</v>
      </c>
      <c r="X192" s="8">
        <f t="shared" si="117"/>
        <v>0</v>
      </c>
      <c r="Y192" s="86"/>
    </row>
    <row r="193" spans="1:26" s="9" customFormat="1" ht="30.75" customHeight="1" x14ac:dyDescent="0.25">
      <c r="A193" s="67">
        <v>180</v>
      </c>
      <c r="B193" s="107" t="s">
        <v>74</v>
      </c>
      <c r="C193" s="106">
        <v>13905</v>
      </c>
      <c r="D193" s="33" t="s">
        <v>75</v>
      </c>
      <c r="E193" s="27">
        <v>0</v>
      </c>
      <c r="F193" s="27">
        <v>140159394.75</v>
      </c>
      <c r="G193" s="27">
        <f t="shared" si="112"/>
        <v>140159394.75</v>
      </c>
      <c r="H193" s="59"/>
      <c r="I193" s="6"/>
      <c r="J193" s="6"/>
      <c r="K193" s="59"/>
      <c r="L193" s="6"/>
      <c r="M193" s="6"/>
      <c r="N193" s="6"/>
      <c r="O193" s="6"/>
      <c r="P193" s="6">
        <v>140159394.75</v>
      </c>
      <c r="Q193" s="6"/>
      <c r="R193" s="6"/>
      <c r="S193" s="6">
        <f t="shared" ref="S193:S195" si="118">SUM(P193:R193)</f>
        <v>140159394.75</v>
      </c>
      <c r="T193" s="20"/>
      <c r="U193" s="20"/>
      <c r="V193" s="20"/>
      <c r="W193" s="20">
        <f t="shared" ref="W193:W195" si="119">SUM(T193:V193)</f>
        <v>0</v>
      </c>
      <c r="X193" s="8">
        <f t="shared" ref="X193:X195" si="120">+K193+O193+S193+W193</f>
        <v>140159394.75</v>
      </c>
      <c r="Y193" s="86"/>
    </row>
    <row r="194" spans="1:26" s="9" customFormat="1" ht="30.75" customHeight="1" x14ac:dyDescent="0.25">
      <c r="A194" s="67">
        <v>181</v>
      </c>
      <c r="B194" s="66" t="s">
        <v>67</v>
      </c>
      <c r="C194" s="109">
        <v>14140</v>
      </c>
      <c r="D194" s="33" t="s">
        <v>82</v>
      </c>
      <c r="E194" s="27">
        <v>0</v>
      </c>
      <c r="F194" s="27">
        <v>61200426.729999997</v>
      </c>
      <c r="G194" s="27">
        <f t="shared" si="112"/>
        <v>61200426.729999997</v>
      </c>
      <c r="H194" s="59"/>
      <c r="I194" s="6"/>
      <c r="J194" s="6"/>
      <c r="K194" s="59"/>
      <c r="L194" s="6"/>
      <c r="M194" s="6"/>
      <c r="N194" s="6"/>
      <c r="O194" s="6"/>
      <c r="P194" s="6"/>
      <c r="Q194" s="6">
        <v>61200426.729999997</v>
      </c>
      <c r="R194" s="6"/>
      <c r="S194" s="6">
        <f t="shared" ref="S194" si="121">SUM(P194:R194)</f>
        <v>61200426.729999997</v>
      </c>
      <c r="T194" s="20"/>
      <c r="U194" s="20"/>
      <c r="V194" s="20"/>
      <c r="W194" s="20">
        <f t="shared" ref="W194" si="122">SUM(T194:V194)</f>
        <v>0</v>
      </c>
      <c r="X194" s="8">
        <f t="shared" ref="X194" si="123">+K194+O194+S194+W194</f>
        <v>61200426.729999997</v>
      </c>
      <c r="Y194" s="86"/>
    </row>
    <row r="195" spans="1:26" s="9" customFormat="1" ht="30.75" customHeight="1" x14ac:dyDescent="0.25">
      <c r="A195" s="67">
        <v>182</v>
      </c>
      <c r="B195" s="74" t="s">
        <v>69</v>
      </c>
      <c r="C195" s="97" t="s">
        <v>70</v>
      </c>
      <c r="D195" s="33" t="s">
        <v>173</v>
      </c>
      <c r="E195" s="27">
        <v>10455355</v>
      </c>
      <c r="F195" s="27">
        <v>-10455355</v>
      </c>
      <c r="G195" s="27">
        <f t="shared" si="112"/>
        <v>0</v>
      </c>
      <c r="H195" s="59"/>
      <c r="I195" s="6"/>
      <c r="J195" s="6"/>
      <c r="K195" s="59"/>
      <c r="L195" s="6"/>
      <c r="M195" s="6"/>
      <c r="N195" s="6"/>
      <c r="O195" s="6"/>
      <c r="P195" s="6"/>
      <c r="Q195" s="6"/>
      <c r="R195" s="6"/>
      <c r="S195" s="6">
        <f t="shared" si="118"/>
        <v>0</v>
      </c>
      <c r="T195" s="20"/>
      <c r="U195" s="20"/>
      <c r="V195" s="20"/>
      <c r="W195" s="20">
        <f t="shared" si="119"/>
        <v>0</v>
      </c>
      <c r="X195" s="8">
        <f t="shared" si="120"/>
        <v>0</v>
      </c>
      <c r="Y195" s="86"/>
    </row>
    <row r="196" spans="1:26" s="37" customFormat="1" x14ac:dyDescent="0.25">
      <c r="A196" s="52" t="s">
        <v>73</v>
      </c>
      <c r="B196" s="42"/>
      <c r="C196" s="52"/>
      <c r="D196" s="52"/>
      <c r="E196" s="115">
        <f t="shared" ref="E196:X196" si="124">SUM(E103:E195)</f>
        <v>1500000000</v>
      </c>
      <c r="F196" s="115">
        <f t="shared" si="124"/>
        <v>0</v>
      </c>
      <c r="G196" s="115">
        <f t="shared" si="124"/>
        <v>1500000000</v>
      </c>
      <c r="H196" s="115">
        <f t="shared" si="124"/>
        <v>0</v>
      </c>
      <c r="I196" s="115">
        <f t="shared" si="124"/>
        <v>135045694.72999999</v>
      </c>
      <c r="J196" s="115">
        <f t="shared" si="124"/>
        <v>128740635.22</v>
      </c>
      <c r="K196" s="115">
        <f t="shared" si="124"/>
        <v>263786329.94999996</v>
      </c>
      <c r="L196" s="115">
        <f t="shared" si="124"/>
        <v>32773297.030000001</v>
      </c>
      <c r="M196" s="115">
        <f t="shared" si="124"/>
        <v>137387843.22999996</v>
      </c>
      <c r="N196" s="115">
        <f t="shared" si="124"/>
        <v>283859660.16000003</v>
      </c>
      <c r="O196" s="115">
        <f t="shared" si="124"/>
        <v>454020800.42000002</v>
      </c>
      <c r="P196" s="115">
        <f t="shared" si="124"/>
        <v>376812718.77000004</v>
      </c>
      <c r="Q196" s="115">
        <f t="shared" si="124"/>
        <v>141615375.29999998</v>
      </c>
      <c r="R196" s="115">
        <f t="shared" si="124"/>
        <v>153499507.51999998</v>
      </c>
      <c r="S196" s="115">
        <f t="shared" si="124"/>
        <v>671927601.59000003</v>
      </c>
      <c r="T196" s="53">
        <f t="shared" si="124"/>
        <v>41393040.920000002</v>
      </c>
      <c r="U196" s="53">
        <f t="shared" si="124"/>
        <v>35505192.07</v>
      </c>
      <c r="V196" s="53">
        <f>SUM(V103:V195)</f>
        <v>12479797.42</v>
      </c>
      <c r="W196" s="53">
        <f t="shared" si="124"/>
        <v>89378030.410000011</v>
      </c>
      <c r="X196" s="53">
        <f t="shared" si="124"/>
        <v>1479112762.3699999</v>
      </c>
      <c r="Y196" s="76"/>
      <c r="Z196" s="77"/>
    </row>
    <row r="197" spans="1:26" x14ac:dyDescent="0.25">
      <c r="A197" s="35" t="s">
        <v>186</v>
      </c>
      <c r="B197" s="25"/>
      <c r="C197" s="25"/>
      <c r="D197" s="25"/>
      <c r="E197" s="26"/>
      <c r="F197" s="26"/>
      <c r="G197" s="26"/>
      <c r="H197" s="19"/>
      <c r="I197" s="4"/>
      <c r="J197" s="4"/>
      <c r="K197" s="1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5"/>
      <c r="Y197" s="76"/>
    </row>
    <row r="198" spans="1:26" s="9" customFormat="1" ht="31.5" x14ac:dyDescent="0.25">
      <c r="A198" s="67">
        <v>183</v>
      </c>
      <c r="B198" s="137" t="s">
        <v>62</v>
      </c>
      <c r="C198" s="66">
        <v>14514</v>
      </c>
      <c r="D198" s="31" t="s">
        <v>111</v>
      </c>
      <c r="E198" s="34">
        <v>0</v>
      </c>
      <c r="F198" s="34">
        <v>30358632.489999998</v>
      </c>
      <c r="G198" s="32">
        <f>+E198+F198</f>
        <v>30358632.489999998</v>
      </c>
      <c r="H198" s="57"/>
      <c r="I198" s="57"/>
      <c r="J198" s="6"/>
      <c r="K198" s="57"/>
      <c r="L198" s="57">
        <v>4858632.49</v>
      </c>
      <c r="M198" s="57"/>
      <c r="N198" s="57">
        <v>25430646.170000002</v>
      </c>
      <c r="O198" s="57">
        <f>SUM(L198:N198)</f>
        <v>30289278.660000004</v>
      </c>
      <c r="P198" s="57"/>
      <c r="Q198" s="57"/>
      <c r="R198" s="57"/>
      <c r="S198" s="57">
        <f>SUM(P198:R198)</f>
        <v>0</v>
      </c>
      <c r="T198" s="58"/>
      <c r="U198" s="58"/>
      <c r="V198" s="58">
        <v>69353.830000000075</v>
      </c>
      <c r="W198" s="58">
        <f>SUM(T198:V198)</f>
        <v>69353.830000000075</v>
      </c>
      <c r="X198" s="54">
        <f t="shared" ref="X198:X245" si="125">+K198+O198+S198+W198</f>
        <v>30358632.490000002</v>
      </c>
      <c r="Y198" s="86"/>
    </row>
    <row r="199" spans="1:26" s="9" customFormat="1" ht="31.5" x14ac:dyDescent="0.25">
      <c r="A199" s="67">
        <v>184</v>
      </c>
      <c r="B199" s="139"/>
      <c r="C199" s="66">
        <v>14660</v>
      </c>
      <c r="D199" s="98" t="s">
        <v>78</v>
      </c>
      <c r="E199" s="34">
        <v>0</v>
      </c>
      <c r="F199" s="34">
        <v>85060124.390000001</v>
      </c>
      <c r="G199" s="32">
        <f t="shared" ref="G199:G245" si="126">+E199+F199</f>
        <v>85060124.390000001</v>
      </c>
      <c r="H199" s="57"/>
      <c r="I199" s="57">
        <v>85060124.390000001</v>
      </c>
      <c r="J199" s="6"/>
      <c r="K199" s="57">
        <f>SUM(H199:J199)</f>
        <v>85060124.390000001</v>
      </c>
      <c r="L199" s="57"/>
      <c r="M199" s="57"/>
      <c r="N199" s="57"/>
      <c r="O199" s="57">
        <f t="shared" ref="O199:O230" si="127">SUM(L199:N199)</f>
        <v>0</v>
      </c>
      <c r="P199" s="57"/>
      <c r="Q199" s="57"/>
      <c r="R199" s="57"/>
      <c r="S199" s="57">
        <f t="shared" ref="S199:S230" si="128">SUM(P199:R199)</f>
        <v>0</v>
      </c>
      <c r="T199" s="58"/>
      <c r="U199" s="58"/>
      <c r="V199" s="58"/>
      <c r="W199" s="58">
        <f t="shared" ref="W199:W230" si="129">SUM(T199:V199)</f>
        <v>0</v>
      </c>
      <c r="X199" s="54">
        <f t="shared" si="125"/>
        <v>85060124.390000001</v>
      </c>
      <c r="Y199" s="86"/>
    </row>
    <row r="200" spans="1:26" s="9" customFormat="1" ht="31.5" x14ac:dyDescent="0.25">
      <c r="A200" s="67">
        <v>185</v>
      </c>
      <c r="B200" s="139"/>
      <c r="C200" s="66">
        <v>14621</v>
      </c>
      <c r="D200" s="98" t="s">
        <v>63</v>
      </c>
      <c r="E200" s="34">
        <v>0</v>
      </c>
      <c r="F200" s="34">
        <v>177293950.11000001</v>
      </c>
      <c r="G200" s="32">
        <f t="shared" si="126"/>
        <v>177293950.11000001</v>
      </c>
      <c r="H200" s="57"/>
      <c r="I200" s="57"/>
      <c r="J200" s="6"/>
      <c r="K200" s="57"/>
      <c r="L200" s="57"/>
      <c r="M200" s="57"/>
      <c r="N200" s="57">
        <v>134161163.61</v>
      </c>
      <c r="O200" s="57">
        <f t="shared" si="127"/>
        <v>134161163.61</v>
      </c>
      <c r="P200" s="57">
        <v>43132786.5</v>
      </c>
      <c r="Q200" s="57"/>
      <c r="R200" s="57"/>
      <c r="S200" s="57">
        <f t="shared" si="128"/>
        <v>43132786.5</v>
      </c>
      <c r="T200" s="58"/>
      <c r="U200" s="58"/>
      <c r="V200" s="58"/>
      <c r="W200" s="58">
        <f t="shared" si="129"/>
        <v>0</v>
      </c>
      <c r="X200" s="54">
        <f t="shared" si="125"/>
        <v>177293950.11000001</v>
      </c>
      <c r="Y200" s="86"/>
    </row>
    <row r="201" spans="1:26" s="9" customFormat="1" x14ac:dyDescent="0.25">
      <c r="A201" s="67">
        <v>186</v>
      </c>
      <c r="B201" s="139"/>
      <c r="C201" s="66">
        <v>14742</v>
      </c>
      <c r="D201" s="98" t="s">
        <v>81</v>
      </c>
      <c r="E201" s="34">
        <v>0</v>
      </c>
      <c r="F201" s="34">
        <v>134745189.78999999</v>
      </c>
      <c r="G201" s="32">
        <f t="shared" si="126"/>
        <v>134745189.78999999</v>
      </c>
      <c r="H201" s="57"/>
      <c r="I201" s="57"/>
      <c r="J201" s="6"/>
      <c r="K201" s="57"/>
      <c r="L201" s="57"/>
      <c r="M201" s="57"/>
      <c r="N201" s="57">
        <v>87558674.189999998</v>
      </c>
      <c r="O201" s="57">
        <f t="shared" si="127"/>
        <v>87558674.189999998</v>
      </c>
      <c r="P201" s="57">
        <v>47186515.600000001</v>
      </c>
      <c r="Q201" s="57"/>
      <c r="R201" s="57"/>
      <c r="S201" s="57">
        <f t="shared" si="128"/>
        <v>47186515.600000001</v>
      </c>
      <c r="T201" s="58"/>
      <c r="U201" s="58"/>
      <c r="V201" s="58"/>
      <c r="W201" s="58">
        <f t="shared" si="129"/>
        <v>0</v>
      </c>
      <c r="X201" s="54">
        <f t="shared" si="125"/>
        <v>134745189.78999999</v>
      </c>
      <c r="Y201" s="86"/>
    </row>
    <row r="202" spans="1:26" s="9" customFormat="1" ht="31.5" x14ac:dyDescent="0.25">
      <c r="A202" s="67">
        <v>187</v>
      </c>
      <c r="B202" s="138"/>
      <c r="C202" s="66">
        <v>15399</v>
      </c>
      <c r="D202" s="98" t="s">
        <v>187</v>
      </c>
      <c r="E202" s="34">
        <v>0</v>
      </c>
      <c r="F202" s="34">
        <v>250702538.71000001</v>
      </c>
      <c r="G202" s="32">
        <f t="shared" si="126"/>
        <v>250702538.71000001</v>
      </c>
      <c r="H202" s="57"/>
      <c r="I202" s="57"/>
      <c r="J202" s="6"/>
      <c r="K202" s="57"/>
      <c r="L202" s="57"/>
      <c r="M202" s="57"/>
      <c r="N202" s="57"/>
      <c r="O202" s="57">
        <f t="shared" ref="O202" si="130">SUM(L202:N202)</f>
        <v>0</v>
      </c>
      <c r="P202" s="57"/>
      <c r="Q202" s="57"/>
      <c r="R202" s="57"/>
      <c r="S202" s="57">
        <f t="shared" ref="S202" si="131">SUM(P202:R202)</f>
        <v>0</v>
      </c>
      <c r="T202" s="58"/>
      <c r="U202" s="58"/>
      <c r="V202" s="58"/>
      <c r="W202" s="58">
        <f t="shared" ref="W202" si="132">SUM(T202:V202)</f>
        <v>0</v>
      </c>
      <c r="X202" s="54">
        <f t="shared" si="125"/>
        <v>0</v>
      </c>
      <c r="Y202" s="86"/>
    </row>
    <row r="203" spans="1:26" s="9" customFormat="1" ht="31.5" x14ac:dyDescent="0.25">
      <c r="A203" s="67">
        <v>188</v>
      </c>
      <c r="B203" s="137" t="s">
        <v>188</v>
      </c>
      <c r="C203" s="66">
        <v>15412</v>
      </c>
      <c r="D203" s="98" t="s">
        <v>189</v>
      </c>
      <c r="E203" s="34">
        <v>0</v>
      </c>
      <c r="F203" s="34">
        <v>220896090.53999999</v>
      </c>
      <c r="G203" s="32">
        <f t="shared" si="126"/>
        <v>220896090.53999999</v>
      </c>
      <c r="H203" s="57"/>
      <c r="I203" s="57"/>
      <c r="J203" s="6"/>
      <c r="K203" s="57"/>
      <c r="L203" s="57"/>
      <c r="M203" s="57"/>
      <c r="N203" s="57"/>
      <c r="O203" s="57">
        <f t="shared" ref="O203" si="133">SUM(L203:N203)</f>
        <v>0</v>
      </c>
      <c r="P203" s="57"/>
      <c r="Q203" s="57"/>
      <c r="R203" s="57"/>
      <c r="S203" s="57">
        <f t="shared" ref="S203" si="134">SUM(P203:R203)</f>
        <v>0</v>
      </c>
      <c r="T203" s="58"/>
      <c r="U203" s="58"/>
      <c r="V203" s="58">
        <v>137432594.87</v>
      </c>
      <c r="W203" s="58">
        <f t="shared" ref="W203" si="135">SUM(T203:V203)</f>
        <v>137432594.87</v>
      </c>
      <c r="X203" s="54">
        <f t="shared" si="125"/>
        <v>137432594.87</v>
      </c>
      <c r="Y203" s="86"/>
    </row>
    <row r="204" spans="1:26" s="9" customFormat="1" ht="31.5" x14ac:dyDescent="0.25">
      <c r="A204" s="67">
        <v>189</v>
      </c>
      <c r="B204" s="138"/>
      <c r="C204" s="66">
        <v>14512</v>
      </c>
      <c r="D204" s="98" t="s">
        <v>109</v>
      </c>
      <c r="E204" s="34"/>
      <c r="F204" s="34"/>
      <c r="G204" s="32">
        <f t="shared" si="126"/>
        <v>0</v>
      </c>
      <c r="H204" s="57"/>
      <c r="I204" s="57"/>
      <c r="J204" s="6"/>
      <c r="K204" s="57"/>
      <c r="L204" s="57"/>
      <c r="M204" s="57"/>
      <c r="N204" s="57"/>
      <c r="O204" s="57"/>
      <c r="P204" s="57"/>
      <c r="Q204" s="57"/>
      <c r="R204" s="57"/>
      <c r="S204" s="57"/>
      <c r="T204" s="58"/>
      <c r="U204" s="58"/>
      <c r="V204" s="58">
        <v>83463495.359999999</v>
      </c>
      <c r="W204" s="58">
        <f t="shared" ref="W204" si="136">SUM(T204:V204)</f>
        <v>83463495.359999999</v>
      </c>
      <c r="X204" s="54">
        <f t="shared" ref="X204" si="137">+K204+O204+S204+W204</f>
        <v>83463495.359999999</v>
      </c>
      <c r="Y204" s="86"/>
    </row>
    <row r="205" spans="1:26" s="9" customFormat="1" ht="31.5" x14ac:dyDescent="0.25">
      <c r="A205" s="67">
        <v>190</v>
      </c>
      <c r="B205" s="137" t="s">
        <v>48</v>
      </c>
      <c r="C205" s="66">
        <v>14661</v>
      </c>
      <c r="D205" s="98" t="s">
        <v>79</v>
      </c>
      <c r="E205" s="34">
        <v>0</v>
      </c>
      <c r="F205" s="34">
        <v>10718313.779999999</v>
      </c>
      <c r="G205" s="32">
        <f t="shared" si="126"/>
        <v>10718313.779999999</v>
      </c>
      <c r="H205" s="57"/>
      <c r="I205" s="57"/>
      <c r="J205" s="6">
        <v>10718313.779999999</v>
      </c>
      <c r="K205" s="57">
        <f t="shared" ref="K205:K237" si="138">SUM(H205:J205)</f>
        <v>10718313.779999999</v>
      </c>
      <c r="L205" s="57"/>
      <c r="M205" s="57"/>
      <c r="N205" s="57"/>
      <c r="O205" s="57">
        <f t="shared" si="127"/>
        <v>0</v>
      </c>
      <c r="P205" s="57"/>
      <c r="Q205" s="57"/>
      <c r="R205" s="57"/>
      <c r="S205" s="57">
        <f t="shared" si="128"/>
        <v>0</v>
      </c>
      <c r="T205" s="58"/>
      <c r="U205" s="58"/>
      <c r="V205" s="58"/>
      <c r="W205" s="58">
        <f t="shared" si="129"/>
        <v>0</v>
      </c>
      <c r="X205" s="54">
        <f t="shared" si="125"/>
        <v>10718313.779999999</v>
      </c>
      <c r="Y205" s="86"/>
      <c r="Z205" s="71"/>
    </row>
    <row r="206" spans="1:26" s="9" customFormat="1" x14ac:dyDescent="0.25">
      <c r="A206" s="67">
        <v>191</v>
      </c>
      <c r="B206" s="139"/>
      <c r="C206" s="66">
        <v>14654</v>
      </c>
      <c r="D206" s="33" t="s">
        <v>145</v>
      </c>
      <c r="E206" s="34">
        <v>0</v>
      </c>
      <c r="F206" s="34">
        <v>14781410.01</v>
      </c>
      <c r="G206" s="32">
        <f t="shared" si="126"/>
        <v>14781410.01</v>
      </c>
      <c r="H206" s="57"/>
      <c r="I206" s="57"/>
      <c r="J206" s="6"/>
      <c r="K206" s="57"/>
      <c r="L206" s="57">
        <v>14781410.01</v>
      </c>
      <c r="M206" s="57"/>
      <c r="N206" s="57"/>
      <c r="O206" s="57">
        <f t="shared" si="127"/>
        <v>14781410.01</v>
      </c>
      <c r="P206" s="57"/>
      <c r="Q206" s="57"/>
      <c r="R206" s="57"/>
      <c r="S206" s="57">
        <f t="shared" si="128"/>
        <v>0</v>
      </c>
      <c r="T206" s="58"/>
      <c r="U206" s="58"/>
      <c r="V206" s="58"/>
      <c r="W206" s="58">
        <f t="shared" si="129"/>
        <v>0</v>
      </c>
      <c r="X206" s="54">
        <f t="shared" si="125"/>
        <v>14781410.01</v>
      </c>
      <c r="Y206" s="86"/>
      <c r="Z206" s="71"/>
    </row>
    <row r="207" spans="1:26" s="9" customFormat="1" ht="31.5" x14ac:dyDescent="0.25">
      <c r="A207" s="67">
        <v>192</v>
      </c>
      <c r="B207" s="139"/>
      <c r="C207" s="66">
        <v>14659</v>
      </c>
      <c r="D207" s="33" t="s">
        <v>149</v>
      </c>
      <c r="E207" s="34">
        <v>0</v>
      </c>
      <c r="F207" s="34">
        <v>51668821.439999998</v>
      </c>
      <c r="G207" s="32">
        <f t="shared" si="126"/>
        <v>51668821.439999998</v>
      </c>
      <c r="H207" s="57"/>
      <c r="I207" s="57"/>
      <c r="J207" s="6"/>
      <c r="K207" s="57"/>
      <c r="L207" s="57">
        <v>51668821.439999998</v>
      </c>
      <c r="M207" s="57"/>
      <c r="N207" s="57"/>
      <c r="O207" s="57">
        <f t="shared" si="127"/>
        <v>51668821.439999998</v>
      </c>
      <c r="P207" s="57"/>
      <c r="Q207" s="57"/>
      <c r="R207" s="57"/>
      <c r="S207" s="57">
        <f t="shared" si="128"/>
        <v>0</v>
      </c>
      <c r="T207" s="58"/>
      <c r="U207" s="58"/>
      <c r="V207" s="58"/>
      <c r="W207" s="58">
        <f t="shared" si="129"/>
        <v>0</v>
      </c>
      <c r="X207" s="54">
        <f t="shared" si="125"/>
        <v>51668821.439999998</v>
      </c>
      <c r="Y207" s="86"/>
      <c r="Z207" s="71"/>
    </row>
    <row r="208" spans="1:26" s="9" customFormat="1" ht="31.5" x14ac:dyDescent="0.25">
      <c r="A208" s="67">
        <v>193</v>
      </c>
      <c r="B208" s="138"/>
      <c r="C208" s="66">
        <v>15090</v>
      </c>
      <c r="D208" s="33" t="s">
        <v>89</v>
      </c>
      <c r="E208" s="34">
        <v>0</v>
      </c>
      <c r="F208" s="34">
        <v>124209627.2</v>
      </c>
      <c r="G208" s="32">
        <f t="shared" si="126"/>
        <v>124209627.2</v>
      </c>
      <c r="H208" s="57"/>
      <c r="I208" s="57"/>
      <c r="J208" s="6"/>
      <c r="K208" s="57"/>
      <c r="L208" s="57"/>
      <c r="M208" s="57"/>
      <c r="N208" s="57"/>
      <c r="O208" s="57"/>
      <c r="P208" s="57"/>
      <c r="Q208" s="57"/>
      <c r="R208" s="57"/>
      <c r="S208" s="57"/>
      <c r="T208" s="58"/>
      <c r="U208" s="58">
        <v>55488288.340000004</v>
      </c>
      <c r="V208" s="58">
        <v>7983359.25</v>
      </c>
      <c r="W208" s="58">
        <f t="shared" ref="W208" si="139">SUM(T208:V208)</f>
        <v>63471647.590000004</v>
      </c>
      <c r="X208" s="54">
        <f t="shared" ref="X208" si="140">+K208+O208+S208+W208</f>
        <v>63471647.590000004</v>
      </c>
      <c r="Y208" s="86"/>
      <c r="Z208" s="71"/>
    </row>
    <row r="209" spans="1:25" s="9" customFormat="1" ht="31.5" x14ac:dyDescent="0.25">
      <c r="A209" s="67">
        <v>194</v>
      </c>
      <c r="B209" s="137" t="s">
        <v>57</v>
      </c>
      <c r="C209" s="66">
        <v>14984</v>
      </c>
      <c r="D209" s="98" t="s">
        <v>85</v>
      </c>
      <c r="E209" s="34">
        <v>0</v>
      </c>
      <c r="F209" s="34">
        <v>208986749.13999999</v>
      </c>
      <c r="G209" s="32">
        <f t="shared" si="126"/>
        <v>208986749.13999999</v>
      </c>
      <c r="H209" s="57"/>
      <c r="I209" s="57">
        <v>70077140.980000004</v>
      </c>
      <c r="J209" s="57"/>
      <c r="K209" s="57">
        <f t="shared" si="138"/>
        <v>70077140.980000004</v>
      </c>
      <c r="L209" s="57"/>
      <c r="M209" s="57">
        <v>80888945.260000005</v>
      </c>
      <c r="N209" s="57">
        <v>58020662.890000001</v>
      </c>
      <c r="O209" s="57">
        <f t="shared" si="127"/>
        <v>138909608.15000001</v>
      </c>
      <c r="P209" s="57"/>
      <c r="Q209" s="57"/>
      <c r="R209" s="57"/>
      <c r="S209" s="57">
        <f t="shared" si="128"/>
        <v>0</v>
      </c>
      <c r="T209" s="58"/>
      <c r="U209" s="58"/>
      <c r="V209" s="58"/>
      <c r="W209" s="58">
        <f t="shared" si="129"/>
        <v>0</v>
      </c>
      <c r="X209" s="54">
        <f t="shared" si="125"/>
        <v>208986749.13</v>
      </c>
      <c r="Y209" s="86"/>
    </row>
    <row r="210" spans="1:25" s="9" customFormat="1" ht="31.5" x14ac:dyDescent="0.25">
      <c r="A210" s="67">
        <v>195</v>
      </c>
      <c r="B210" s="139"/>
      <c r="C210" s="66">
        <v>14651</v>
      </c>
      <c r="D210" s="98" t="s">
        <v>77</v>
      </c>
      <c r="E210" s="34">
        <v>0</v>
      </c>
      <c r="F210" s="34">
        <v>12184426.09</v>
      </c>
      <c r="G210" s="32">
        <f t="shared" si="126"/>
        <v>12184426.09</v>
      </c>
      <c r="H210" s="57"/>
      <c r="I210" s="57"/>
      <c r="J210" s="57"/>
      <c r="K210" s="57"/>
      <c r="L210" s="57"/>
      <c r="M210" s="57"/>
      <c r="N210" s="57">
        <v>3279268.75</v>
      </c>
      <c r="O210" s="57">
        <f t="shared" si="127"/>
        <v>3279268.75</v>
      </c>
      <c r="P210" s="57"/>
      <c r="Q210" s="57"/>
      <c r="R210" s="57"/>
      <c r="S210" s="57">
        <f t="shared" si="128"/>
        <v>0</v>
      </c>
      <c r="T210" s="58"/>
      <c r="V210" s="58">
        <v>8905157.3399999999</v>
      </c>
      <c r="W210" s="58">
        <f t="shared" si="129"/>
        <v>8905157.3399999999</v>
      </c>
      <c r="X210" s="54">
        <f t="shared" si="125"/>
        <v>12184426.09</v>
      </c>
      <c r="Y210" s="86"/>
    </row>
    <row r="211" spans="1:25" s="9" customFormat="1" ht="31.5" x14ac:dyDescent="0.25">
      <c r="A211" s="67">
        <v>196</v>
      </c>
      <c r="B211" s="138"/>
      <c r="C211" s="66">
        <v>14561</v>
      </c>
      <c r="D211" s="98" t="s">
        <v>134</v>
      </c>
      <c r="E211" s="34">
        <v>0</v>
      </c>
      <c r="F211" s="34">
        <v>8960855.6400000006</v>
      </c>
      <c r="G211" s="32">
        <f t="shared" si="126"/>
        <v>8960855.6400000006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8"/>
      <c r="U211" s="58">
        <v>8960855.6400000006</v>
      </c>
      <c r="V211" s="58"/>
      <c r="W211" s="58">
        <f t="shared" ref="W211" si="141">SUM(T211:V211)</f>
        <v>8960855.6400000006</v>
      </c>
      <c r="X211" s="54">
        <f t="shared" ref="X211" si="142">+K211+O211+S211+W211</f>
        <v>8960855.6400000006</v>
      </c>
      <c r="Y211" s="86"/>
    </row>
    <row r="212" spans="1:25" s="9" customFormat="1" ht="31.5" x14ac:dyDescent="0.25">
      <c r="A212" s="67">
        <v>197</v>
      </c>
      <c r="B212" s="137" t="s">
        <v>178</v>
      </c>
      <c r="C212" s="66">
        <v>14536</v>
      </c>
      <c r="D212" s="98" t="s">
        <v>34</v>
      </c>
      <c r="E212" s="34">
        <v>0</v>
      </c>
      <c r="F212" s="34">
        <v>32618197.190000001</v>
      </c>
      <c r="G212" s="32">
        <f t="shared" si="126"/>
        <v>32618197.190000001</v>
      </c>
      <c r="H212" s="57"/>
      <c r="I212" s="57"/>
      <c r="J212" s="57"/>
      <c r="K212" s="57">
        <f t="shared" ref="K212" si="143">SUM(H212:J212)</f>
        <v>0</v>
      </c>
      <c r="L212" s="57">
        <v>6743742.25</v>
      </c>
      <c r="M212" s="57">
        <v>1804454.94</v>
      </c>
      <c r="N212" s="57"/>
      <c r="O212" s="57">
        <f t="shared" si="127"/>
        <v>8548197.1899999995</v>
      </c>
      <c r="P212" s="57">
        <v>10369959.619999999</v>
      </c>
      <c r="Q212" s="57"/>
      <c r="R212" s="57">
        <v>4952536.7699999996</v>
      </c>
      <c r="S212" s="57">
        <f t="shared" si="128"/>
        <v>15322496.389999999</v>
      </c>
      <c r="T212" s="58"/>
      <c r="U212" s="58">
        <v>2630422.21</v>
      </c>
      <c r="V212" s="58"/>
      <c r="W212" s="58">
        <f t="shared" si="129"/>
        <v>2630422.21</v>
      </c>
      <c r="X212" s="54">
        <f t="shared" si="125"/>
        <v>26501115.789999999</v>
      </c>
      <c r="Y212" s="86"/>
    </row>
    <row r="213" spans="1:25" s="9" customFormat="1" ht="31.5" x14ac:dyDescent="0.25">
      <c r="A213" s="67">
        <v>198</v>
      </c>
      <c r="B213" s="138"/>
      <c r="C213" s="66">
        <v>14656</v>
      </c>
      <c r="D213" s="98" t="s">
        <v>76</v>
      </c>
      <c r="E213" s="34">
        <v>0</v>
      </c>
      <c r="F213" s="34">
        <v>44094898.700000003</v>
      </c>
      <c r="G213" s="32">
        <f t="shared" si="126"/>
        <v>44094898.700000003</v>
      </c>
      <c r="H213" s="57"/>
      <c r="I213" s="57"/>
      <c r="J213" s="57"/>
      <c r="K213" s="57"/>
      <c r="L213" s="57"/>
      <c r="M213" s="57"/>
      <c r="N213" s="57">
        <v>44094898.700000003</v>
      </c>
      <c r="O213" s="57">
        <f t="shared" si="127"/>
        <v>44094898.700000003</v>
      </c>
      <c r="P213" s="57"/>
      <c r="Q213" s="57"/>
      <c r="R213" s="57"/>
      <c r="S213" s="57">
        <f t="shared" si="128"/>
        <v>0</v>
      </c>
      <c r="T213" s="58"/>
      <c r="U213" s="58"/>
      <c r="V213" s="58"/>
      <c r="W213" s="58">
        <f t="shared" si="129"/>
        <v>0</v>
      </c>
      <c r="X213" s="54">
        <f t="shared" si="125"/>
        <v>44094898.700000003</v>
      </c>
      <c r="Y213" s="86"/>
    </row>
    <row r="214" spans="1:25" s="9" customFormat="1" x14ac:dyDescent="0.25">
      <c r="A214" s="67">
        <v>199</v>
      </c>
      <c r="B214" s="137" t="s">
        <v>52</v>
      </c>
      <c r="C214" s="66">
        <v>14406</v>
      </c>
      <c r="D214" s="98" t="s">
        <v>179</v>
      </c>
      <c r="E214" s="34">
        <v>0</v>
      </c>
      <c r="F214" s="34">
        <v>24008715.559999999</v>
      </c>
      <c r="G214" s="32">
        <f t="shared" si="126"/>
        <v>24008715.559999999</v>
      </c>
      <c r="H214" s="57"/>
      <c r="I214" s="57"/>
      <c r="J214" s="57"/>
      <c r="K214" s="57">
        <f t="shared" ref="K214" si="144">SUM(H214:J214)</f>
        <v>0</v>
      </c>
      <c r="L214" s="57">
        <v>24008715.559999999</v>
      </c>
      <c r="M214" s="57"/>
      <c r="N214" s="57"/>
      <c r="O214" s="57">
        <f t="shared" si="127"/>
        <v>24008715.559999999</v>
      </c>
      <c r="P214" s="57"/>
      <c r="Q214" s="57"/>
      <c r="R214" s="57"/>
      <c r="S214" s="57">
        <f t="shared" si="128"/>
        <v>0</v>
      </c>
      <c r="T214" s="58"/>
      <c r="U214" s="58"/>
      <c r="V214" s="58"/>
      <c r="W214" s="58">
        <f t="shared" si="129"/>
        <v>0</v>
      </c>
      <c r="X214" s="54">
        <f t="shared" si="125"/>
        <v>24008715.559999999</v>
      </c>
      <c r="Y214" s="86"/>
    </row>
    <row r="215" spans="1:25" s="9" customFormat="1" ht="31.5" x14ac:dyDescent="0.25">
      <c r="A215" s="67">
        <v>200</v>
      </c>
      <c r="B215" s="139"/>
      <c r="C215" s="66">
        <v>14583</v>
      </c>
      <c r="D215" s="98" t="s">
        <v>53</v>
      </c>
      <c r="E215" s="34">
        <v>0</v>
      </c>
      <c r="F215" s="34">
        <v>125283861.5</v>
      </c>
      <c r="G215" s="32">
        <f t="shared" si="126"/>
        <v>125283861.5</v>
      </c>
      <c r="H215" s="57"/>
      <c r="I215" s="57"/>
      <c r="J215" s="57"/>
      <c r="K215" s="57"/>
      <c r="L215" s="57"/>
      <c r="M215" s="57"/>
      <c r="N215" s="57"/>
      <c r="O215" s="57">
        <f t="shared" ref="O215" si="145">SUM(L215:N215)</f>
        <v>0</v>
      </c>
      <c r="P215" s="57">
        <v>98048148.710000008</v>
      </c>
      <c r="Q215" s="57">
        <v>27235712.609999999</v>
      </c>
      <c r="R215" s="57"/>
      <c r="S215" s="57">
        <f t="shared" ref="S215" si="146">SUM(P215:R215)</f>
        <v>125283861.32000001</v>
      </c>
      <c r="T215" s="58"/>
      <c r="U215" s="58"/>
      <c r="V215" s="58"/>
      <c r="W215" s="58">
        <f t="shared" ref="W215" si="147">SUM(T215:V215)</f>
        <v>0</v>
      </c>
      <c r="X215" s="54">
        <f t="shared" si="125"/>
        <v>125283861.32000001</v>
      </c>
      <c r="Y215" s="86"/>
    </row>
    <row r="216" spans="1:25" s="9" customFormat="1" x14ac:dyDescent="0.25">
      <c r="A216" s="67">
        <v>201</v>
      </c>
      <c r="B216" s="138"/>
      <c r="C216" s="66">
        <v>14511</v>
      </c>
      <c r="D216" s="98" t="s">
        <v>108</v>
      </c>
      <c r="E216" s="34">
        <v>0</v>
      </c>
      <c r="F216" s="34">
        <v>4800000</v>
      </c>
      <c r="G216" s="32">
        <f t="shared" si="126"/>
        <v>4800000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8"/>
      <c r="U216" s="58">
        <v>4799535.6399999997</v>
      </c>
      <c r="V216" s="58"/>
      <c r="W216" s="58">
        <f t="shared" ref="W216" si="148">SUM(T216:V216)</f>
        <v>4799535.6399999997</v>
      </c>
      <c r="X216" s="54">
        <f t="shared" ref="X216" si="149">+K216+O216+S216+W216</f>
        <v>4799535.6399999997</v>
      </c>
      <c r="Y216" s="86"/>
    </row>
    <row r="217" spans="1:25" s="9" customFormat="1" ht="31.5" x14ac:dyDescent="0.25">
      <c r="A217" s="67">
        <v>202</v>
      </c>
      <c r="B217" s="137" t="s">
        <v>42</v>
      </c>
      <c r="C217" s="66">
        <v>14608</v>
      </c>
      <c r="D217" s="33" t="s">
        <v>143</v>
      </c>
      <c r="E217" s="34">
        <v>0</v>
      </c>
      <c r="F217" s="34">
        <v>27514597.449999999</v>
      </c>
      <c r="G217" s="32">
        <f t="shared" si="126"/>
        <v>27514597.449999999</v>
      </c>
      <c r="H217" s="57"/>
      <c r="I217" s="57"/>
      <c r="J217" s="57"/>
      <c r="K217" s="57"/>
      <c r="L217" s="57">
        <v>17399765.41</v>
      </c>
      <c r="M217" s="57"/>
      <c r="N217" s="57">
        <v>10114832.039999999</v>
      </c>
      <c r="O217" s="57">
        <f t="shared" si="127"/>
        <v>27514597.449999999</v>
      </c>
      <c r="P217" s="57"/>
      <c r="Q217" s="57"/>
      <c r="R217" s="57"/>
      <c r="S217" s="57">
        <f t="shared" si="128"/>
        <v>0</v>
      </c>
      <c r="T217" s="58"/>
      <c r="U217" s="58"/>
      <c r="V217" s="58"/>
      <c r="W217" s="58">
        <f t="shared" si="129"/>
        <v>0</v>
      </c>
      <c r="X217" s="54">
        <f t="shared" si="125"/>
        <v>27514597.449999999</v>
      </c>
      <c r="Y217" s="86"/>
    </row>
    <row r="218" spans="1:25" s="9" customFormat="1" ht="31.5" x14ac:dyDescent="0.25">
      <c r="A218" s="67">
        <v>203</v>
      </c>
      <c r="B218" s="138"/>
      <c r="C218" s="66">
        <v>14504</v>
      </c>
      <c r="D218" s="33" t="s">
        <v>33</v>
      </c>
      <c r="E218" s="34">
        <v>0</v>
      </c>
      <c r="F218" s="34">
        <v>15153397.699999999</v>
      </c>
      <c r="G218" s="32">
        <f t="shared" si="126"/>
        <v>15153397.699999999</v>
      </c>
      <c r="H218" s="57"/>
      <c r="I218" s="57"/>
      <c r="J218" s="57"/>
      <c r="K218" s="57"/>
      <c r="L218" s="57"/>
      <c r="M218" s="57"/>
      <c r="N218" s="57">
        <v>15153397.699999999</v>
      </c>
      <c r="O218" s="57">
        <f t="shared" si="127"/>
        <v>15153397.699999999</v>
      </c>
      <c r="P218" s="57"/>
      <c r="Q218" s="57"/>
      <c r="R218" s="57"/>
      <c r="S218" s="57">
        <f t="shared" si="128"/>
        <v>0</v>
      </c>
      <c r="T218" s="58"/>
      <c r="U218" s="58"/>
      <c r="V218" s="58"/>
      <c r="W218" s="58">
        <f t="shared" si="129"/>
        <v>0</v>
      </c>
      <c r="X218" s="54">
        <f t="shared" si="125"/>
        <v>15153397.699999999</v>
      </c>
      <c r="Y218" s="86"/>
    </row>
    <row r="219" spans="1:25" s="9" customFormat="1" ht="31.5" x14ac:dyDescent="0.25">
      <c r="A219" s="67">
        <v>204</v>
      </c>
      <c r="B219" s="137" t="s">
        <v>59</v>
      </c>
      <c r="C219" s="66">
        <v>14532</v>
      </c>
      <c r="D219" s="31" t="s">
        <v>120</v>
      </c>
      <c r="E219" s="34">
        <v>0</v>
      </c>
      <c r="F219" s="34">
        <v>9388254.6600000001</v>
      </c>
      <c r="G219" s="32">
        <f t="shared" si="126"/>
        <v>9388254.6600000001</v>
      </c>
      <c r="H219" s="57"/>
      <c r="I219" s="57"/>
      <c r="J219" s="57"/>
      <c r="K219" s="57"/>
      <c r="L219" s="57">
        <v>4866076.6500000004</v>
      </c>
      <c r="M219" s="57"/>
      <c r="N219" s="57"/>
      <c r="O219" s="57">
        <f t="shared" si="127"/>
        <v>4866076.6500000004</v>
      </c>
      <c r="P219" s="57"/>
      <c r="Q219" s="57"/>
      <c r="R219" s="57"/>
      <c r="S219" s="57">
        <f t="shared" si="128"/>
        <v>0</v>
      </c>
      <c r="T219" s="58"/>
      <c r="U219" s="58"/>
      <c r="V219" s="58">
        <v>4522178.01</v>
      </c>
      <c r="W219" s="58">
        <f t="shared" si="129"/>
        <v>4522178.01</v>
      </c>
      <c r="X219" s="54">
        <f t="shared" si="125"/>
        <v>9388254.6600000001</v>
      </c>
      <c r="Y219" s="86"/>
    </row>
    <row r="220" spans="1:25" s="9" customFormat="1" ht="31.5" x14ac:dyDescent="0.25">
      <c r="A220" s="67">
        <v>205</v>
      </c>
      <c r="B220" s="138"/>
      <c r="C220" s="66">
        <v>14505</v>
      </c>
      <c r="D220" s="31" t="s">
        <v>32</v>
      </c>
      <c r="E220" s="34">
        <v>0</v>
      </c>
      <c r="F220" s="34">
        <v>33070597.530000001</v>
      </c>
      <c r="G220" s="32">
        <f t="shared" si="126"/>
        <v>33070597.530000001</v>
      </c>
      <c r="H220" s="57"/>
      <c r="I220" s="57"/>
      <c r="J220" s="57"/>
      <c r="K220" s="57"/>
      <c r="L220" s="57"/>
      <c r="M220" s="57"/>
      <c r="N220" s="57">
        <v>27218599.309999999</v>
      </c>
      <c r="O220" s="57">
        <f t="shared" si="127"/>
        <v>27218599.309999999</v>
      </c>
      <c r="P220" s="57"/>
      <c r="Q220" s="57"/>
      <c r="R220" s="57"/>
      <c r="S220" s="57">
        <f t="shared" si="128"/>
        <v>0</v>
      </c>
      <c r="T220" s="58"/>
      <c r="U220" s="58"/>
      <c r="V220" s="58"/>
      <c r="W220" s="58">
        <f t="shared" si="129"/>
        <v>0</v>
      </c>
      <c r="X220" s="54">
        <f t="shared" si="125"/>
        <v>27218599.309999999</v>
      </c>
      <c r="Y220" s="86"/>
    </row>
    <row r="221" spans="1:25" s="9" customFormat="1" ht="31.5" x14ac:dyDescent="0.25">
      <c r="A221" s="67">
        <v>206</v>
      </c>
      <c r="B221" s="137" t="s">
        <v>44</v>
      </c>
      <c r="C221" s="66">
        <v>14657</v>
      </c>
      <c r="D221" s="31" t="s">
        <v>147</v>
      </c>
      <c r="E221" s="34">
        <v>0</v>
      </c>
      <c r="F221" s="34">
        <v>5543848.9000000004</v>
      </c>
      <c r="G221" s="32">
        <f t="shared" si="126"/>
        <v>5543848.9000000004</v>
      </c>
      <c r="H221" s="57"/>
      <c r="I221" s="57"/>
      <c r="J221" s="57"/>
      <c r="K221" s="57"/>
      <c r="L221" s="57">
        <v>5543848.9000000004</v>
      </c>
      <c r="M221" s="57"/>
      <c r="N221" s="57"/>
      <c r="O221" s="57">
        <f t="shared" si="127"/>
        <v>5543848.9000000004</v>
      </c>
      <c r="P221" s="57"/>
      <c r="Q221" s="57"/>
      <c r="R221" s="57"/>
      <c r="S221" s="57">
        <f t="shared" si="128"/>
        <v>0</v>
      </c>
      <c r="T221" s="58"/>
      <c r="U221" s="58"/>
      <c r="V221" s="58"/>
      <c r="W221" s="58">
        <f t="shared" si="129"/>
        <v>0</v>
      </c>
      <c r="X221" s="54">
        <f t="shared" si="125"/>
        <v>5543848.9000000004</v>
      </c>
      <c r="Y221" s="86"/>
    </row>
    <row r="222" spans="1:25" s="9" customFormat="1" ht="31.5" x14ac:dyDescent="0.25">
      <c r="A222" s="67">
        <v>207</v>
      </c>
      <c r="B222" s="139"/>
      <c r="C222" s="66">
        <v>14658</v>
      </c>
      <c r="D222" s="31" t="s">
        <v>148</v>
      </c>
      <c r="E222" s="34">
        <v>0</v>
      </c>
      <c r="F222" s="34">
        <v>44723512.880000003</v>
      </c>
      <c r="G222" s="32">
        <f t="shared" si="126"/>
        <v>44723512.880000003</v>
      </c>
      <c r="H222" s="57"/>
      <c r="I222" s="57"/>
      <c r="J222" s="57"/>
      <c r="K222" s="57"/>
      <c r="L222" s="57">
        <v>44723512.880000003</v>
      </c>
      <c r="M222" s="57"/>
      <c r="N222" s="57"/>
      <c r="O222" s="57">
        <f t="shared" si="127"/>
        <v>44723512.880000003</v>
      </c>
      <c r="P222" s="57"/>
      <c r="Q222" s="57"/>
      <c r="R222" s="57"/>
      <c r="S222" s="57">
        <f t="shared" si="128"/>
        <v>0</v>
      </c>
      <c r="T222" s="58"/>
      <c r="U222" s="58"/>
      <c r="V222" s="58"/>
      <c r="W222" s="58">
        <f t="shared" si="129"/>
        <v>0</v>
      </c>
      <c r="X222" s="54">
        <f t="shared" si="125"/>
        <v>44723512.880000003</v>
      </c>
      <c r="Y222" s="86"/>
    </row>
    <row r="223" spans="1:25" s="9" customFormat="1" ht="47.25" x14ac:dyDescent="0.25">
      <c r="A223" s="67">
        <v>208</v>
      </c>
      <c r="B223" s="139"/>
      <c r="C223" s="66">
        <v>12403</v>
      </c>
      <c r="D223" s="31" t="s">
        <v>2</v>
      </c>
      <c r="E223" s="34">
        <v>0</v>
      </c>
      <c r="F223" s="34">
        <v>23656663.41</v>
      </c>
      <c r="G223" s="32">
        <f t="shared" si="126"/>
        <v>23656663.41</v>
      </c>
      <c r="H223" s="57"/>
      <c r="I223" s="57"/>
      <c r="J223" s="57"/>
      <c r="K223" s="57"/>
      <c r="L223" s="57"/>
      <c r="M223" s="57"/>
      <c r="N223" s="57">
        <v>20383689.5</v>
      </c>
      <c r="O223" s="57">
        <f t="shared" si="127"/>
        <v>20383689.5</v>
      </c>
      <c r="P223" s="57"/>
      <c r="Q223" s="57"/>
      <c r="R223" s="57">
        <v>628549.84</v>
      </c>
      <c r="S223" s="57">
        <f t="shared" si="128"/>
        <v>628549.84</v>
      </c>
      <c r="T223" s="58">
        <v>2492767.9</v>
      </c>
      <c r="U223" s="58"/>
      <c r="V223" s="58"/>
      <c r="W223" s="58">
        <f t="shared" si="129"/>
        <v>2492767.9</v>
      </c>
      <c r="X223" s="54">
        <f t="shared" si="125"/>
        <v>23505007.239999998</v>
      </c>
      <c r="Y223" s="86"/>
    </row>
    <row r="224" spans="1:25" s="9" customFormat="1" ht="31.5" x14ac:dyDescent="0.25">
      <c r="A224" s="67">
        <v>209</v>
      </c>
      <c r="B224" s="138"/>
      <c r="C224" s="66">
        <v>14631</v>
      </c>
      <c r="D224" s="31" t="s">
        <v>47</v>
      </c>
      <c r="E224" s="34">
        <v>0</v>
      </c>
      <c r="F224" s="34">
        <v>58020662.899999999</v>
      </c>
      <c r="G224" s="32">
        <f t="shared" si="126"/>
        <v>58020662.899999999</v>
      </c>
      <c r="H224" s="57"/>
      <c r="I224" s="57"/>
      <c r="J224" s="57"/>
      <c r="K224" s="57"/>
      <c r="L224" s="57"/>
      <c r="M224" s="57"/>
      <c r="N224" s="57">
        <v>38769977.539999999</v>
      </c>
      <c r="O224" s="57">
        <f t="shared" si="127"/>
        <v>38769977.539999999</v>
      </c>
      <c r="P224" s="57"/>
      <c r="Q224" s="57"/>
      <c r="R224" s="57"/>
      <c r="S224" s="57">
        <f t="shared" si="128"/>
        <v>0</v>
      </c>
      <c r="T224" s="58"/>
      <c r="U224" s="58">
        <v>19237052.800000001</v>
      </c>
      <c r="V224" s="58"/>
      <c r="W224" s="58">
        <f t="shared" si="129"/>
        <v>19237052.800000001</v>
      </c>
      <c r="X224" s="54">
        <f t="shared" si="125"/>
        <v>58007030.340000004</v>
      </c>
      <c r="Y224" s="86"/>
    </row>
    <row r="225" spans="1:26" s="9" customFormat="1" x14ac:dyDescent="0.25">
      <c r="A225" s="67">
        <v>210</v>
      </c>
      <c r="B225" s="66" t="s">
        <v>180</v>
      </c>
      <c r="C225" s="66">
        <v>12198</v>
      </c>
      <c r="D225" s="31" t="s">
        <v>181</v>
      </c>
      <c r="E225" s="34">
        <v>0</v>
      </c>
      <c r="F225" s="34">
        <v>68921006.409999996</v>
      </c>
      <c r="G225" s="32">
        <f t="shared" si="126"/>
        <v>68921006.409999996</v>
      </c>
      <c r="H225" s="57"/>
      <c r="I225" s="57"/>
      <c r="J225" s="57"/>
      <c r="K225" s="57"/>
      <c r="L225" s="57">
        <v>27589901.620000001</v>
      </c>
      <c r="M225" s="57"/>
      <c r="N225" s="57"/>
      <c r="O225" s="57">
        <f t="shared" si="127"/>
        <v>27589901.620000001</v>
      </c>
      <c r="P225" s="57"/>
      <c r="Q225" s="57"/>
      <c r="R225" s="57"/>
      <c r="S225" s="57">
        <f t="shared" si="128"/>
        <v>0</v>
      </c>
      <c r="T225" s="58"/>
      <c r="U225" s="58">
        <v>15567968.280000001</v>
      </c>
      <c r="V225" s="58">
        <v>4345266.1899999976</v>
      </c>
      <c r="W225" s="58">
        <f t="shared" si="129"/>
        <v>19913234.469999999</v>
      </c>
      <c r="X225" s="54">
        <f t="shared" si="125"/>
        <v>47503136.090000004</v>
      </c>
      <c r="Y225" s="86"/>
    </row>
    <row r="226" spans="1:26" s="9" customFormat="1" ht="31.5" x14ac:dyDescent="0.25">
      <c r="A226" s="67">
        <v>211</v>
      </c>
      <c r="B226" s="137" t="s">
        <v>97</v>
      </c>
      <c r="C226" s="66">
        <v>14478</v>
      </c>
      <c r="D226" s="31" t="s">
        <v>102</v>
      </c>
      <c r="E226" s="34">
        <v>0</v>
      </c>
      <c r="F226" s="34">
        <v>14280258.23</v>
      </c>
      <c r="G226" s="32">
        <f t="shared" si="126"/>
        <v>14280258.23</v>
      </c>
      <c r="H226" s="57"/>
      <c r="I226" s="57"/>
      <c r="J226" s="57"/>
      <c r="K226" s="57"/>
      <c r="L226" s="57"/>
      <c r="M226" s="57">
        <v>14280258.23</v>
      </c>
      <c r="N226" s="57"/>
      <c r="O226" s="57">
        <f t="shared" si="127"/>
        <v>14280258.23</v>
      </c>
      <c r="P226" s="57"/>
      <c r="Q226" s="57"/>
      <c r="R226" s="57"/>
      <c r="S226" s="57">
        <f t="shared" si="128"/>
        <v>0</v>
      </c>
      <c r="T226" s="58"/>
      <c r="U226" s="58"/>
      <c r="V226" s="58"/>
      <c r="W226" s="58">
        <f t="shared" si="129"/>
        <v>0</v>
      </c>
      <c r="X226" s="54">
        <f t="shared" si="125"/>
        <v>14280258.23</v>
      </c>
      <c r="Y226" s="86"/>
    </row>
    <row r="227" spans="1:26" s="9" customFormat="1" x14ac:dyDescent="0.25">
      <c r="A227" s="67">
        <v>212</v>
      </c>
      <c r="B227" s="138"/>
      <c r="C227" s="66">
        <v>14477</v>
      </c>
      <c r="D227" s="31" t="s">
        <v>182</v>
      </c>
      <c r="E227" s="34">
        <v>0</v>
      </c>
      <c r="F227" s="34">
        <v>35840623.82</v>
      </c>
      <c r="G227" s="32">
        <f t="shared" si="126"/>
        <v>35840623.82</v>
      </c>
      <c r="H227" s="57"/>
      <c r="I227" s="57"/>
      <c r="J227" s="57"/>
      <c r="K227" s="57"/>
      <c r="L227" s="57"/>
      <c r="M227" s="57">
        <v>15939322.050000001</v>
      </c>
      <c r="N227" s="57">
        <v>19840623.82</v>
      </c>
      <c r="O227" s="57">
        <f t="shared" si="127"/>
        <v>35779945.870000005</v>
      </c>
      <c r="P227" s="57"/>
      <c r="Q227" s="57"/>
      <c r="R227" s="57"/>
      <c r="S227" s="57">
        <f t="shared" si="128"/>
        <v>0</v>
      </c>
      <c r="T227" s="58"/>
      <c r="U227" s="58"/>
      <c r="V227" s="58"/>
      <c r="W227" s="58">
        <f t="shared" si="129"/>
        <v>0</v>
      </c>
      <c r="X227" s="54">
        <f t="shared" si="125"/>
        <v>35779945.870000005</v>
      </c>
      <c r="Y227" s="86"/>
    </row>
    <row r="228" spans="1:26" s="9" customFormat="1" ht="31.5" x14ac:dyDescent="0.25">
      <c r="A228" s="67">
        <v>213</v>
      </c>
      <c r="B228" s="72" t="s">
        <v>54</v>
      </c>
      <c r="C228" s="66">
        <v>14629</v>
      </c>
      <c r="D228" s="31" t="s">
        <v>55</v>
      </c>
      <c r="E228" s="34">
        <v>0</v>
      </c>
      <c r="F228" s="34">
        <v>70724392.599999994</v>
      </c>
      <c r="G228" s="32">
        <f t="shared" si="126"/>
        <v>70724392.599999994</v>
      </c>
      <c r="H228" s="57"/>
      <c r="I228" s="57"/>
      <c r="J228" s="57"/>
      <c r="K228" s="57"/>
      <c r="L228" s="57"/>
      <c r="M228" s="57"/>
      <c r="N228" s="57">
        <v>53033853.909999996</v>
      </c>
      <c r="O228" s="57">
        <f t="shared" si="127"/>
        <v>53033853.909999996</v>
      </c>
      <c r="P228" s="57">
        <v>17690538.690000001</v>
      </c>
      <c r="Q228" s="57"/>
      <c r="R228" s="57"/>
      <c r="S228" s="57">
        <f t="shared" si="128"/>
        <v>17690538.690000001</v>
      </c>
      <c r="T228" s="58"/>
      <c r="U228" s="58"/>
      <c r="V228" s="58"/>
      <c r="W228" s="58">
        <f t="shared" si="129"/>
        <v>0</v>
      </c>
      <c r="X228" s="54">
        <f t="shared" si="125"/>
        <v>70724392.599999994</v>
      </c>
      <c r="Y228" s="86"/>
    </row>
    <row r="229" spans="1:26" s="9" customFormat="1" ht="31.5" x14ac:dyDescent="0.25">
      <c r="A229" s="67">
        <v>214</v>
      </c>
      <c r="B229" s="72" t="s">
        <v>74</v>
      </c>
      <c r="C229" s="66">
        <v>13905</v>
      </c>
      <c r="D229" s="31" t="s">
        <v>75</v>
      </c>
      <c r="E229" s="34">
        <v>0</v>
      </c>
      <c r="F229" s="34">
        <v>54699598.420000002</v>
      </c>
      <c r="G229" s="32">
        <f t="shared" si="126"/>
        <v>54699598.420000002</v>
      </c>
      <c r="H229" s="57"/>
      <c r="I229" s="57"/>
      <c r="J229" s="57"/>
      <c r="K229" s="57"/>
      <c r="L229" s="57"/>
      <c r="M229" s="57"/>
      <c r="N229" s="57">
        <v>54699598.420000002</v>
      </c>
      <c r="O229" s="57">
        <f t="shared" si="127"/>
        <v>54699598.420000002</v>
      </c>
      <c r="P229" s="57"/>
      <c r="Q229" s="57"/>
      <c r="R229" s="57"/>
      <c r="S229" s="57">
        <f t="shared" si="128"/>
        <v>0</v>
      </c>
      <c r="T229" s="58"/>
      <c r="U229" s="58"/>
      <c r="V229" s="58"/>
      <c r="W229" s="58">
        <f t="shared" si="129"/>
        <v>0</v>
      </c>
      <c r="X229" s="54">
        <f t="shared" si="125"/>
        <v>54699598.420000002</v>
      </c>
      <c r="Y229" s="86"/>
    </row>
    <row r="230" spans="1:26" s="9" customFormat="1" ht="31.5" x14ac:dyDescent="0.25">
      <c r="A230" s="67">
        <v>215</v>
      </c>
      <c r="B230" s="137" t="s">
        <v>64</v>
      </c>
      <c r="C230" s="66">
        <v>14669</v>
      </c>
      <c r="D230" s="31" t="s">
        <v>80</v>
      </c>
      <c r="E230" s="34">
        <v>0</v>
      </c>
      <c r="F230" s="34">
        <v>48811512.259999998</v>
      </c>
      <c r="G230" s="32">
        <f t="shared" si="126"/>
        <v>48811512.259999998</v>
      </c>
      <c r="H230" s="57"/>
      <c r="I230" s="57"/>
      <c r="J230" s="57"/>
      <c r="K230" s="57"/>
      <c r="L230" s="57"/>
      <c r="M230" s="57"/>
      <c r="N230" s="57">
        <v>48811512.259999998</v>
      </c>
      <c r="O230" s="57">
        <f t="shared" si="127"/>
        <v>48811512.259999998</v>
      </c>
      <c r="P230" s="57"/>
      <c r="Q230" s="57"/>
      <c r="R230" s="57"/>
      <c r="S230" s="57">
        <f t="shared" si="128"/>
        <v>0</v>
      </c>
      <c r="T230" s="58"/>
      <c r="U230" s="58"/>
      <c r="V230" s="58"/>
      <c r="W230" s="58">
        <f t="shared" si="129"/>
        <v>0</v>
      </c>
      <c r="X230" s="54">
        <f t="shared" si="125"/>
        <v>48811512.259999998</v>
      </c>
      <c r="Y230" s="86"/>
    </row>
    <row r="231" spans="1:26" s="9" customFormat="1" x14ac:dyDescent="0.25">
      <c r="A231" s="67">
        <v>216</v>
      </c>
      <c r="B231" s="138"/>
      <c r="C231" s="66">
        <v>14444</v>
      </c>
      <c r="D231" s="31" t="s">
        <v>227</v>
      </c>
      <c r="E231" s="34">
        <v>0</v>
      </c>
      <c r="F231" s="34">
        <v>5521648.3499999996</v>
      </c>
      <c r="G231" s="32">
        <f t="shared" si="126"/>
        <v>5521648.3499999996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8"/>
      <c r="U231" s="58"/>
      <c r="V231" s="58"/>
      <c r="W231" s="58"/>
      <c r="X231" s="54"/>
      <c r="Y231" s="86"/>
    </row>
    <row r="232" spans="1:26" s="9" customFormat="1" x14ac:dyDescent="0.25">
      <c r="A232" s="67">
        <v>217</v>
      </c>
      <c r="B232" s="72" t="s">
        <v>66</v>
      </c>
      <c r="C232" s="66">
        <v>15095</v>
      </c>
      <c r="D232" s="31" t="s">
        <v>190</v>
      </c>
      <c r="E232" s="34">
        <v>0</v>
      </c>
      <c r="F232" s="34">
        <v>109539367.90000001</v>
      </c>
      <c r="G232" s="32">
        <f t="shared" si="126"/>
        <v>109539367.90000001</v>
      </c>
      <c r="H232" s="57"/>
      <c r="I232" s="57"/>
      <c r="J232" s="57"/>
      <c r="K232" s="57"/>
      <c r="L232" s="57"/>
      <c r="M232" s="57"/>
      <c r="N232" s="57"/>
      <c r="O232" s="57">
        <f t="shared" ref="O232" si="150">SUM(L232:N232)</f>
        <v>0</v>
      </c>
      <c r="P232" s="57"/>
      <c r="Q232" s="57"/>
      <c r="R232" s="57"/>
      <c r="S232" s="57">
        <f t="shared" ref="S232" si="151">SUM(P232:R232)</f>
        <v>0</v>
      </c>
      <c r="T232" s="58"/>
      <c r="U232" s="58">
        <v>109539367.90000001</v>
      </c>
      <c r="V232" s="58"/>
      <c r="W232" s="58">
        <f t="shared" ref="W232" si="152">SUM(T232:V232)</f>
        <v>109539367.90000001</v>
      </c>
      <c r="X232" s="54">
        <f t="shared" si="125"/>
        <v>109539367.90000001</v>
      </c>
      <c r="Y232" s="86"/>
    </row>
    <row r="233" spans="1:26" s="9" customFormat="1" ht="47.25" x14ac:dyDescent="0.25">
      <c r="A233" s="67">
        <v>218</v>
      </c>
      <c r="B233" s="72" t="s">
        <v>191</v>
      </c>
      <c r="C233" s="66">
        <v>15307</v>
      </c>
      <c r="D233" s="31" t="s">
        <v>192</v>
      </c>
      <c r="E233" s="34">
        <v>0</v>
      </c>
      <c r="F233" s="34">
        <v>328840</v>
      </c>
      <c r="G233" s="32">
        <f t="shared" si="126"/>
        <v>328840</v>
      </c>
      <c r="H233" s="57"/>
      <c r="I233" s="57"/>
      <c r="J233" s="57"/>
      <c r="K233" s="57"/>
      <c r="L233" s="57"/>
      <c r="M233" s="57"/>
      <c r="N233" s="57"/>
      <c r="O233" s="57">
        <f t="shared" ref="O233:O237" si="153">SUM(L233:N233)</f>
        <v>0</v>
      </c>
      <c r="P233" s="57"/>
      <c r="Q233" s="57"/>
      <c r="R233" s="57"/>
      <c r="S233" s="57">
        <f t="shared" ref="S233:S237" si="154">SUM(P233:R233)</f>
        <v>0</v>
      </c>
      <c r="T233" s="58"/>
      <c r="U233" s="58"/>
      <c r="V233" s="58"/>
      <c r="W233" s="58">
        <f t="shared" ref="W233:W237" si="155">SUM(T233:V233)</f>
        <v>0</v>
      </c>
      <c r="X233" s="54">
        <f t="shared" si="125"/>
        <v>0</v>
      </c>
      <c r="Y233" s="86"/>
    </row>
    <row r="234" spans="1:26" s="9" customFormat="1" x14ac:dyDescent="0.25">
      <c r="A234" s="67">
        <v>219</v>
      </c>
      <c r="B234" s="108" t="s">
        <v>41</v>
      </c>
      <c r="C234" s="66">
        <v>14502</v>
      </c>
      <c r="D234" s="31" t="s">
        <v>30</v>
      </c>
      <c r="E234" s="34">
        <v>0</v>
      </c>
      <c r="F234" s="34">
        <v>55842426.609999999</v>
      </c>
      <c r="G234" s="32">
        <f t="shared" si="126"/>
        <v>55842426.609999999</v>
      </c>
      <c r="H234" s="57"/>
      <c r="I234" s="57"/>
      <c r="J234" s="57"/>
      <c r="K234" s="57"/>
      <c r="L234" s="57"/>
      <c r="M234" s="57"/>
      <c r="N234" s="57"/>
      <c r="O234" s="57"/>
      <c r="P234" s="57">
        <v>55842426.609999999</v>
      </c>
      <c r="Q234" s="57"/>
      <c r="R234" s="57"/>
      <c r="S234" s="57">
        <f t="shared" ref="S234:S235" si="156">SUM(P234:R234)</f>
        <v>55842426.609999999</v>
      </c>
      <c r="T234" s="58"/>
      <c r="U234" s="58"/>
      <c r="V234" s="58"/>
      <c r="W234" s="58">
        <f t="shared" ref="W234:W235" si="157">SUM(T234:V234)</f>
        <v>0</v>
      </c>
      <c r="X234" s="54">
        <f t="shared" ref="X234:X235" si="158">+K234+O234+S234+W234</f>
        <v>55842426.609999999</v>
      </c>
      <c r="Y234" s="86"/>
    </row>
    <row r="235" spans="1:26" s="9" customFormat="1" x14ac:dyDescent="0.25">
      <c r="A235" s="67">
        <v>220</v>
      </c>
      <c r="B235" s="108" t="s">
        <v>43</v>
      </c>
      <c r="C235" s="66">
        <v>14647</v>
      </c>
      <c r="D235" s="31" t="s">
        <v>37</v>
      </c>
      <c r="E235" s="34">
        <v>0</v>
      </c>
      <c r="F235" s="34">
        <v>150103939.72999999</v>
      </c>
      <c r="G235" s="32">
        <f t="shared" si="126"/>
        <v>150103939.72999999</v>
      </c>
      <c r="H235" s="57"/>
      <c r="I235" s="57"/>
      <c r="J235" s="57"/>
      <c r="K235" s="57"/>
      <c r="L235" s="57"/>
      <c r="M235" s="57"/>
      <c r="N235" s="57"/>
      <c r="O235" s="57"/>
      <c r="P235" s="57">
        <v>150103939.72999999</v>
      </c>
      <c r="Q235" s="57"/>
      <c r="R235" s="57"/>
      <c r="S235" s="57">
        <f t="shared" si="156"/>
        <v>150103939.72999999</v>
      </c>
      <c r="T235" s="58"/>
      <c r="U235" s="58"/>
      <c r="V235" s="58"/>
      <c r="W235" s="58">
        <f t="shared" si="157"/>
        <v>0</v>
      </c>
      <c r="X235" s="54">
        <f t="shared" si="158"/>
        <v>150103939.72999999</v>
      </c>
      <c r="Y235" s="86"/>
    </row>
    <row r="236" spans="1:26" s="9" customFormat="1" ht="31.5" x14ac:dyDescent="0.25">
      <c r="A236" s="67">
        <v>221</v>
      </c>
      <c r="B236" s="125" t="s">
        <v>60</v>
      </c>
      <c r="C236" s="66">
        <v>14610</v>
      </c>
      <c r="D236" s="31" t="s">
        <v>61</v>
      </c>
      <c r="E236" s="34">
        <v>0</v>
      </c>
      <c r="F236" s="34">
        <v>52633775.18</v>
      </c>
      <c r="G236" s="32">
        <f t="shared" si="126"/>
        <v>52633775.18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8"/>
      <c r="U236" s="58"/>
      <c r="V236" s="58">
        <v>52633775.18</v>
      </c>
      <c r="W236" s="58">
        <f t="shared" ref="W236" si="159">SUM(T236:V236)</f>
        <v>52633775.18</v>
      </c>
      <c r="X236" s="54">
        <f t="shared" ref="X236" si="160">+K236+O236+S236+W236</f>
        <v>52633775.18</v>
      </c>
      <c r="Y236" s="86"/>
    </row>
    <row r="237" spans="1:26" s="9" customFormat="1" ht="31.5" x14ac:dyDescent="0.25">
      <c r="A237" s="67">
        <v>222</v>
      </c>
      <c r="B237" s="66" t="s">
        <v>69</v>
      </c>
      <c r="C237" s="66" t="s">
        <v>70</v>
      </c>
      <c r="D237" s="98" t="s">
        <v>71</v>
      </c>
      <c r="E237" s="34">
        <v>0</v>
      </c>
      <c r="F237" s="34">
        <v>52563957.920000002</v>
      </c>
      <c r="G237" s="32">
        <f t="shared" si="126"/>
        <v>52563957.920000002</v>
      </c>
      <c r="H237" s="57"/>
      <c r="I237" s="57"/>
      <c r="J237" s="57"/>
      <c r="K237" s="57">
        <f t="shared" si="138"/>
        <v>0</v>
      </c>
      <c r="L237" s="57"/>
      <c r="M237" s="57"/>
      <c r="N237" s="57"/>
      <c r="O237" s="57">
        <f t="shared" si="153"/>
        <v>0</v>
      </c>
      <c r="P237" s="57"/>
      <c r="Q237" s="57"/>
      <c r="R237" s="57"/>
      <c r="S237" s="57">
        <f t="shared" si="154"/>
        <v>0</v>
      </c>
      <c r="T237" s="58"/>
      <c r="U237" s="58"/>
      <c r="V237" s="58"/>
      <c r="W237" s="58">
        <f t="shared" si="155"/>
        <v>0</v>
      </c>
      <c r="X237" s="54">
        <f t="shared" si="125"/>
        <v>0</v>
      </c>
      <c r="Y237" s="86"/>
      <c r="Z237" s="71"/>
    </row>
    <row r="238" spans="1:26" s="95" customFormat="1" ht="31.5" x14ac:dyDescent="0.25">
      <c r="A238" s="67">
        <v>223</v>
      </c>
      <c r="B238" s="68" t="s">
        <v>67</v>
      </c>
      <c r="C238" s="68">
        <v>4340</v>
      </c>
      <c r="D238" s="119" t="s">
        <v>203</v>
      </c>
      <c r="E238" s="34">
        <v>0</v>
      </c>
      <c r="F238" s="34">
        <v>0</v>
      </c>
      <c r="G238" s="32">
        <f t="shared" si="126"/>
        <v>0</v>
      </c>
      <c r="H238" s="58"/>
      <c r="I238" s="58"/>
      <c r="J238" s="58"/>
      <c r="K238" s="58"/>
      <c r="L238" s="58"/>
      <c r="M238" s="58"/>
      <c r="N238" s="58"/>
      <c r="O238" s="58"/>
      <c r="P238" s="58">
        <f>+'[3]SIGEF Julio'!I36</f>
        <v>21271167.420000002</v>
      </c>
      <c r="Q238" s="58"/>
      <c r="R238" s="58"/>
      <c r="S238" s="58">
        <f t="shared" ref="S238:S245" si="161">SUM(P238:R238)</f>
        <v>21271167.420000002</v>
      </c>
      <c r="T238" s="58"/>
      <c r="U238" s="58"/>
      <c r="V238" s="58"/>
      <c r="W238" s="58">
        <f t="shared" ref="W238:W245" si="162">SUM(T238:V238)</f>
        <v>0</v>
      </c>
      <c r="X238" s="120">
        <f t="shared" si="125"/>
        <v>21271167.420000002</v>
      </c>
      <c r="Y238" s="86"/>
    </row>
    <row r="239" spans="1:26" s="95" customFormat="1" ht="31.5" x14ac:dyDescent="0.25">
      <c r="A239" s="67">
        <v>224</v>
      </c>
      <c r="B239" s="68" t="s">
        <v>204</v>
      </c>
      <c r="C239" s="68">
        <v>13336</v>
      </c>
      <c r="D239" s="119" t="s">
        <v>205</v>
      </c>
      <c r="E239" s="34">
        <v>0</v>
      </c>
      <c r="F239" s="34">
        <v>0</v>
      </c>
      <c r="G239" s="32">
        <f t="shared" si="126"/>
        <v>0</v>
      </c>
      <c r="H239" s="58"/>
      <c r="I239" s="58"/>
      <c r="J239" s="58"/>
      <c r="K239" s="58"/>
      <c r="L239" s="58"/>
      <c r="M239" s="58"/>
      <c r="N239" s="58"/>
      <c r="O239" s="58"/>
      <c r="P239" s="58">
        <f>+'[3]SIGEF Julio'!I37</f>
        <v>766282.25</v>
      </c>
      <c r="Q239" s="58"/>
      <c r="R239" s="58"/>
      <c r="S239" s="58">
        <f t="shared" si="161"/>
        <v>766282.25</v>
      </c>
      <c r="T239" s="58"/>
      <c r="U239" s="58"/>
      <c r="V239" s="58"/>
      <c r="W239" s="58">
        <f t="shared" si="162"/>
        <v>0</v>
      </c>
      <c r="X239" s="120">
        <f t="shared" si="125"/>
        <v>766282.25</v>
      </c>
      <c r="Y239" s="86"/>
    </row>
    <row r="240" spans="1:26" s="95" customFormat="1" ht="31.5" x14ac:dyDescent="0.25">
      <c r="A240" s="67">
        <v>225</v>
      </c>
      <c r="B240" s="150" t="s">
        <v>41</v>
      </c>
      <c r="C240" s="68">
        <v>13286</v>
      </c>
      <c r="D240" s="119" t="s">
        <v>206</v>
      </c>
      <c r="E240" s="34">
        <v>0</v>
      </c>
      <c r="F240" s="34">
        <v>0</v>
      </c>
      <c r="G240" s="32">
        <f t="shared" si="126"/>
        <v>0</v>
      </c>
      <c r="H240" s="58"/>
      <c r="I240" s="58"/>
      <c r="J240" s="58"/>
      <c r="K240" s="58"/>
      <c r="L240" s="58"/>
      <c r="M240" s="58"/>
      <c r="N240" s="58"/>
      <c r="O240" s="58"/>
      <c r="P240" s="58">
        <f>+'[3]SIGEF Julio'!I38</f>
        <v>3013964.99</v>
      </c>
      <c r="Q240" s="58"/>
      <c r="R240" s="58"/>
      <c r="S240" s="58">
        <f t="shared" si="161"/>
        <v>3013964.99</v>
      </c>
      <c r="T240" s="58"/>
      <c r="U240" s="58"/>
      <c r="V240" s="58"/>
      <c r="W240" s="58">
        <f t="shared" si="162"/>
        <v>0</v>
      </c>
      <c r="X240" s="120">
        <f t="shared" si="125"/>
        <v>3013964.99</v>
      </c>
      <c r="Y240" s="86"/>
    </row>
    <row r="241" spans="1:26" s="95" customFormat="1" x14ac:dyDescent="0.25">
      <c r="A241" s="67">
        <v>226</v>
      </c>
      <c r="B241" s="151"/>
      <c r="C241" s="68">
        <v>12419</v>
      </c>
      <c r="D241" s="119" t="s">
        <v>207</v>
      </c>
      <c r="E241" s="34">
        <v>0</v>
      </c>
      <c r="F241" s="34">
        <v>0</v>
      </c>
      <c r="G241" s="32">
        <f t="shared" si="126"/>
        <v>0</v>
      </c>
      <c r="H241" s="58"/>
      <c r="I241" s="58"/>
      <c r="J241" s="58"/>
      <c r="K241" s="58"/>
      <c r="L241" s="58"/>
      <c r="M241" s="58"/>
      <c r="N241" s="58"/>
      <c r="O241" s="58"/>
      <c r="P241" s="58">
        <f>+'[3]SIGEF Julio'!I77</f>
        <v>4002553.08</v>
      </c>
      <c r="Q241" s="58"/>
      <c r="R241" s="58"/>
      <c r="S241" s="58">
        <f t="shared" si="161"/>
        <v>4002553.08</v>
      </c>
      <c r="T241" s="58"/>
      <c r="U241" s="58"/>
      <c r="V241" s="58"/>
      <c r="W241" s="58">
        <f t="shared" si="162"/>
        <v>0</v>
      </c>
      <c r="X241" s="120">
        <f t="shared" si="125"/>
        <v>4002553.08</v>
      </c>
      <c r="Y241" s="86"/>
    </row>
    <row r="242" spans="1:26" s="95" customFormat="1" ht="31.5" x14ac:dyDescent="0.25">
      <c r="A242" s="67">
        <v>227</v>
      </c>
      <c r="B242" s="68" t="s">
        <v>66</v>
      </c>
      <c r="C242" s="68">
        <v>14225</v>
      </c>
      <c r="D242" s="119" t="s">
        <v>208</v>
      </c>
      <c r="E242" s="34">
        <v>0</v>
      </c>
      <c r="F242" s="34">
        <v>0</v>
      </c>
      <c r="G242" s="32">
        <f t="shared" si="126"/>
        <v>0</v>
      </c>
      <c r="H242" s="58"/>
      <c r="I242" s="58"/>
      <c r="J242" s="58"/>
      <c r="K242" s="58"/>
      <c r="L242" s="58"/>
      <c r="M242" s="58"/>
      <c r="N242" s="58"/>
      <c r="O242" s="58"/>
      <c r="P242" s="58">
        <f>+'[3]SIGEF Julio'!I44</f>
        <v>4855959.72</v>
      </c>
      <c r="Q242" s="58"/>
      <c r="R242" s="58"/>
      <c r="S242" s="58">
        <f t="shared" si="161"/>
        <v>4855959.72</v>
      </c>
      <c r="T242" s="58"/>
      <c r="U242" s="58"/>
      <c r="V242" s="58"/>
      <c r="W242" s="58">
        <f t="shared" si="162"/>
        <v>0</v>
      </c>
      <c r="X242" s="120">
        <f t="shared" si="125"/>
        <v>4855959.72</v>
      </c>
      <c r="Y242" s="86"/>
    </row>
    <row r="243" spans="1:26" s="95" customFormat="1" ht="47.25" x14ac:dyDescent="0.25">
      <c r="A243" s="67">
        <v>228</v>
      </c>
      <c r="B243" s="68" t="s">
        <v>48</v>
      </c>
      <c r="C243" s="68" t="s">
        <v>199</v>
      </c>
      <c r="D243" s="119" t="s">
        <v>209</v>
      </c>
      <c r="E243" s="34">
        <v>0</v>
      </c>
      <c r="F243" s="34">
        <v>0</v>
      </c>
      <c r="G243" s="32">
        <f t="shared" si="126"/>
        <v>0</v>
      </c>
      <c r="H243" s="58"/>
      <c r="I243" s="58"/>
      <c r="J243" s="58"/>
      <c r="K243" s="58"/>
      <c r="L243" s="58"/>
      <c r="M243" s="58"/>
      <c r="N243" s="58"/>
      <c r="O243" s="58"/>
      <c r="P243" s="58"/>
      <c r="Q243" s="58">
        <f>+'[3]SIGEF Agosto'!I60</f>
        <v>5732372.5999999996</v>
      </c>
      <c r="R243" s="58"/>
      <c r="S243" s="58">
        <f t="shared" si="161"/>
        <v>5732372.5999999996</v>
      </c>
      <c r="T243" s="58"/>
      <c r="U243" s="58"/>
      <c r="V243" s="58"/>
      <c r="W243" s="58">
        <f t="shared" si="162"/>
        <v>0</v>
      </c>
      <c r="X243" s="120">
        <f t="shared" si="125"/>
        <v>5732372.5999999996</v>
      </c>
      <c r="Y243" s="86"/>
    </row>
    <row r="244" spans="1:26" s="95" customFormat="1" ht="63" x14ac:dyDescent="0.25">
      <c r="A244" s="67">
        <v>229</v>
      </c>
      <c r="B244" s="68" t="s">
        <v>51</v>
      </c>
      <c r="C244" s="68">
        <v>14136</v>
      </c>
      <c r="D244" s="119" t="s">
        <v>210</v>
      </c>
      <c r="E244" s="34">
        <v>0</v>
      </c>
      <c r="F244" s="34">
        <v>0</v>
      </c>
      <c r="G244" s="32">
        <f t="shared" si="126"/>
        <v>0</v>
      </c>
      <c r="H244" s="58"/>
      <c r="I244" s="58"/>
      <c r="J244" s="58"/>
      <c r="K244" s="58"/>
      <c r="L244" s="58"/>
      <c r="M244" s="58"/>
      <c r="N244" s="58"/>
      <c r="O244" s="58"/>
      <c r="P244" s="58"/>
      <c r="Q244" s="58">
        <f>+'[3]SIGEF Agosto'!I61</f>
        <v>3932116.48</v>
      </c>
      <c r="R244" s="58"/>
      <c r="S244" s="58">
        <f t="shared" si="161"/>
        <v>3932116.48</v>
      </c>
      <c r="T244" s="58"/>
      <c r="U244" s="58"/>
      <c r="V244" s="58"/>
      <c r="W244" s="58">
        <f t="shared" si="162"/>
        <v>0</v>
      </c>
      <c r="X244" s="120">
        <f t="shared" si="125"/>
        <v>3932116.48</v>
      </c>
      <c r="Y244" s="86"/>
    </row>
    <row r="245" spans="1:26" s="95" customFormat="1" ht="31.5" x14ac:dyDescent="0.25">
      <c r="A245" s="67">
        <v>230</v>
      </c>
      <c r="B245" s="68" t="s">
        <v>191</v>
      </c>
      <c r="C245" s="68" t="s">
        <v>199</v>
      </c>
      <c r="D245" s="119" t="s">
        <v>211</v>
      </c>
      <c r="E245" s="34">
        <v>0</v>
      </c>
      <c r="F245" s="34">
        <v>0</v>
      </c>
      <c r="G245" s="32">
        <f t="shared" si="126"/>
        <v>0</v>
      </c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>
        <f>+'[3]SIGEF Septiembre'!I51</f>
        <v>1169073.42</v>
      </c>
      <c r="S245" s="58">
        <f t="shared" si="161"/>
        <v>1169073.42</v>
      </c>
      <c r="T245" s="58"/>
      <c r="U245" s="58"/>
      <c r="V245" s="58"/>
      <c r="W245" s="58">
        <f t="shared" si="162"/>
        <v>0</v>
      </c>
      <c r="X245" s="120">
        <f t="shared" si="125"/>
        <v>1169073.42</v>
      </c>
      <c r="Y245" s="86"/>
    </row>
    <row r="246" spans="1:26" s="37" customFormat="1" x14ac:dyDescent="0.25">
      <c r="A246" s="55" t="s">
        <v>193</v>
      </c>
      <c r="B246" s="42"/>
      <c r="C246" s="55"/>
      <c r="D246" s="55"/>
      <c r="E246" s="38">
        <f>SUM(E198:E245)</f>
        <v>0</v>
      </c>
      <c r="F246" s="38">
        <f>SUM(F198:F245)</f>
        <v>2498255285.1400003</v>
      </c>
      <c r="G246" s="38">
        <f t="shared" ref="G246:X246" si="163">SUM(G198:G245)</f>
        <v>2498255285.1400003</v>
      </c>
      <c r="H246" s="38">
        <f t="shared" si="163"/>
        <v>0</v>
      </c>
      <c r="I246" s="38">
        <f t="shared" si="163"/>
        <v>155137265.37</v>
      </c>
      <c r="J246" s="38">
        <f t="shared" si="163"/>
        <v>10718313.779999999</v>
      </c>
      <c r="K246" s="38">
        <f t="shared" si="163"/>
        <v>165855579.15000001</v>
      </c>
      <c r="L246" s="38">
        <f t="shared" si="163"/>
        <v>202184427.21000001</v>
      </c>
      <c r="M246" s="38">
        <f t="shared" si="163"/>
        <v>112912980.48</v>
      </c>
      <c r="N246" s="38">
        <f t="shared" si="163"/>
        <v>640571398.80999994</v>
      </c>
      <c r="O246" s="38">
        <f t="shared" si="163"/>
        <v>955668806.49999976</v>
      </c>
      <c r="P246" s="38">
        <f t="shared" si="163"/>
        <v>456284242.92000008</v>
      </c>
      <c r="Q246" s="38">
        <f t="shared" si="163"/>
        <v>36900201.689999998</v>
      </c>
      <c r="R246" s="38">
        <f t="shared" si="163"/>
        <v>6750160.0299999993</v>
      </c>
      <c r="S246" s="38">
        <f t="shared" si="163"/>
        <v>499934604.64000005</v>
      </c>
      <c r="T246" s="38">
        <f t="shared" si="163"/>
        <v>2492767.9</v>
      </c>
      <c r="U246" s="38">
        <f t="shared" si="163"/>
        <v>216223490.81</v>
      </c>
      <c r="V246" s="38">
        <f>SUM(V198:V245)</f>
        <v>299355180.02999997</v>
      </c>
      <c r="W246" s="38">
        <f t="shared" si="163"/>
        <v>518071438.73999983</v>
      </c>
      <c r="X246" s="38">
        <f t="shared" si="163"/>
        <v>2139530429.0300004</v>
      </c>
      <c r="Y246" s="76"/>
      <c r="Z246" s="70"/>
    </row>
    <row r="247" spans="1:26" x14ac:dyDescent="0.25">
      <c r="A247" s="35" t="s">
        <v>176</v>
      </c>
      <c r="B247" s="25"/>
      <c r="C247" s="25"/>
      <c r="D247" s="25"/>
      <c r="E247" s="26"/>
      <c r="F247" s="26"/>
      <c r="G247" s="26"/>
      <c r="H247" s="19"/>
      <c r="I247" s="4"/>
      <c r="J247" s="4"/>
      <c r="K247" s="19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5"/>
      <c r="Y247" s="76"/>
    </row>
    <row r="248" spans="1:26" s="9" customFormat="1" ht="30.75" customHeight="1" x14ac:dyDescent="0.25">
      <c r="A248" s="67">
        <v>231</v>
      </c>
      <c r="B248" s="75" t="s">
        <v>97</v>
      </c>
      <c r="C248" s="118" t="s">
        <v>228</v>
      </c>
      <c r="D248" s="33" t="s">
        <v>229</v>
      </c>
      <c r="E248" s="27">
        <v>0</v>
      </c>
      <c r="F248" s="27">
        <v>746923.43</v>
      </c>
      <c r="G248" s="27">
        <f>+E248+F248</f>
        <v>746923.43</v>
      </c>
      <c r="H248" s="59"/>
      <c r="I248" s="6"/>
      <c r="J248" s="6"/>
      <c r="K248" s="59">
        <f>SUM(H248:J248)</f>
        <v>0</v>
      </c>
      <c r="L248" s="6"/>
      <c r="M248" s="6"/>
      <c r="N248" s="6"/>
      <c r="O248" s="6">
        <f>SUM(L248:N248)</f>
        <v>0</v>
      </c>
      <c r="P248" s="6"/>
      <c r="Q248" s="6"/>
      <c r="R248" s="6"/>
      <c r="S248" s="6">
        <f>SUM(P248:R248)</f>
        <v>0</v>
      </c>
      <c r="T248" s="20"/>
      <c r="U248" s="20"/>
      <c r="V248" s="20"/>
      <c r="W248" s="20">
        <f>SUM(T248:V248)</f>
        <v>0</v>
      </c>
      <c r="X248" s="8">
        <f>+K248+O248+S248+W248</f>
        <v>0</v>
      </c>
      <c r="Y248" s="86"/>
    </row>
    <row r="249" spans="1:26" s="9" customFormat="1" ht="30.75" customHeight="1" x14ac:dyDescent="0.25">
      <c r="A249" s="67">
        <v>232</v>
      </c>
      <c r="B249" s="126" t="s">
        <v>48</v>
      </c>
      <c r="C249" s="127" t="s">
        <v>230</v>
      </c>
      <c r="D249" s="33" t="s">
        <v>231</v>
      </c>
      <c r="E249" s="27">
        <v>0</v>
      </c>
      <c r="F249" s="27">
        <v>705360.87</v>
      </c>
      <c r="G249" s="27">
        <f>+E249+F249</f>
        <v>705360.87</v>
      </c>
      <c r="H249" s="59"/>
      <c r="I249" s="6"/>
      <c r="J249" s="6"/>
      <c r="K249" s="59"/>
      <c r="L249" s="6"/>
      <c r="M249" s="6"/>
      <c r="N249" s="6"/>
      <c r="O249" s="6"/>
      <c r="P249" s="6"/>
      <c r="Q249" s="6"/>
      <c r="R249" s="6"/>
      <c r="S249" s="6"/>
      <c r="T249" s="20"/>
      <c r="U249" s="20"/>
      <c r="V249" s="20"/>
      <c r="W249" s="20"/>
      <c r="X249" s="8">
        <v>0</v>
      </c>
      <c r="Y249" s="86"/>
    </row>
    <row r="250" spans="1:26" s="37" customFormat="1" x14ac:dyDescent="0.25">
      <c r="A250" s="55" t="s">
        <v>177</v>
      </c>
      <c r="B250" s="42"/>
      <c r="C250" s="55"/>
      <c r="D250" s="55"/>
      <c r="E250" s="38">
        <f>SUM(E248:E249)</f>
        <v>0</v>
      </c>
      <c r="F250" s="38">
        <f t="shared" ref="F250:X250" si="164">SUM(F248:F249)</f>
        <v>1452284.3</v>
      </c>
      <c r="G250" s="38">
        <f t="shared" si="164"/>
        <v>1452284.3</v>
      </c>
      <c r="H250" s="38">
        <f t="shared" si="164"/>
        <v>0</v>
      </c>
      <c r="I250" s="38">
        <f t="shared" si="164"/>
        <v>0</v>
      </c>
      <c r="J250" s="38">
        <f t="shared" si="164"/>
        <v>0</v>
      </c>
      <c r="K250" s="38">
        <f t="shared" si="164"/>
        <v>0</v>
      </c>
      <c r="L250" s="38">
        <f t="shared" si="164"/>
        <v>0</v>
      </c>
      <c r="M250" s="38">
        <f t="shared" si="164"/>
        <v>0</v>
      </c>
      <c r="N250" s="38">
        <f t="shared" si="164"/>
        <v>0</v>
      </c>
      <c r="O250" s="38">
        <f t="shared" si="164"/>
        <v>0</v>
      </c>
      <c r="P250" s="38">
        <f t="shared" si="164"/>
        <v>0</v>
      </c>
      <c r="Q250" s="38">
        <f t="shared" si="164"/>
        <v>0</v>
      </c>
      <c r="R250" s="38">
        <f t="shared" si="164"/>
        <v>0</v>
      </c>
      <c r="S250" s="38">
        <f t="shared" si="164"/>
        <v>0</v>
      </c>
      <c r="T250" s="38">
        <f t="shared" si="164"/>
        <v>0</v>
      </c>
      <c r="U250" s="38">
        <f t="shared" si="164"/>
        <v>0</v>
      </c>
      <c r="V250" s="38">
        <f t="shared" si="164"/>
        <v>0</v>
      </c>
      <c r="W250" s="38">
        <f t="shared" si="164"/>
        <v>0</v>
      </c>
      <c r="X250" s="38">
        <f t="shared" si="164"/>
        <v>0</v>
      </c>
      <c r="Y250" s="76"/>
    </row>
    <row r="251" spans="1:26" s="7" customFormat="1" x14ac:dyDescent="0.25">
      <c r="A251" s="36" t="s">
        <v>194</v>
      </c>
      <c r="B251" s="13"/>
      <c r="C251" s="13"/>
      <c r="D251" s="13"/>
      <c r="E251" s="113"/>
      <c r="F251" s="113"/>
      <c r="G251" s="113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56"/>
      <c r="U251" s="56"/>
      <c r="V251" s="56"/>
      <c r="W251" s="56"/>
      <c r="X251" s="56"/>
      <c r="Y251" s="76"/>
    </row>
    <row r="252" spans="1:26" s="9" customFormat="1" ht="31.5" x14ac:dyDescent="0.25">
      <c r="A252" s="67">
        <v>233</v>
      </c>
      <c r="B252" s="66" t="s">
        <v>69</v>
      </c>
      <c r="C252" s="66" t="s">
        <v>70</v>
      </c>
      <c r="D252" s="99" t="s">
        <v>174</v>
      </c>
      <c r="E252" s="34">
        <v>0</v>
      </c>
      <c r="F252" s="34">
        <v>246286766.94999999</v>
      </c>
      <c r="G252" s="32">
        <f>+E252+F252</f>
        <v>246286766.94999999</v>
      </c>
      <c r="H252" s="57"/>
      <c r="I252" s="57"/>
      <c r="J252" s="57">
        <v>6968611.6300000008</v>
      </c>
      <c r="K252" s="57">
        <f t="shared" ref="K252:K257" si="165">SUM(H252:J252)</f>
        <v>6968611.6300000008</v>
      </c>
      <c r="L252" s="57">
        <v>13100970.810000001</v>
      </c>
      <c r="M252" s="57">
        <v>29595039.219999999</v>
      </c>
      <c r="N252" s="57">
        <v>115121673.00000001</v>
      </c>
      <c r="O252" s="57">
        <f t="shared" ref="O252:O257" si="166">SUM(L252:N252)</f>
        <v>157817683.03000003</v>
      </c>
      <c r="P252" s="57"/>
      <c r="Q252" s="57"/>
      <c r="R252" s="57"/>
      <c r="S252" s="57">
        <f>SUM(P252:R252)</f>
        <v>0</v>
      </c>
      <c r="T252" s="58"/>
      <c r="U252" s="58"/>
      <c r="V252" s="58"/>
      <c r="W252" s="58">
        <f t="shared" ref="W252:W257" si="167">SUM(T252:V252)</f>
        <v>0</v>
      </c>
      <c r="X252" s="54">
        <f t="shared" ref="X252:X257" si="168">+K252+O252+S252+W252</f>
        <v>164786294.66000003</v>
      </c>
      <c r="Y252" s="86"/>
      <c r="Z252" s="100"/>
    </row>
    <row r="253" spans="1:26" s="9" customFormat="1" ht="30.75" customHeight="1" x14ac:dyDescent="0.25">
      <c r="A253" s="67">
        <v>234</v>
      </c>
      <c r="B253" s="117" t="s">
        <v>60</v>
      </c>
      <c r="C253" s="118" t="s">
        <v>199</v>
      </c>
      <c r="D253" s="33" t="s">
        <v>200</v>
      </c>
      <c r="E253" s="27">
        <v>0</v>
      </c>
      <c r="F253" s="27">
        <v>0</v>
      </c>
      <c r="G253" s="32">
        <f t="shared" ref="G253:G257" si="169">+E253+F253</f>
        <v>0</v>
      </c>
      <c r="H253" s="59"/>
      <c r="I253" s="6"/>
      <c r="J253" s="6"/>
      <c r="K253" s="59"/>
      <c r="L253" s="6"/>
      <c r="M253" s="6"/>
      <c r="N253" s="6"/>
      <c r="O253" s="6"/>
      <c r="P253" s="6">
        <v>3457070.21</v>
      </c>
      <c r="Q253" s="6"/>
      <c r="R253" s="6"/>
      <c r="S253" s="6">
        <f>SUM(P253:R253)</f>
        <v>3457070.21</v>
      </c>
      <c r="T253" s="20"/>
      <c r="U253" s="20"/>
      <c r="V253" s="20"/>
      <c r="W253" s="20">
        <f t="shared" ref="W253:W255" si="170">SUM(T253:V253)</f>
        <v>0</v>
      </c>
      <c r="X253" s="8">
        <f t="shared" si="168"/>
        <v>3457070.21</v>
      </c>
      <c r="Y253" s="86"/>
    </row>
    <row r="254" spans="1:26" s="9" customFormat="1" ht="30.75" customHeight="1" x14ac:dyDescent="0.25">
      <c r="A254" s="67">
        <v>235</v>
      </c>
      <c r="B254" s="117" t="s">
        <v>66</v>
      </c>
      <c r="C254" s="118" t="s">
        <v>199</v>
      </c>
      <c r="D254" s="33" t="s">
        <v>201</v>
      </c>
      <c r="E254" s="27">
        <v>0</v>
      </c>
      <c r="F254" s="27">
        <v>0</v>
      </c>
      <c r="G254" s="32">
        <f t="shared" si="169"/>
        <v>0</v>
      </c>
      <c r="H254" s="59"/>
      <c r="I254" s="6"/>
      <c r="J254" s="6"/>
      <c r="K254" s="59"/>
      <c r="L254" s="6"/>
      <c r="M254" s="6"/>
      <c r="N254" s="6"/>
      <c r="O254" s="6"/>
      <c r="P254" s="6"/>
      <c r="Q254" s="6">
        <v>1584442.63</v>
      </c>
      <c r="R254" s="6"/>
      <c r="S254" s="6">
        <f>SUM(P254:R254)</f>
        <v>1584442.63</v>
      </c>
      <c r="T254" s="20"/>
      <c r="U254" s="20"/>
      <c r="V254" s="20"/>
      <c r="W254" s="20">
        <f t="shared" si="170"/>
        <v>0</v>
      </c>
      <c r="X254" s="8">
        <f t="shared" si="168"/>
        <v>1584442.63</v>
      </c>
      <c r="Y254" s="86"/>
    </row>
    <row r="255" spans="1:26" s="9" customFormat="1" ht="30.75" customHeight="1" x14ac:dyDescent="0.25">
      <c r="A255" s="67">
        <v>236</v>
      </c>
      <c r="B255" s="117" t="s">
        <v>41</v>
      </c>
      <c r="C255" s="118" t="s">
        <v>199</v>
      </c>
      <c r="D255" s="33" t="s">
        <v>202</v>
      </c>
      <c r="E255" s="27">
        <v>0</v>
      </c>
      <c r="F255" s="27">
        <v>0</v>
      </c>
      <c r="G255" s="32">
        <f t="shared" si="169"/>
        <v>0</v>
      </c>
      <c r="H255" s="59"/>
      <c r="I255" s="6"/>
      <c r="J255" s="6"/>
      <c r="K255" s="59"/>
      <c r="L255" s="6"/>
      <c r="M255" s="6"/>
      <c r="N255" s="6"/>
      <c r="O255" s="6"/>
      <c r="P255" s="6"/>
      <c r="Q255" s="6"/>
      <c r="R255" s="6">
        <v>9412463</v>
      </c>
      <c r="S255" s="6">
        <f>SUM(P255:R255)</f>
        <v>9412463</v>
      </c>
      <c r="T255" s="20"/>
      <c r="U255" s="20"/>
      <c r="V255" s="20"/>
      <c r="W255" s="20">
        <f t="shared" si="170"/>
        <v>0</v>
      </c>
      <c r="X255" s="8">
        <f t="shared" si="168"/>
        <v>9412463</v>
      </c>
      <c r="Y255" s="86"/>
    </row>
    <row r="256" spans="1:26" s="9" customFormat="1" ht="30.75" customHeight="1" x14ac:dyDescent="0.25">
      <c r="A256" s="67">
        <v>237</v>
      </c>
      <c r="B256" s="122" t="s">
        <v>67</v>
      </c>
      <c r="C256" s="121">
        <v>4340</v>
      </c>
      <c r="D256" s="33" t="s">
        <v>213</v>
      </c>
      <c r="E256" s="27">
        <v>0</v>
      </c>
      <c r="F256" s="27">
        <v>0</v>
      </c>
      <c r="G256" s="32">
        <f t="shared" si="169"/>
        <v>0</v>
      </c>
      <c r="H256" s="59"/>
      <c r="I256" s="6"/>
      <c r="J256" s="6"/>
      <c r="K256" s="59"/>
      <c r="L256" s="6"/>
      <c r="M256" s="6"/>
      <c r="N256" s="6"/>
      <c r="O256" s="6"/>
      <c r="P256" s="6"/>
      <c r="Q256" s="6"/>
      <c r="R256" s="6"/>
      <c r="S256" s="6"/>
      <c r="T256" s="20">
        <f>+'[3]SIGEF Octubre'!I84</f>
        <v>54431611.649999999</v>
      </c>
      <c r="U256" s="20"/>
      <c r="V256" s="20"/>
      <c r="W256" s="20">
        <f t="shared" ref="W256" si="171">SUM(T256:V256)</f>
        <v>54431611.649999999</v>
      </c>
      <c r="X256" s="8">
        <f t="shared" ref="X256" si="172">+K256+O256+S256+W256</f>
        <v>54431611.649999999</v>
      </c>
      <c r="Y256" s="86"/>
    </row>
    <row r="257" spans="1:26" s="9" customFormat="1" ht="31.5" x14ac:dyDescent="0.25">
      <c r="A257" s="67">
        <v>238</v>
      </c>
      <c r="B257" s="66" t="s">
        <v>69</v>
      </c>
      <c r="C257" s="66" t="s">
        <v>70</v>
      </c>
      <c r="D257" s="99" t="s">
        <v>175</v>
      </c>
      <c r="E257" s="34">
        <v>0</v>
      </c>
      <c r="F257" s="34">
        <v>40471283.719999999</v>
      </c>
      <c r="G257" s="32">
        <f t="shared" si="169"/>
        <v>40471283.719999999</v>
      </c>
      <c r="H257" s="57"/>
      <c r="I257" s="57"/>
      <c r="J257" s="57">
        <v>40310474.059999995</v>
      </c>
      <c r="K257" s="57">
        <f t="shared" si="165"/>
        <v>40310474.059999995</v>
      </c>
      <c r="L257" s="57"/>
      <c r="M257" s="57"/>
      <c r="N257" s="57"/>
      <c r="O257" s="57">
        <f t="shared" si="166"/>
        <v>0</v>
      </c>
      <c r="P257" s="57"/>
      <c r="Q257" s="57"/>
      <c r="R257" s="57"/>
      <c r="S257" s="57">
        <f t="shared" ref="S257" si="173">SUM(P257:R257)</f>
        <v>0</v>
      </c>
      <c r="T257" s="58"/>
      <c r="U257" s="58"/>
      <c r="V257" s="58"/>
      <c r="W257" s="58">
        <f t="shared" si="167"/>
        <v>0</v>
      </c>
      <c r="X257" s="54">
        <f t="shared" si="168"/>
        <v>40310474.059999995</v>
      </c>
      <c r="Y257" s="86"/>
    </row>
    <row r="258" spans="1:26" s="37" customFormat="1" x14ac:dyDescent="0.25">
      <c r="A258" s="55" t="s">
        <v>84</v>
      </c>
      <c r="B258" s="42"/>
      <c r="C258" s="55"/>
      <c r="D258" s="55"/>
      <c r="E258" s="38">
        <f>SUM(E252:E252)</f>
        <v>0</v>
      </c>
      <c r="F258" s="38">
        <f>SUM(F252:F257)</f>
        <v>286758050.66999996</v>
      </c>
      <c r="G258" s="38">
        <f t="shared" ref="G258:S258" si="174">SUM(G252:G257)</f>
        <v>286758050.66999996</v>
      </c>
      <c r="H258" s="38">
        <f t="shared" si="174"/>
        <v>0</v>
      </c>
      <c r="I258" s="38">
        <f t="shared" si="174"/>
        <v>0</v>
      </c>
      <c r="J258" s="38">
        <f t="shared" si="174"/>
        <v>47279085.689999998</v>
      </c>
      <c r="K258" s="38">
        <f t="shared" si="174"/>
        <v>47279085.689999998</v>
      </c>
      <c r="L258" s="38">
        <f t="shared" si="174"/>
        <v>13100970.810000001</v>
      </c>
      <c r="M258" s="38">
        <f t="shared" si="174"/>
        <v>29595039.219999999</v>
      </c>
      <c r="N258" s="38">
        <f t="shared" si="174"/>
        <v>115121673.00000001</v>
      </c>
      <c r="O258" s="38">
        <f t="shared" si="174"/>
        <v>157817683.03000003</v>
      </c>
      <c r="P258" s="38">
        <f t="shared" si="174"/>
        <v>3457070.21</v>
      </c>
      <c r="Q258" s="38">
        <f t="shared" si="174"/>
        <v>1584442.63</v>
      </c>
      <c r="R258" s="38">
        <f t="shared" si="174"/>
        <v>9412463</v>
      </c>
      <c r="S258" s="38">
        <f t="shared" si="174"/>
        <v>14453975.84</v>
      </c>
      <c r="T258" s="38">
        <f>SUM(T252:T257)</f>
        <v>54431611.649999999</v>
      </c>
      <c r="U258" s="38">
        <f t="shared" ref="U258:X258" si="175">SUM(U252:U257)</f>
        <v>0</v>
      </c>
      <c r="V258" s="38">
        <f t="shared" si="175"/>
        <v>0</v>
      </c>
      <c r="W258" s="38">
        <f t="shared" si="175"/>
        <v>54431611.649999999</v>
      </c>
      <c r="X258" s="38">
        <f t="shared" si="175"/>
        <v>273982356.21000004</v>
      </c>
      <c r="Y258" s="39"/>
      <c r="Z258" s="70"/>
    </row>
    <row r="259" spans="1:26" s="83" customFormat="1" ht="17.25" customHeight="1" x14ac:dyDescent="0.25">
      <c r="A259" s="78" t="s">
        <v>36</v>
      </c>
      <c r="B259" s="79"/>
      <c r="C259" s="78"/>
      <c r="D259" s="78"/>
      <c r="E259" s="80">
        <f>+E101+E196+E246+E258+E250</f>
        <v>4510600000</v>
      </c>
      <c r="F259" s="80">
        <f>+F101+F196+F246+F258+F250</f>
        <v>5869665620.1100006</v>
      </c>
      <c r="G259" s="80">
        <f>+G101+G196+G246+G258+G250</f>
        <v>10380265620.110003</v>
      </c>
      <c r="H259" s="80">
        <f t="shared" ref="H259:W259" si="176">+H101+H196+H246+H258+H250</f>
        <v>0</v>
      </c>
      <c r="I259" s="80">
        <f t="shared" si="176"/>
        <v>957554081.37</v>
      </c>
      <c r="J259" s="80">
        <f t="shared" si="176"/>
        <v>555249206.65999985</v>
      </c>
      <c r="K259" s="80">
        <f t="shared" si="176"/>
        <v>1512803288.03</v>
      </c>
      <c r="L259" s="80">
        <f t="shared" si="176"/>
        <v>387832526.69999999</v>
      </c>
      <c r="M259" s="80">
        <f t="shared" si="176"/>
        <v>884586063.71000004</v>
      </c>
      <c r="N259" s="80">
        <f t="shared" si="176"/>
        <v>1039552731.97</v>
      </c>
      <c r="O259" s="80">
        <f t="shared" si="176"/>
        <v>2311971322.3800001</v>
      </c>
      <c r="P259" s="80">
        <f t="shared" si="176"/>
        <v>1038438694.2300001</v>
      </c>
      <c r="Q259" s="80">
        <f t="shared" si="176"/>
        <v>180100019.61999997</v>
      </c>
      <c r="R259" s="80">
        <f t="shared" si="176"/>
        <v>1077296977.5569999</v>
      </c>
      <c r="S259" s="80">
        <f t="shared" si="176"/>
        <v>2295835691.4070001</v>
      </c>
      <c r="T259" s="80">
        <f>+T101+T196+T246+T258+T250</f>
        <v>930759105.69999993</v>
      </c>
      <c r="U259" s="80">
        <f t="shared" si="176"/>
        <v>1148006723.03</v>
      </c>
      <c r="V259" s="80">
        <f>+V101+V196+V246+V258+V250</f>
        <v>1402605961.4599996</v>
      </c>
      <c r="W259" s="80">
        <f t="shared" si="176"/>
        <v>3481371790.1900001</v>
      </c>
      <c r="X259" s="80">
        <f>+X101+X196+X246+X258+X250</f>
        <v>9601982092.007</v>
      </c>
      <c r="Y259" s="81"/>
      <c r="Z259" s="82"/>
    </row>
    <row r="260" spans="1:26" s="102" customFormat="1" ht="17.25" customHeight="1" x14ac:dyDescent="0.25">
      <c r="A260" s="101"/>
      <c r="C260" s="101"/>
      <c r="D260" s="101"/>
      <c r="E260" s="103"/>
      <c r="F260" s="103"/>
      <c r="G260" s="103"/>
      <c r="H260" s="103"/>
      <c r="I260" s="104"/>
      <c r="J260" s="104"/>
      <c r="K260" s="103"/>
      <c r="L260" s="104"/>
      <c r="M260" s="104"/>
      <c r="N260" s="104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5"/>
      <c r="Z260" s="111"/>
    </row>
    <row r="261" spans="1:26" s="102" customFormat="1" ht="17.25" customHeight="1" x14ac:dyDescent="0.25">
      <c r="A261" s="101"/>
      <c r="C261" s="101"/>
      <c r="D261" s="101"/>
      <c r="E261" s="103"/>
      <c r="F261" s="103"/>
      <c r="G261" s="45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5"/>
      <c r="Z261" s="112"/>
    </row>
    <row r="262" spans="1:26" s="102" customFormat="1" ht="17.25" customHeight="1" x14ac:dyDescent="0.25">
      <c r="A262" s="101"/>
      <c r="C262" s="101"/>
      <c r="D262" s="101"/>
      <c r="E262" s="103"/>
      <c r="F262" s="103"/>
      <c r="G262" s="45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5"/>
      <c r="Z262" s="112"/>
    </row>
    <row r="263" spans="1:26" s="102" customFormat="1" ht="17.25" customHeight="1" x14ac:dyDescent="0.25">
      <c r="A263" s="101"/>
      <c r="C263" s="101"/>
      <c r="D263" s="101"/>
      <c r="E263" s="103"/>
      <c r="F263" s="103"/>
      <c r="G263" s="45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5"/>
    </row>
    <row r="264" spans="1:26" s="129" customFormat="1" ht="17.25" customHeight="1" x14ac:dyDescent="0.25">
      <c r="A264" s="128"/>
      <c r="C264" s="128"/>
      <c r="D264" s="128"/>
      <c r="E264" s="130"/>
      <c r="F264" s="130"/>
      <c r="G264" s="1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1"/>
    </row>
    <row r="265" spans="1:26" s="102" customFormat="1" ht="17.25" customHeight="1" x14ac:dyDescent="0.25">
      <c r="A265" s="101"/>
      <c r="C265" s="101"/>
      <c r="D265" s="101"/>
      <c r="E265" s="103"/>
      <c r="F265" s="103"/>
      <c r="G265" s="45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5"/>
    </row>
    <row r="266" spans="1:26" s="7" customFormat="1" x14ac:dyDescent="0.25">
      <c r="A266" s="43"/>
      <c r="B266" s="43"/>
      <c r="C266" s="43"/>
      <c r="D266" s="44"/>
      <c r="E266" s="45"/>
      <c r="F266" s="45"/>
      <c r="G266" s="45"/>
      <c r="H266" s="46"/>
      <c r="I266" s="45"/>
      <c r="J266" s="45"/>
      <c r="K266" s="46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7"/>
    </row>
    <row r="267" spans="1:26" s="7" customFormat="1" x14ac:dyDescent="0.25">
      <c r="A267" s="43"/>
      <c r="B267" s="43"/>
      <c r="C267" s="43"/>
      <c r="D267" s="44"/>
      <c r="E267" s="45"/>
      <c r="F267" s="45"/>
      <c r="G267" s="45"/>
      <c r="H267" s="46"/>
      <c r="I267" s="45"/>
      <c r="J267" s="45"/>
      <c r="K267" s="46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7"/>
    </row>
    <row r="268" spans="1:26" s="7" customFormat="1" x14ac:dyDescent="0.25">
      <c r="A268" s="43"/>
      <c r="B268" s="43"/>
      <c r="C268" s="43"/>
      <c r="D268" s="44"/>
      <c r="E268" s="45"/>
      <c r="F268" s="45"/>
      <c r="G268" s="45"/>
      <c r="H268" s="46"/>
      <c r="I268" s="45"/>
      <c r="J268" s="45"/>
      <c r="K268" s="46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7"/>
    </row>
    <row r="269" spans="1:26" s="7" customFormat="1" x14ac:dyDescent="0.25">
      <c r="A269" s="43"/>
      <c r="B269" s="43"/>
      <c r="C269" s="43"/>
      <c r="D269" s="44"/>
      <c r="E269" s="45"/>
      <c r="F269" s="45"/>
      <c r="G269" s="45"/>
      <c r="H269" s="46"/>
      <c r="I269" s="45"/>
      <c r="J269" s="45"/>
      <c r="K269" s="46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7"/>
    </row>
  </sheetData>
  <mergeCells count="58">
    <mergeCell ref="B141:B149"/>
    <mergeCell ref="B92:B93"/>
    <mergeCell ref="B240:B241"/>
    <mergeCell ref="B226:B227"/>
    <mergeCell ref="B175:B176"/>
    <mergeCell ref="B177:B178"/>
    <mergeCell ref="B179:B190"/>
    <mergeCell ref="B198:B202"/>
    <mergeCell ref="B212:B213"/>
    <mergeCell ref="B217:B218"/>
    <mergeCell ref="B219:B220"/>
    <mergeCell ref="B221:B224"/>
    <mergeCell ref="B205:B208"/>
    <mergeCell ref="B209:B211"/>
    <mergeCell ref="B214:B216"/>
    <mergeCell ref="B230:B231"/>
    <mergeCell ref="B162:B165"/>
    <mergeCell ref="B166:B167"/>
    <mergeCell ref="B169:B172"/>
    <mergeCell ref="B158:B159"/>
    <mergeCell ref="B150:B157"/>
    <mergeCell ref="B21:B22"/>
    <mergeCell ref="A2:X2"/>
    <mergeCell ref="A3:X3"/>
    <mergeCell ref="A4:X4"/>
    <mergeCell ref="A5:X5"/>
    <mergeCell ref="B10:B11"/>
    <mergeCell ref="B12:B19"/>
    <mergeCell ref="B23:B25"/>
    <mergeCell ref="B39:B40"/>
    <mergeCell ref="B48:B50"/>
    <mergeCell ref="B26:B29"/>
    <mergeCell ref="B41:B45"/>
    <mergeCell ref="B33:B38"/>
    <mergeCell ref="B46:B47"/>
    <mergeCell ref="B30:B32"/>
    <mergeCell ref="B94:B95"/>
    <mergeCell ref="B203:B204"/>
    <mergeCell ref="B115:B119"/>
    <mergeCell ref="B112:B114"/>
    <mergeCell ref="B72:B73"/>
    <mergeCell ref="B103:B110"/>
    <mergeCell ref="B81:B83"/>
    <mergeCell ref="B75:B76"/>
    <mergeCell ref="B78:B79"/>
    <mergeCell ref="B173:B174"/>
    <mergeCell ref="B121:B123"/>
    <mergeCell ref="B124:B128"/>
    <mergeCell ref="B129:B132"/>
    <mergeCell ref="B133:B137"/>
    <mergeCell ref="B138:B140"/>
    <mergeCell ref="B160:B161"/>
    <mergeCell ref="B51:B57"/>
    <mergeCell ref="B58:B59"/>
    <mergeCell ref="B69:B71"/>
    <mergeCell ref="B64:B65"/>
    <mergeCell ref="B60:B63"/>
    <mergeCell ref="B66:B68"/>
  </mergeCells>
  <printOptions horizontalCentered="1"/>
  <pageMargins left="0.70866141732283472" right="0.70866141732283472" top="0.74803149606299213" bottom="0.55118110236220474" header="0.31496062992125984" footer="0.31496062992125984"/>
  <pageSetup scale="56" fitToHeight="0" orientation="portrait" r:id="rId1"/>
  <headerFooter scaleWithDoc="0" alignWithMargins="0">
    <oddFooter>&amp;C
&amp;R&amp;9&amp;P/&amp;N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 </vt:lpstr>
      <vt:lpstr>'OBRAS '!Área_de_impresión</vt:lpstr>
      <vt:lpstr>'OBRAS 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De la Cruz</dc:creator>
  <cp:lastModifiedBy>Elizabeth Castro Acosta</cp:lastModifiedBy>
  <cp:lastPrinted>2024-01-16T16:17:50Z</cp:lastPrinted>
  <dcterms:created xsi:type="dcterms:W3CDTF">2016-02-09T17:54:35Z</dcterms:created>
  <dcterms:modified xsi:type="dcterms:W3CDTF">2024-01-16T16:22:01Z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