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ilee.minier\Desktop\PRESUPUESTOS SORTEO 2020\"/>
    </mc:Choice>
  </mc:AlternateContent>
  <bookViews>
    <workbookView xWindow="0" yWindow="345" windowWidth="20115" windowHeight="7440"/>
  </bookViews>
  <sheets>
    <sheet name="LOTE 17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17'!$A$1:$F$134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'[23]Cotz.'!$F$23:$F$800,'[23]Cotz.'!$K$280:$K$800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17'!$1:$10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fullPrecision="0"/>
</workbook>
</file>

<file path=xl/calcChain.xml><?xml version="1.0" encoding="utf-8"?>
<calcChain xmlns="http://schemas.openxmlformats.org/spreadsheetml/2006/main">
  <c r="F15" i="8" l="1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A55" i="8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45" i="8"/>
  <c r="A46" i="8" s="1"/>
  <c r="A47" i="8" s="1"/>
  <c r="A48" i="8" s="1"/>
  <c r="A49" i="8" s="1"/>
  <c r="A50" i="8" s="1"/>
  <c r="A51" i="8" s="1"/>
  <c r="A52" i="8" s="1"/>
  <c r="A53" i="8" s="1"/>
  <c r="A37" i="8"/>
  <c r="A38" i="8" s="1"/>
  <c r="A39" i="8" s="1"/>
  <c r="A40" i="8" s="1"/>
  <c r="A41" i="8" s="1"/>
  <c r="A42" i="8" s="1"/>
  <c r="A43" i="8" s="1"/>
  <c r="A36" i="8"/>
  <c r="A83" i="8" l="1"/>
  <c r="A84" i="8" s="1"/>
  <c r="A85" i="8" s="1"/>
  <c r="A86" i="8" s="1"/>
  <c r="A87" i="8" s="1"/>
  <c r="A88" i="8" s="1"/>
  <c r="F92" i="8" l="1"/>
  <c r="F93" i="8" s="1"/>
  <c r="F14" i="8" l="1"/>
  <c r="F89" i="8" l="1"/>
  <c r="F95" i="8" s="1"/>
  <c r="F99" i="8" l="1"/>
  <c r="F100" i="8"/>
  <c r="F96" i="8"/>
  <c r="F101" i="8"/>
  <c r="F109" i="8"/>
  <c r="F103" i="8"/>
  <c r="F102" i="8"/>
  <c r="F105" i="8" l="1"/>
  <c r="F106" i="8"/>
  <c r="F108" i="8"/>
  <c r="F107" i="8" l="1"/>
  <c r="F104" i="8"/>
  <c r="F110" i="8" l="1"/>
  <c r="F112" i="8" s="1"/>
</calcChain>
</file>

<file path=xl/sharedStrings.xml><?xml version="1.0" encoding="utf-8"?>
<sst xmlns="http://schemas.openxmlformats.org/spreadsheetml/2006/main" count="177" uniqueCount="116">
  <si>
    <t>INSTITUTO NACIONAL DE AGUAS POTABLES Y ALCANTARILLADOS</t>
  </si>
  <si>
    <t>***INAPA***</t>
  </si>
  <si>
    <t>Zona : IV</t>
  </si>
  <si>
    <t>Partida</t>
  </si>
  <si>
    <t>Descripción</t>
  </si>
  <si>
    <t>Cant.</t>
  </si>
  <si>
    <t>Unidad</t>
  </si>
  <si>
    <t>P.U. (RD$)</t>
  </si>
  <si>
    <t>Valor (RD$)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</si>
  <si>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</si>
  <si>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</si>
  <si>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</si>
  <si>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</si>
  <si>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</si>
  <si>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</si>
  <si>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</si>
  <si>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</si>
  <si>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</si>
  <si>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</si>
  <si>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</si>
  <si>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</si>
  <si>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 xml:space="preserve">                   SOMETIDO POR:</t>
  </si>
  <si>
    <t>VISTO BUENO:</t>
  </si>
  <si>
    <t>DIRECTOR DE INGENIERIA</t>
  </si>
  <si>
    <t>ENC .DEPTO. DE COSTOS Y PRESUPUESTOS</t>
  </si>
  <si>
    <t>ANALISTA DE PRESUPUESTOS DE OBRAS</t>
  </si>
  <si>
    <t xml:space="preserve">                ARQ. IRMA ESPINOSA</t>
  </si>
  <si>
    <t>REVISADO POR</t>
  </si>
  <si>
    <t xml:space="preserve">                 PREPARADO POR: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</si>
  <si>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</si>
  <si>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</si>
  <si>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</si>
  <si>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</si>
  <si>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</si>
  <si>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</si>
  <si>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</si>
  <si>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</si>
  <si>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</si>
  <si>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</si>
  <si>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</si>
  <si>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ASIENTO DE ARENA</t>
  </si>
  <si>
    <t>SEÑALIZACION,  MANEJO DE TRANSITO Y SEGURIDAD VIAL (INCL OBREROS,MECHONES, CONOS,CINTA, AVISO DE PELIGRO, LETREROS)</t>
  </si>
  <si>
    <t xml:space="preserve">Ø12"  PVC  </t>
  </si>
  <si>
    <t>DIRECCIÓN DE INGENIERIA</t>
  </si>
  <si>
    <t>DEPARTAMENTO DE COSTOS Y PRESUPUESTOS</t>
  </si>
  <si>
    <t xml:space="preserve">REPLANTEO </t>
  </si>
  <si>
    <t xml:space="preserve">ESTUDIOS(SOCIALES, AMBIENTALES, GEOTECNICOS, TOPOGRAFICOS, DE CALIDAD) </t>
  </si>
  <si>
    <t>MEDIDAS DE COMPENSACION AMBIENTAL</t>
  </si>
  <si>
    <t>LIMPIEZA  CONTINUA</t>
  </si>
  <si>
    <t>A</t>
  </si>
  <si>
    <t xml:space="preserve">Obra: </t>
  </si>
  <si>
    <t>JUNTA MECANICA TIPO DRESSER DE Ø 12" HF</t>
  </si>
  <si>
    <t>BOTE DE MATERIAL CON CAMION, INCLUYE CARGIO Y ESPARCIMIENTO EN BOTADERO (DIST.=5.0 KM)</t>
  </si>
  <si>
    <t>JUNTA MECANICA TIPO DRESSER DE Ø 6" HF</t>
  </si>
  <si>
    <t>CAJA TELESCOPICA PARA VALVULA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</si>
  <si>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</si>
  <si>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</si>
  <si>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</si>
  <si>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</si>
  <si>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</si>
  <si>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</si>
  <si>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</si>
  <si>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</si>
  <si>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</si>
  <si>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 xml:space="preserve">ING. SONIA ESTHER RODRIGUEZ </t>
  </si>
  <si>
    <t>TRANSPORTE DE ASFALTO CALIENTE ( 50.00 KM)</t>
  </si>
  <si>
    <t>ING. RAMONA MONTAS</t>
  </si>
  <si>
    <t>NIPLE 12" X 1.00 M ACERO (SCH-30) C/PROTECCION ANTICORROSIVA</t>
  </si>
  <si>
    <t>RELLENO  COMPACTADO C/COMPACTADOR MECANICO EN CAPAS DE 0.20M</t>
  </si>
  <si>
    <t>MES</t>
  </si>
  <si>
    <t>Ø12" PVC (SDR-26) C/JUNTA DE GOMA  + 4 %  PERD. P/CAMPANA  (LINEA CONDUCCION)</t>
  </si>
  <si>
    <t>Ø4" PVC (SDR-26) C/JUNTA DE GOMA  + 2 %  PERD. P/CAMPANA  (RED DE DISTRIBUCION)</t>
  </si>
  <si>
    <t xml:space="preserve">SUMINISTRO DE TUBERIAS </t>
  </si>
  <si>
    <t>COLOCACION DE TUBERIAS (SE COLOCARAN EN LA MISMA ZANJA)</t>
  </si>
  <si>
    <t xml:space="preserve">MOVIMIENTO DE TIERRA </t>
  </si>
  <si>
    <t xml:space="preserve">Ø4"  PVC  </t>
  </si>
  <si>
    <t xml:space="preserve">Ø6"  PVC  </t>
  </si>
  <si>
    <t>LINEA DE CONDUCCION LOS BOTADOS (DESDE ESTACION 2+359.60 HASTA ESTACION 3+372.40 )</t>
  </si>
  <si>
    <t>Ø3" PVC (SDR-26) C/JUNTA DE GOMA  + 2 %  PERD. P/CAMPANA  (RED DE DISTRIBUCION)</t>
  </si>
  <si>
    <t>EXCAVACION MATERIAL COMPACTO C/EQUIPO (DENTRO DEL VOLUMEN TOTAL,  PARA LONG. 120.00M LA ZANJA TENDRA UN ANCHO =1.45M, DONDE SE COLOCARA UN TRAMO DE LA RED DISTRIBUCION Ø3" JUNTO A LA DE 12" DE CONDUCCION)</t>
  </si>
  <si>
    <t>Ø6" PVC (SDR-26) C/JUNTA DE GOMA  + 3 %  PERD. P/CAMPANA  (RED DE DISTRIBUCION)</t>
  </si>
  <si>
    <t>JUNTA MECANICA TIPO DRESSER DE Ø 4" HF</t>
  </si>
  <si>
    <t>JUNTA MECANICA TIPO DRESSER DE Ø 3" HF</t>
  </si>
  <si>
    <t>ANCLAJE H.A. P/PIEZAS ESPECIALES  12" (SEGUN DISEÑO)</t>
  </si>
  <si>
    <t>VALVULA DE  COMPUERTA Ø4" H.F. PLATILLADA (INC.  2 JUNTAS DE GOMA, 2 NIPLE PLATILLADOS, 2 JUNTAS MECANICAS TIPO DRESSER Y 2 PARES DE TORNILLOS)</t>
  </si>
  <si>
    <t xml:space="preserve">Ø3"  PVC  </t>
  </si>
  <si>
    <t>VALVULA DE  COMPUERTA Ø3" H.F. PLATILLADA (INC.  2 JUNTAS DE GOMA, 2 NIPLE PLATILLADOS, 2 JUNTAS MECANICAS TIPO DRESSER Y 2 PARES DE TORNILLOS)</t>
  </si>
  <si>
    <t>YEE 4"X 3"  ACERO (SCH-40) C/PROTECCION ANTICORROSIVA</t>
  </si>
  <si>
    <t>ANCLAJE H.S. P/PIEZAS ESPECIALES 6, 4" Y 3" (SEGUN DISEÑO)</t>
  </si>
  <si>
    <t>ING. JOSE MANUEL AYBAR OVALLE</t>
  </si>
  <si>
    <t>Presupuesto No.238 d/f 20/10/2020</t>
  </si>
  <si>
    <t>CODO 3"X 90"  ACERO (SCH-30) C/PROTECCION ANTICORROSIVA</t>
  </si>
  <si>
    <t>SUMINISTRO  Y COLOCACION DE PIEZAS  C/PROTECCION ANTICORROSIVA</t>
  </si>
  <si>
    <t xml:space="preserve">TEE 12"X 6"  ACERO (SCH-30) </t>
  </si>
  <si>
    <t xml:space="preserve">TEE 12"X 4"  ACERO (SCH-30) </t>
  </si>
  <si>
    <t xml:space="preserve">TEE 12"X 3"  ACERO (SCH-30) </t>
  </si>
  <si>
    <t xml:space="preserve">TEE 6"X 4"  ACERO (SCH-40) </t>
  </si>
  <si>
    <t xml:space="preserve">TEE 6"X 3"  ACERO (SCH-40) </t>
  </si>
  <si>
    <t>TEE 4"X 4"  ACERO (SCH-80)</t>
  </si>
  <si>
    <t>TEE 4"X 3"  ACERO (SCH-80)</t>
  </si>
  <si>
    <t>TEE 3"X 3"  ACERO (SCH-80)</t>
  </si>
  <si>
    <t xml:space="preserve">CODO 12"X 22.5"  ACERO (SCH-30) </t>
  </si>
  <si>
    <t xml:space="preserve">CODO 6"X 90"  ACERO (SCH-40) </t>
  </si>
  <si>
    <t xml:space="preserve">CODO 3"X 45"  ACERO (SCH-80) </t>
  </si>
  <si>
    <t xml:space="preserve">CODO 3"X 22.5"  ACERO (SCH-80) </t>
  </si>
  <si>
    <t>CRUZ 6"X 6"  ACERO (SCH-40)</t>
  </si>
  <si>
    <t xml:space="preserve">CRUZ 4"X 3"  ACERO (SCH-80) </t>
  </si>
  <si>
    <t>CRUZ 4"X 3"  ACERO (SCH-80)</t>
  </si>
  <si>
    <t xml:space="preserve">REDUCCION 12"X 3"  ACERO (SCH-30) </t>
  </si>
  <si>
    <t xml:space="preserve">REDUCCION 6"X 4"  ACERO (SCH-40) </t>
  </si>
  <si>
    <t xml:space="preserve">REDUCCION 6"X 3"  ACERO (SCH-40) </t>
  </si>
  <si>
    <t xml:space="preserve">REDUCCION 4"X 3"  ACERO (SCH-80) </t>
  </si>
  <si>
    <t>NIPLE 6" X 1.00 M ACERO (SCH-40)</t>
  </si>
  <si>
    <t>NIPLE 4" X 1.00 M ACERO (SCH-80)</t>
  </si>
  <si>
    <t>NIPLE 3" X 1.00 M ACERO (SCH-80)</t>
  </si>
  <si>
    <t xml:space="preserve"> LINEA  DE CONDUCCION TRAMO DESDE  EST. 2 + 356.60 HASTA EST. 3+372.40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</si>
</sst>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#,##0.0_);[Red]\(#,##0.0\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8" formatCode="#,##0.00\ &quot;€&quot;;[Red]\-#,##0.00\ &quot;€&quot;"/>
    <numFmt numFmtId="179" formatCode="_-* #,##0\ _€_-;\-* #,##0\ _€_-;_-* &quot;-&quot;\ _€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6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6" applyNumberFormat="0" applyAlignment="0" applyProtection="0"/>
    <xf numFmtId="0" fontId="11" fillId="19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6" applyNumberFormat="0" applyAlignment="0" applyProtection="0"/>
    <xf numFmtId="0" fontId="20" fillId="0" borderId="11" applyNumberFormat="0" applyFill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2" applyNumberFormat="0" applyFont="0" applyAlignment="0" applyProtection="0"/>
    <xf numFmtId="0" fontId="24" fillId="18" borderId="13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43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6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6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6" xfId="0" applyFont="1" applyFill="1" applyBorder="1" applyAlignment="1">
      <alignment vertical="center"/>
    </xf>
    <xf numFmtId="0" fontId="3" fillId="20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10" fontId="3" fillId="21" borderId="0" xfId="0" applyNumberFormat="1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26" fillId="2" borderId="2" xfId="0" applyFont="1" applyFill="1" applyBorder="1" applyAlignment="1">
      <alignment vertical="top" wrapText="1"/>
    </xf>
    <xf numFmtId="4" fontId="3" fillId="0" borderId="0" xfId="0" applyNumberFormat="1" applyFont="1" applyBorder="1"/>
    <xf numFmtId="4" fontId="2" fillId="2" borderId="2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/>
    </xf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0" fontId="26" fillId="0" borderId="2" xfId="1" applyFont="1" applyFill="1" applyBorder="1" applyAlignment="1">
      <alignment horizontal="center" vertical="center" wrapText="1"/>
    </xf>
    <xf numFmtId="167" fontId="26" fillId="0" borderId="2" xfId="2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9" fontId="2" fillId="2" borderId="2" xfId="0" applyNumberFormat="1" applyFont="1" applyFill="1" applyBorder="1" applyProtection="1">
      <protection locked="0"/>
    </xf>
    <xf numFmtId="0" fontId="26" fillId="2" borderId="2" xfId="0" applyFont="1" applyFill="1" applyBorder="1" applyAlignment="1">
      <alignment wrapText="1"/>
    </xf>
    <xf numFmtId="37" fontId="2" fillId="2" borderId="2" xfId="0" applyNumberFormat="1" applyFont="1" applyFill="1" applyBorder="1" applyAlignment="1">
      <alignment horizontal="right" vertical="center"/>
    </xf>
    <xf numFmtId="37" fontId="26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horizontal="right" vertical="center"/>
    </xf>
    <xf numFmtId="175" fontId="26" fillId="2" borderId="2" xfId="0" applyNumberFormat="1" applyFont="1" applyFill="1" applyBorder="1" applyAlignment="1">
      <alignment horizontal="right" vertical="center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7" fontId="2" fillId="2" borderId="2" xfId="0" applyNumberFormat="1" applyFont="1" applyFill="1" applyBorder="1" applyAlignment="1">
      <alignment horizontal="right" vertical="top"/>
    </xf>
    <xf numFmtId="37" fontId="26" fillId="2" borderId="2" xfId="0" applyNumberFormat="1" applyFont="1" applyFill="1" applyBorder="1" applyAlignment="1">
      <alignment horizontal="right" vertical="top"/>
    </xf>
    <xf numFmtId="2" fontId="2" fillId="2" borderId="2" xfId="0" applyNumberFormat="1" applyFont="1" applyFill="1" applyBorder="1" applyAlignment="1">
      <alignment horizontal="right" vertical="center"/>
    </xf>
    <xf numFmtId="49" fontId="26" fillId="2" borderId="2" xfId="78" applyNumberFormat="1" applyFont="1" applyFill="1" applyBorder="1" applyAlignment="1">
      <alignment vertical="top" wrapText="1"/>
    </xf>
    <xf numFmtId="4" fontId="26" fillId="2" borderId="2" xfId="0" applyNumberFormat="1" applyFont="1" applyFill="1" applyBorder="1" applyAlignment="1">
      <alignment vertical="top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right" vertical="top"/>
    </xf>
    <xf numFmtId="4" fontId="2" fillId="2" borderId="2" xfId="0" applyNumberFormat="1" applyFont="1" applyFill="1" applyBorder="1" applyAlignment="1">
      <alignment vertical="top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2" borderId="2" xfId="72" applyFont="1" applyFill="1" applyBorder="1" applyAlignment="1">
      <alignment horizontal="center"/>
    </xf>
    <xf numFmtId="174" fontId="2" fillId="2" borderId="2" xfId="76" applyNumberFormat="1" applyFont="1" applyFill="1" applyBorder="1" applyAlignment="1">
      <alignment horizontal="right" vertical="top"/>
    </xf>
    <xf numFmtId="0" fontId="26" fillId="2" borderId="2" xfId="72" applyFont="1" applyFill="1" applyBorder="1" applyAlignment="1">
      <alignment horizontal="center"/>
    </xf>
    <xf numFmtId="4" fontId="26" fillId="2" borderId="2" xfId="0" applyNumberFormat="1" applyFont="1" applyFill="1" applyBorder="1" applyAlignment="1">
      <alignment horizontal="right" vertical="top" wrapText="1"/>
    </xf>
    <xf numFmtId="4" fontId="26" fillId="2" borderId="2" xfId="70" applyNumberFormat="1" applyFont="1" applyFill="1" applyBorder="1" applyAlignment="1">
      <alignment horizontal="right" wrapText="1"/>
    </xf>
    <xf numFmtId="37" fontId="26" fillId="2" borderId="2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wrapText="1"/>
    </xf>
    <xf numFmtId="174" fontId="2" fillId="22" borderId="2" xfId="76" applyNumberFormat="1" applyFont="1" applyFill="1" applyBorder="1" applyAlignment="1">
      <alignment horizontal="right" vertical="top"/>
    </xf>
    <xf numFmtId="4" fontId="2" fillId="22" borderId="2" xfId="0" applyNumberFormat="1" applyFont="1" applyFill="1" applyBorder="1" applyAlignment="1">
      <alignment horizontal="right" vertical="top" wrapText="1"/>
    </xf>
    <xf numFmtId="4" fontId="2" fillId="22" borderId="2" xfId="0" applyNumberFormat="1" applyFont="1" applyFill="1" applyBorder="1" applyAlignment="1">
      <alignment horizontal="center" vertical="center"/>
    </xf>
    <xf numFmtId="4" fontId="26" fillId="22" borderId="2" xfId="0" applyNumberFormat="1" applyFont="1" applyFill="1" applyBorder="1" applyAlignment="1">
      <alignment horizontal="right" vertical="top" wrapText="1"/>
    </xf>
    <xf numFmtId="4" fontId="26" fillId="22" borderId="2" xfId="70" applyNumberFormat="1" applyFont="1" applyFill="1" applyBorder="1" applyAlignment="1">
      <alignment horizontal="right" wrapText="1"/>
    </xf>
    <xf numFmtId="4" fontId="26" fillId="22" borderId="3" xfId="0" applyNumberFormat="1" applyFont="1" applyFill="1" applyBorder="1" applyAlignment="1">
      <alignment horizontal="right" vertical="top" wrapText="1"/>
    </xf>
    <xf numFmtId="174" fontId="2" fillId="2" borderId="5" xfId="76" applyNumberFormat="1" applyFont="1" applyFill="1" applyBorder="1" applyAlignment="1">
      <alignment horizontal="right" vertical="top"/>
    </xf>
    <xf numFmtId="4" fontId="26" fillId="2" borderId="3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center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10" fontId="2" fillId="2" borderId="2" xfId="74" applyNumberFormat="1" applyFont="1" applyFill="1" applyBorder="1" applyAlignment="1">
      <alignment horizontal="right"/>
    </xf>
    <xf numFmtId="0" fontId="2" fillId="2" borderId="2" xfId="75" applyFont="1" applyFill="1" applyBorder="1" applyAlignment="1">
      <alignment horizontal="right" vertical="top" wrapText="1"/>
    </xf>
    <xf numFmtId="0" fontId="2" fillId="2" borderId="2" xfId="75" applyFont="1" applyFill="1" applyBorder="1" applyAlignment="1">
      <alignment horizontal="left" vertical="top" wrapText="1"/>
    </xf>
    <xf numFmtId="0" fontId="2" fillId="2" borderId="3" xfId="75" applyFont="1" applyFill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right" vertical="center"/>
    </xf>
    <xf numFmtId="10" fontId="2" fillId="2" borderId="5" xfId="74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173" fontId="2" fillId="0" borderId="2" xfId="0" applyNumberFormat="1" applyFont="1" applyFill="1" applyBorder="1"/>
    <xf numFmtId="0" fontId="2" fillId="2" borderId="0" xfId="75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10" fontId="2" fillId="0" borderId="2" xfId="0" applyNumberFormat="1" applyFont="1" applyFill="1" applyBorder="1"/>
    <xf numFmtId="10" fontId="2" fillId="2" borderId="5" xfId="74" applyNumberFormat="1" applyFont="1" applyFill="1" applyBorder="1" applyAlignment="1">
      <alignment horizontal="right" vertical="center"/>
    </xf>
    <xf numFmtId="0" fontId="26" fillId="20" borderId="5" xfId="0" applyFont="1" applyFill="1" applyBorder="1" applyAlignment="1" applyProtection="1">
      <alignment horizontal="center" vertical="center"/>
    </xf>
    <xf numFmtId="0" fontId="26" fillId="20" borderId="5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>
      <alignment horizontal="right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4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/>
    </xf>
    <xf numFmtId="4" fontId="26" fillId="3" borderId="15" xfId="70" applyNumberFormat="1" applyFont="1" applyFill="1" applyBorder="1" applyAlignment="1">
      <alignment horizontal="center" vertical="center"/>
    </xf>
    <xf numFmtId="4" fontId="26" fillId="3" borderId="0" xfId="70" applyNumberFormat="1" applyFont="1" applyFill="1" applyBorder="1" applyAlignment="1">
      <alignment horizontal="center" vertical="center"/>
    </xf>
    <xf numFmtId="172" fontId="2" fillId="0" borderId="0" xfId="72" applyNumberFormat="1" applyFont="1" applyFill="1" applyBorder="1" applyAlignment="1"/>
    <xf numFmtId="40" fontId="2" fillId="0" borderId="0" xfId="72" applyNumberFormat="1" applyFont="1" applyFill="1" applyBorder="1" applyAlignment="1"/>
    <xf numFmtId="4" fontId="2" fillId="0" borderId="0" xfId="73" applyNumberFormat="1" applyFont="1" applyFill="1" applyBorder="1" applyAlignment="1">
      <alignment horizontal="left"/>
    </xf>
    <xf numFmtId="0" fontId="2" fillId="3" borderId="0" xfId="71" applyNumberFormat="1" applyFont="1" applyFill="1" applyBorder="1" applyAlignment="1">
      <alignment horizontal="left" vertical="top"/>
    </xf>
    <xf numFmtId="0" fontId="2" fillId="3" borderId="0" xfId="71" applyNumberFormat="1" applyFont="1" applyFill="1" applyBorder="1" applyAlignment="1">
      <alignment horizontal="right" vertical="top"/>
    </xf>
    <xf numFmtId="0" fontId="2" fillId="3" borderId="0" xfId="71" applyNumberFormat="1" applyFont="1" applyFill="1" applyBorder="1" applyAlignment="1">
      <alignment horizontal="center" vertical="top"/>
    </xf>
    <xf numFmtId="0" fontId="2" fillId="3" borderId="0" xfId="71" applyFont="1" applyFill="1" applyBorder="1" applyAlignment="1">
      <alignment horizontal="right" vertical="top" wrapText="1"/>
    </xf>
    <xf numFmtId="4" fontId="2" fillId="3" borderId="0" xfId="71" applyNumberFormat="1" applyFont="1" applyFill="1" applyBorder="1" applyAlignment="1">
      <alignment horizontal="center" vertical="top" wrapText="1"/>
    </xf>
    <xf numFmtId="0" fontId="2" fillId="3" borderId="0" xfId="0" applyNumberFormat="1" applyFont="1" applyFill="1" applyBorder="1"/>
    <xf numFmtId="0" fontId="2" fillId="3" borderId="0" xfId="71" applyFont="1" applyFill="1" applyBorder="1" applyAlignment="1">
      <alignment horizontal="left" vertical="top" wrapText="1"/>
    </xf>
    <xf numFmtId="4" fontId="2" fillId="3" borderId="0" xfId="71" applyNumberFormat="1" applyFont="1" applyFill="1" applyBorder="1" applyAlignment="1">
      <alignment horizontal="left" vertical="top" wrapText="1"/>
    </xf>
    <xf numFmtId="0" fontId="2" fillId="3" borderId="0" xfId="71" quotePrefix="1" applyFont="1" applyFill="1" applyBorder="1" applyAlignment="1">
      <alignment horizontal="left" vertical="top"/>
    </xf>
    <xf numFmtId="0" fontId="2" fillId="3" borderId="0" xfId="71" applyFont="1" applyFill="1" applyBorder="1" applyAlignment="1">
      <alignment horizontal="left" vertical="top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4" fontId="26" fillId="20" borderId="4" xfId="0" applyNumberFormat="1" applyFont="1" applyFill="1" applyBorder="1" applyAlignment="1" applyProtection="1">
      <alignment horizontal="right" vertical="center"/>
    </xf>
    <xf numFmtId="4" fontId="26" fillId="20" borderId="2" xfId="0" applyNumberFormat="1" applyFont="1" applyFill="1" applyBorder="1" applyAlignment="1">
      <alignment horizontal="right" vertical="center"/>
    </xf>
    <xf numFmtId="2" fontId="2" fillId="2" borderId="0" xfId="1" quotePrefix="1" applyNumberFormat="1" applyFont="1" applyFill="1" applyAlignment="1">
      <alignment horizontal="left" vertical="top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0" fontId="26" fillId="22" borderId="4" xfId="72" applyFont="1" applyFill="1" applyBorder="1" applyAlignment="1">
      <alignment horizontal="center"/>
    </xf>
    <xf numFmtId="174" fontId="2" fillId="22" borderId="4" xfId="76" applyNumberFormat="1" applyFont="1" applyFill="1" applyBorder="1" applyAlignment="1">
      <alignment horizontal="right" vertical="top"/>
    </xf>
    <xf numFmtId="4" fontId="2" fillId="22" borderId="4" xfId="0" applyNumberFormat="1" applyFont="1" applyFill="1" applyBorder="1" applyAlignment="1">
      <alignment horizontal="right" vertical="top" wrapText="1"/>
    </xf>
    <xf numFmtId="4" fontId="2" fillId="22" borderId="4" xfId="0" applyNumberFormat="1" applyFont="1" applyFill="1" applyBorder="1" applyAlignment="1">
      <alignment horizontal="center" vertical="center"/>
    </xf>
    <xf numFmtId="4" fontId="26" fillId="22" borderId="4" xfId="0" applyNumberFormat="1" applyFont="1" applyFill="1" applyBorder="1" applyAlignment="1">
      <alignment horizontal="right" vertical="top" wrapText="1"/>
    </xf>
    <xf numFmtId="4" fontId="26" fillId="22" borderId="4" xfId="70" applyNumberFormat="1" applyFont="1" applyFill="1" applyBorder="1" applyAlignment="1">
      <alignment horizontal="right" wrapText="1"/>
    </xf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20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4" fontId="29" fillId="3" borderId="1" xfId="70" applyNumberFormat="1" applyFont="1" applyFill="1" applyBorder="1" applyAlignment="1">
      <alignment horizontal="center" vertical="center"/>
    </xf>
    <xf numFmtId="4" fontId="26" fillId="0" borderId="5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wrapText="1"/>
    </xf>
    <xf numFmtId="10" fontId="2" fillId="2" borderId="2" xfId="91" applyNumberFormat="1" applyFont="1" applyFill="1" applyBorder="1" applyAlignment="1">
      <alignment vertical="center"/>
    </xf>
    <xf numFmtId="39" fontId="2" fillId="2" borderId="2" xfId="93" applyFont="1" applyFill="1" applyBorder="1" applyAlignment="1">
      <alignment horizontal="right" vertical="top" wrapText="1"/>
    </xf>
    <xf numFmtId="10" fontId="2" fillId="2" borderId="2" xfId="91" applyNumberFormat="1" applyFont="1" applyFill="1" applyBorder="1" applyAlignment="1">
      <alignment vertical="top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3" fillId="21" borderId="0" xfId="0" applyFont="1" applyFill="1" applyBorder="1"/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  <xf numFmtId="4" fontId="2" fillId="0" borderId="0" xfId="73" applyNumberFormat="1" applyFont="1" applyFill="1" applyBorder="1" applyAlignment="1">
      <alignment horizontal="center"/>
    </xf>
    <xf numFmtId="0" fontId="2" fillId="21" borderId="0" xfId="1" applyFont="1" applyFill="1" applyAlignment="1">
      <alignment vertical="top"/>
    </xf>
    <xf numFmtId="0" fontId="28" fillId="2" borderId="2" xfId="0" applyFont="1" applyFill="1" applyBorder="1" applyAlignment="1">
      <alignment vertical="top" wrapText="1"/>
    </xf>
    <xf numFmtId="0" fontId="2" fillId="2" borderId="0" xfId="1" applyFont="1" applyFill="1" applyBorder="1" applyAlignment="1"/>
    <xf numFmtId="0" fontId="2" fillId="2" borderId="2" xfId="0" applyFont="1" applyFill="1" applyBorder="1" applyAlignment="1">
      <alignment horizontal="left" vertical="center" wrapText="1"/>
    </xf>
    <xf numFmtId="0" fontId="26" fillId="2" borderId="2" xfId="61" applyFont="1" applyFill="1" applyBorder="1" applyAlignment="1">
      <alignment horizontal="left" vertical="top" wrapText="1"/>
    </xf>
    <xf numFmtId="43" fontId="2" fillId="2" borderId="2" xfId="94" applyFont="1" applyFill="1" applyBorder="1" applyAlignment="1">
      <alignment horizontal="right" vertical="center" wrapText="1"/>
    </xf>
    <xf numFmtId="43" fontId="2" fillId="2" borderId="2" xfId="94" applyFont="1" applyFill="1" applyBorder="1" applyAlignment="1">
      <alignment horizontal="center" vertical="center"/>
    </xf>
    <xf numFmtId="43" fontId="2" fillId="2" borderId="2" xfId="94" applyFont="1" applyFill="1" applyBorder="1" applyAlignment="1">
      <alignment horizontal="right" wrapText="1"/>
    </xf>
    <xf numFmtId="43" fontId="2" fillId="2" borderId="2" xfId="94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43" fontId="28" fillId="2" borderId="2" xfId="94" applyFont="1" applyFill="1" applyBorder="1" applyAlignment="1">
      <alignment horizontal="right" vertical="center" wrapText="1"/>
    </xf>
    <xf numFmtId="43" fontId="28" fillId="2" borderId="2" xfId="94" applyFont="1" applyFill="1" applyBorder="1" applyAlignment="1">
      <alignment horizontal="center" vertical="center"/>
    </xf>
    <xf numFmtId="43" fontId="28" fillId="2" borderId="2" xfId="94" applyFont="1" applyFill="1" applyBorder="1" applyAlignment="1">
      <alignment horizontal="right" wrapText="1"/>
    </xf>
    <xf numFmtId="4" fontId="28" fillId="2" borderId="2" xfId="0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2" fillId="22" borderId="0" xfId="0" applyNumberFormat="1" applyFont="1" applyFill="1" applyAlignment="1">
      <alignment vertical="top" wrapText="1"/>
    </xf>
    <xf numFmtId="175" fontId="2" fillId="22" borderId="2" xfId="0" applyNumberFormat="1" applyFont="1" applyFill="1" applyBorder="1" applyAlignment="1">
      <alignment horizontal="right" vertical="top"/>
    </xf>
    <xf numFmtId="0" fontId="28" fillId="22" borderId="0" xfId="0" applyFont="1" applyFill="1" applyAlignment="1">
      <alignment vertical="top" wrapText="1"/>
    </xf>
    <xf numFmtId="0" fontId="28" fillId="2" borderId="0" xfId="0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0" fontId="3" fillId="21" borderId="0" xfId="0" applyFont="1" applyFill="1"/>
    <xf numFmtId="4" fontId="28" fillId="0" borderId="0" xfId="0" applyNumberFormat="1" applyFont="1" applyFill="1" applyAlignment="1">
      <alignment vertical="top" wrapText="1"/>
    </xf>
    <xf numFmtId="4" fontId="2" fillId="2" borderId="2" xfId="0" applyNumberFormat="1" applyFont="1" applyFill="1" applyBorder="1" applyAlignment="1"/>
    <xf numFmtId="4" fontId="2" fillId="2" borderId="2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left" wrapText="1"/>
    </xf>
    <xf numFmtId="4" fontId="26" fillId="2" borderId="2" xfId="0" applyNumberFormat="1" applyFont="1" applyFill="1" applyBorder="1"/>
    <xf numFmtId="0" fontId="2" fillId="2" borderId="2" xfId="95" applyFont="1" applyFill="1" applyBorder="1" applyAlignment="1">
      <alignment horizontal="left" vertical="center" wrapText="1"/>
    </xf>
    <xf numFmtId="4" fontId="2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43" fontId="3" fillId="2" borderId="0" xfId="0" applyNumberFormat="1" applyFont="1" applyFill="1" applyBorder="1"/>
    <xf numFmtId="39" fontId="2" fillId="2" borderId="2" xfId="0" applyNumberFormat="1" applyFont="1" applyFill="1" applyBorder="1" applyAlignment="1" applyProtection="1">
      <protection locked="0"/>
    </xf>
    <xf numFmtId="4" fontId="2" fillId="2" borderId="4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wrapText="1"/>
    </xf>
    <xf numFmtId="4" fontId="3" fillId="21" borderId="0" xfId="0" applyNumberFormat="1" applyFont="1" applyFill="1" applyBorder="1"/>
    <xf numFmtId="175" fontId="2" fillId="2" borderId="4" xfId="0" applyNumberFormat="1" applyFont="1" applyFill="1" applyBorder="1" applyAlignment="1">
      <alignment horizontal="right" vertical="top"/>
    </xf>
    <xf numFmtId="4" fontId="3" fillId="24" borderId="0" xfId="0" applyNumberFormat="1" applyFont="1" applyFill="1" applyBorder="1"/>
    <xf numFmtId="0" fontId="3" fillId="24" borderId="0" xfId="0" applyFont="1" applyFill="1" applyBorder="1"/>
    <xf numFmtId="0" fontId="3" fillId="24" borderId="0" xfId="0" applyFont="1" applyFill="1"/>
    <xf numFmtId="0" fontId="2" fillId="2" borderId="4" xfId="0" applyFont="1" applyFill="1" applyBorder="1" applyAlignment="1">
      <alignment vertical="top" wrapText="1"/>
    </xf>
    <xf numFmtId="39" fontId="2" fillId="2" borderId="2" xfId="0" applyNumberFormat="1" applyFont="1" applyFill="1" applyBorder="1" applyAlignment="1">
      <alignment horizontal="right" vertical="top"/>
    </xf>
    <xf numFmtId="0" fontId="2" fillId="2" borderId="4" xfId="0" applyFont="1" applyFill="1" applyBorder="1" applyAlignment="1">
      <alignment horizontal="left" wrapText="1"/>
    </xf>
    <xf numFmtId="2" fontId="2" fillId="2" borderId="4" xfId="0" applyNumberFormat="1" applyFont="1" applyFill="1" applyBorder="1" applyAlignment="1">
      <alignment horizontal="right" vertical="center"/>
    </xf>
    <xf numFmtId="0" fontId="26" fillId="22" borderId="1" xfId="1" applyFont="1" applyFill="1" applyBorder="1" applyAlignment="1">
      <alignment horizontal="center" vertical="center" wrapText="1"/>
    </xf>
    <xf numFmtId="167" fontId="26" fillId="22" borderId="1" xfId="2" applyFont="1" applyFill="1" applyBorder="1" applyAlignment="1">
      <alignment horizontal="center" vertical="center" wrapText="1"/>
    </xf>
    <xf numFmtId="4" fontId="26" fillId="22" borderId="1" xfId="1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wrapText="1"/>
    </xf>
    <xf numFmtId="0" fontId="28" fillId="22" borderId="2" xfId="0" applyFont="1" applyFill="1" applyBorder="1" applyAlignment="1">
      <alignment vertical="top" wrapText="1"/>
    </xf>
    <xf numFmtId="43" fontId="28" fillId="22" borderId="2" xfId="94" applyFont="1" applyFill="1" applyBorder="1" applyAlignment="1">
      <alignment horizontal="right" vertical="center" wrapText="1"/>
    </xf>
    <xf numFmtId="43" fontId="28" fillId="22" borderId="2" xfId="94" applyFont="1" applyFill="1" applyBorder="1" applyAlignment="1">
      <alignment horizontal="center" vertical="center"/>
    </xf>
    <xf numFmtId="43" fontId="28" fillId="22" borderId="2" xfId="94" applyFont="1" applyFill="1" applyBorder="1" applyAlignment="1">
      <alignment horizontal="right" wrapText="1"/>
    </xf>
    <xf numFmtId="4" fontId="26" fillId="22" borderId="2" xfId="0" applyNumberFormat="1" applyFont="1" applyFill="1" applyBorder="1" applyAlignment="1">
      <alignment horizontal="right" wrapText="1"/>
    </xf>
    <xf numFmtId="3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>
      <alignment horizontal="right" vertical="center"/>
    </xf>
    <xf numFmtId="4" fontId="2" fillId="0" borderId="0" xfId="72" applyNumberFormat="1" applyFont="1" applyFill="1" applyBorder="1" applyAlignment="1">
      <alignment horizontal="center"/>
    </xf>
    <xf numFmtId="0" fontId="2" fillId="3" borderId="0" xfId="71" applyFont="1" applyFill="1" applyBorder="1" applyAlignment="1">
      <alignment horizontal="center" vertical="top" wrapText="1"/>
    </xf>
    <xf numFmtId="0" fontId="2" fillId="3" borderId="0" xfId="71" applyFont="1" applyFill="1" applyBorder="1" applyAlignment="1">
      <alignment horizontal="center" vertical="top"/>
    </xf>
    <xf numFmtId="0" fontId="3" fillId="21" borderId="0" xfId="0" quotePrefix="1" applyFont="1" applyFill="1" applyAlignment="1">
      <alignment horizontal="left" vertical="top" wrapText="1"/>
    </xf>
    <xf numFmtId="0" fontId="3" fillId="21" borderId="0" xfId="0" applyFont="1" applyFill="1" applyAlignment="1">
      <alignment horizontal="left" vertical="top" wrapText="1"/>
    </xf>
    <xf numFmtId="4" fontId="2" fillId="0" borderId="0" xfId="73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</cellXfs>
  <cellStyles count="10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1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4" builtinId="3"/>
    <cellStyle name="Millares 10 2" xfId="97"/>
    <cellStyle name="Millares 11" xfId="79"/>
    <cellStyle name="Millares 16" xfId="49"/>
    <cellStyle name="Millares 19" xfId="100"/>
    <cellStyle name="Millares 2" xfId="50"/>
    <cellStyle name="Millares 2 2" xfId="51"/>
    <cellStyle name="Millares 2 2 2" xfId="90"/>
    <cellStyle name="Millares 3" xfId="52"/>
    <cellStyle name="Millares 3 2" xfId="88"/>
    <cellStyle name="Millares 3 3" xfId="81"/>
    <cellStyle name="Millares 3 3 2" xfId="103"/>
    <cellStyle name="Millares 3 3 2 3" xfId="98"/>
    <cellStyle name="Millares 3_111-12 ac neyba zona alta" xfId="2"/>
    <cellStyle name="Millares 4" xfId="53"/>
    <cellStyle name="Millares 4 2" xfId="86"/>
    <cellStyle name="Millares 5 3" xfId="77"/>
    <cellStyle name="Millares 8" xfId="87"/>
    <cellStyle name="Millares 8 2" xfId="104"/>
    <cellStyle name="Millares 9" xfId="85"/>
    <cellStyle name="Millares 9 4" xfId="105"/>
    <cellStyle name="Millares_55-09 Equipamiento Pozos Ac. Rural El Llano" xfId="73"/>
    <cellStyle name="Millares_NUEVO FORMATO DE PRESUPUESTOS" xfId="70"/>
    <cellStyle name="Moneda 2" xfId="89"/>
    <cellStyle name="Moneda 3" xfId="99"/>
    <cellStyle name="No-definido" xfId="54"/>
    <cellStyle name="Normal" xfId="0" builtinId="0"/>
    <cellStyle name="Normal - Style1" xfId="55"/>
    <cellStyle name="Normal 10" xfId="80"/>
    <cellStyle name="Normal 10 2" xfId="92"/>
    <cellStyle name="Normal 13 2" xfId="82"/>
    <cellStyle name="Normal 19" xfId="1"/>
    <cellStyle name="Normal 2" xfId="56"/>
    <cellStyle name="Normal 2 2" xfId="57"/>
    <cellStyle name="Normal 2 2 2" xfId="96"/>
    <cellStyle name="Normal 2 3" xfId="71"/>
    <cellStyle name="Normal 2_07-09 presupu..." xfId="58"/>
    <cellStyle name="Normal 3" xfId="59"/>
    <cellStyle name="Normal 31_correccion de averia ac.hatillo prov.hato mayor oct.2011 2" xfId="83"/>
    <cellStyle name="Normal 4" xfId="60"/>
    <cellStyle name="Normal 42" xfId="95"/>
    <cellStyle name="Normal 5" xfId="61"/>
    <cellStyle name="Normal 5 2 2" xfId="69"/>
    <cellStyle name="Normal 6" xfId="75"/>
    <cellStyle name="Normal 7" xfId="84"/>
    <cellStyle name="Normal 9 4" xfId="102"/>
    <cellStyle name="Normal_55-09 Equipamiento Pozos Ac. Rural El Llano" xfId="76"/>
    <cellStyle name="Normal_Hoja1" xfId="78"/>
    <cellStyle name="Normal_PRES 059-09 REHABIL. PLANTA DE TRATAMIENTO DE 80 LPS RAPIDA, AC. HATO DEL YAQUE" xfId="72"/>
    <cellStyle name="Normal_Presupuesto" xfId="93"/>
    <cellStyle name="Note" xfId="62"/>
    <cellStyle name="Output" xfId="63"/>
    <cellStyle name="Percent 2" xfId="64"/>
    <cellStyle name="Porcentaje" xfId="91" builtinId="5"/>
    <cellStyle name="Porcentual 2" xfId="65"/>
    <cellStyle name="Porcentual 2 2" xfId="74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51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247650</xdr:colOff>
      <xdr:row>119</xdr:row>
      <xdr:rowOff>161925</xdr:rowOff>
    </xdr:from>
    <xdr:to>
      <xdr:col>5</xdr:col>
      <xdr:colOff>685800</xdr:colOff>
      <xdr:row>120</xdr:row>
      <xdr:rowOff>9525</xdr:rowOff>
    </xdr:to>
    <xdr:sp macro="" textlink="">
      <xdr:nvSpPr>
        <xdr:cNvPr id="18" name="Line 65"/>
        <xdr:cNvSpPr>
          <a:spLocks noChangeShapeType="1"/>
        </xdr:cNvSpPr>
      </xdr:nvSpPr>
      <xdr:spPr bwMode="auto">
        <a:xfrm flipV="1">
          <a:off x="4000500" y="16678275"/>
          <a:ext cx="24193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120</xdr:row>
      <xdr:rowOff>9525</xdr:rowOff>
    </xdr:from>
    <xdr:to>
      <xdr:col>1</xdr:col>
      <xdr:colOff>2133600</xdr:colOff>
      <xdr:row>120</xdr:row>
      <xdr:rowOff>9525</xdr:rowOff>
    </xdr:to>
    <xdr:sp macro="" textlink="">
      <xdr:nvSpPr>
        <xdr:cNvPr id="19" name="Line 68"/>
        <xdr:cNvSpPr>
          <a:spLocks noChangeShapeType="1"/>
        </xdr:cNvSpPr>
      </xdr:nvSpPr>
      <xdr:spPr bwMode="auto">
        <a:xfrm>
          <a:off x="161925" y="1668780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130</xdr:row>
      <xdr:rowOff>0</xdr:rowOff>
    </xdr:from>
    <xdr:to>
      <xdr:col>5</xdr:col>
      <xdr:colOff>762000</xdr:colOff>
      <xdr:row>130</xdr:row>
      <xdr:rowOff>0</xdr:rowOff>
    </xdr:to>
    <xdr:sp macro="" textlink="">
      <xdr:nvSpPr>
        <xdr:cNvPr id="20" name="Line 4"/>
        <xdr:cNvSpPr>
          <a:spLocks noChangeShapeType="1"/>
        </xdr:cNvSpPr>
      </xdr:nvSpPr>
      <xdr:spPr bwMode="auto">
        <a:xfrm>
          <a:off x="3981450" y="18135600"/>
          <a:ext cx="2514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130</xdr:row>
      <xdr:rowOff>0</xdr:rowOff>
    </xdr:from>
    <xdr:to>
      <xdr:col>1</xdr:col>
      <xdr:colOff>1990725</xdr:colOff>
      <xdr:row>130</xdr:row>
      <xdr:rowOff>0</xdr:rowOff>
    </xdr:to>
    <xdr:sp macro="" textlink="">
      <xdr:nvSpPr>
        <xdr:cNvPr id="21" name="Line 11"/>
        <xdr:cNvSpPr>
          <a:spLocks noChangeShapeType="1"/>
        </xdr:cNvSpPr>
      </xdr:nvSpPr>
      <xdr:spPr bwMode="auto">
        <a:xfrm>
          <a:off x="66675" y="1813560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95251</xdr:colOff>
      <xdr:row>0</xdr:row>
      <xdr:rowOff>51955</xdr:rowOff>
    </xdr:from>
    <xdr:to>
      <xdr:col>1</xdr:col>
      <xdr:colOff>489240</xdr:colOff>
      <xdr:row>4</xdr:row>
      <xdr:rowOff>43295</xdr:rowOff>
    </xdr:to>
    <xdr:pic>
      <xdr:nvPicPr>
        <xdr:cNvPr id="22" name="Imagen 1160" descr="INAP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51955"/>
          <a:ext cx="904875" cy="649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139"/>
  <sheetViews>
    <sheetView showGridLines="0" showZeros="0" tabSelected="1" view="pageBreakPreview" zoomScale="110" zoomScaleNormal="100" zoomScaleSheetLayoutView="110" workbookViewId="0">
      <selection activeCell="B7" sqref="B7:F7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6" width="15.7109375" style="6" customWidth="1"/>
    <col min="7" max="7" width="17.7109375" style="6" customWidth="1"/>
    <col min="8" max="8" width="7.4257812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37" s="1" customFormat="1" x14ac:dyDescent="0.2">
      <c r="A1" s="244" t="s">
        <v>0</v>
      </c>
      <c r="B1" s="244"/>
      <c r="C1" s="244"/>
      <c r="D1" s="244"/>
      <c r="E1" s="244"/>
      <c r="F1" s="244"/>
      <c r="G1" s="178"/>
    </row>
    <row r="2" spans="1:37" s="1" customFormat="1" x14ac:dyDescent="0.2">
      <c r="A2" s="244" t="s">
        <v>1</v>
      </c>
      <c r="B2" s="244"/>
      <c r="C2" s="244"/>
      <c r="D2" s="244"/>
      <c r="E2" s="244"/>
      <c r="F2" s="244"/>
      <c r="G2" s="178"/>
    </row>
    <row r="3" spans="1:37" s="1" customFormat="1" x14ac:dyDescent="0.2">
      <c r="A3" s="244" t="s">
        <v>43</v>
      </c>
      <c r="B3" s="244"/>
      <c r="C3" s="244"/>
      <c r="D3" s="244"/>
      <c r="E3" s="244"/>
      <c r="F3" s="244"/>
      <c r="G3" s="178"/>
    </row>
    <row r="4" spans="1:37" s="1" customFormat="1" x14ac:dyDescent="0.2">
      <c r="A4" s="244" t="s">
        <v>44</v>
      </c>
      <c r="B4" s="244"/>
      <c r="C4" s="244"/>
      <c r="D4" s="244"/>
      <c r="E4" s="244"/>
      <c r="F4" s="244"/>
      <c r="G4" s="178"/>
    </row>
    <row r="5" spans="1:37" s="1" customFormat="1" ht="8.25" customHeight="1" x14ac:dyDescent="0.2">
      <c r="A5" s="244"/>
      <c r="B5" s="244"/>
      <c r="C5" s="244"/>
      <c r="D5" s="244"/>
      <c r="E5" s="244"/>
      <c r="F5" s="244"/>
      <c r="G5" s="180"/>
      <c r="H5" s="144"/>
      <c r="I5" s="145"/>
      <c r="J5" s="182"/>
      <c r="K5" s="146"/>
      <c r="L5" s="146"/>
    </row>
    <row r="6" spans="1:37" s="1" customFormat="1" x14ac:dyDescent="0.2">
      <c r="A6" s="49" t="s">
        <v>90</v>
      </c>
      <c r="B6" s="50"/>
      <c r="C6" s="51"/>
      <c r="D6" s="52"/>
      <c r="E6" s="53"/>
      <c r="F6" s="54"/>
      <c r="G6" s="54"/>
    </row>
    <row r="7" spans="1:37" s="147" customFormat="1" ht="18" customHeight="1" x14ac:dyDescent="0.2">
      <c r="A7" s="143" t="s">
        <v>50</v>
      </c>
      <c r="B7" s="243" t="s">
        <v>115</v>
      </c>
      <c r="C7" s="243"/>
      <c r="D7" s="243"/>
      <c r="E7" s="243"/>
      <c r="F7" s="243"/>
      <c r="G7" s="146"/>
    </row>
    <row r="8" spans="1:37" s="1" customFormat="1" ht="14.25" customHeight="1" x14ac:dyDescent="0.2">
      <c r="A8" s="55" t="s">
        <v>63</v>
      </c>
      <c r="B8" s="50"/>
      <c r="C8" s="56"/>
      <c r="D8" s="52" t="s">
        <v>2</v>
      </c>
      <c r="E8" s="57"/>
      <c r="F8" s="146"/>
      <c r="G8" s="54"/>
    </row>
    <row r="9" spans="1:37" s="1" customFormat="1" ht="9" customHeight="1" x14ac:dyDescent="0.2">
      <c r="A9" s="55"/>
      <c r="B9" s="50"/>
      <c r="C9" s="56"/>
      <c r="D9" s="52"/>
      <c r="E9" s="57"/>
      <c r="F9" s="54"/>
      <c r="G9" s="54"/>
    </row>
    <row r="10" spans="1:37" s="34" customFormat="1" ht="11.25" customHeight="1" x14ac:dyDescent="0.25">
      <c r="A10" s="224" t="s">
        <v>3</v>
      </c>
      <c r="B10" s="224" t="s">
        <v>4</v>
      </c>
      <c r="C10" s="225" t="s">
        <v>5</v>
      </c>
      <c r="D10" s="224" t="s">
        <v>6</v>
      </c>
      <c r="E10" s="226" t="s">
        <v>7</v>
      </c>
      <c r="F10" s="226" t="s">
        <v>8</v>
      </c>
      <c r="G10" s="164"/>
      <c r="H10" s="171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2"/>
      <c r="AE10" s="3"/>
      <c r="AF10" s="3"/>
      <c r="AG10" s="3"/>
      <c r="AH10" s="3"/>
      <c r="AI10" s="3"/>
      <c r="AJ10" s="3"/>
      <c r="AK10" s="3"/>
    </row>
    <row r="11" spans="1:37" ht="12.75" customHeight="1" x14ac:dyDescent="0.25">
      <c r="A11" s="58"/>
      <c r="B11" s="58"/>
      <c r="C11" s="59"/>
      <c r="D11" s="58"/>
      <c r="E11" s="60"/>
      <c r="F11" s="60"/>
      <c r="G11" s="166"/>
      <c r="H11" s="172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2"/>
    </row>
    <row r="12" spans="1:37" s="13" customFormat="1" ht="24.75" customHeight="1" x14ac:dyDescent="0.2">
      <c r="A12" s="61" t="s">
        <v>49</v>
      </c>
      <c r="B12" s="64" t="s">
        <v>77</v>
      </c>
      <c r="C12" s="42"/>
      <c r="D12" s="62"/>
      <c r="E12" s="44"/>
      <c r="F12" s="63"/>
      <c r="G12" s="20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s="13" customFormat="1" ht="7.5" customHeight="1" x14ac:dyDescent="0.2">
      <c r="A13" s="62"/>
      <c r="B13" s="39"/>
      <c r="C13" s="42"/>
      <c r="D13" s="62"/>
      <c r="E13" s="44"/>
      <c r="F13" s="63"/>
      <c r="G13" s="208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37" s="13" customFormat="1" ht="12.75" customHeight="1" x14ac:dyDescent="0.2">
      <c r="A14" s="65">
        <v>1</v>
      </c>
      <c r="B14" s="39" t="s">
        <v>45</v>
      </c>
      <c r="C14" s="44">
        <v>1015.8</v>
      </c>
      <c r="D14" s="62" t="s">
        <v>11</v>
      </c>
      <c r="E14" s="44">
        <v>14.63</v>
      </c>
      <c r="F14" s="63">
        <f t="shared" ref="F14:F77" si="0">ROUND(C14*E14,2)</f>
        <v>14861.15</v>
      </c>
      <c r="G14" s="208"/>
      <c r="H14" s="209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37" s="13" customFormat="1" ht="6.75" customHeight="1" x14ac:dyDescent="0.2">
      <c r="A15" s="38"/>
      <c r="B15" s="39"/>
      <c r="C15" s="42"/>
      <c r="D15" s="62"/>
      <c r="E15" s="44"/>
      <c r="F15" s="63">
        <f t="shared" si="0"/>
        <v>0</v>
      </c>
      <c r="G15" s="208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37" s="13" customFormat="1" ht="18" customHeight="1" x14ac:dyDescent="0.2">
      <c r="A16" s="66">
        <v>2</v>
      </c>
      <c r="B16" s="64" t="s">
        <v>74</v>
      </c>
      <c r="C16" s="42"/>
      <c r="D16" s="62"/>
      <c r="E16" s="44"/>
      <c r="F16" s="63">
        <f t="shared" si="0"/>
        <v>0</v>
      </c>
      <c r="G16" s="208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13" customFormat="1" ht="76.5" customHeight="1" x14ac:dyDescent="0.2">
      <c r="A17" s="68">
        <v>2.1</v>
      </c>
      <c r="B17" s="39" t="s">
        <v>79</v>
      </c>
      <c r="C17" s="35">
        <v>1600.83</v>
      </c>
      <c r="D17" s="62" t="s">
        <v>9</v>
      </c>
      <c r="E17" s="35">
        <v>154.52000000000001</v>
      </c>
      <c r="F17" s="71">
        <f t="shared" si="0"/>
        <v>247360.25</v>
      </c>
      <c r="G17" s="208"/>
      <c r="H17" s="211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13" customFormat="1" ht="12.75" customHeight="1" x14ac:dyDescent="0.2">
      <c r="A18" s="67">
        <v>2.2000000000000002</v>
      </c>
      <c r="B18" s="39" t="s">
        <v>40</v>
      </c>
      <c r="C18" s="44">
        <v>109.69</v>
      </c>
      <c r="D18" s="62" t="s">
        <v>9</v>
      </c>
      <c r="E18" s="44">
        <v>1110.3900000000001</v>
      </c>
      <c r="F18" s="63">
        <f t="shared" si="0"/>
        <v>121798.68</v>
      </c>
      <c r="G18" s="208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13" customFormat="1" ht="25.5" x14ac:dyDescent="0.2">
      <c r="A19" s="67">
        <v>2.2999999999999998</v>
      </c>
      <c r="B19" s="40" t="s">
        <v>68</v>
      </c>
      <c r="C19" s="203">
        <v>1383.53</v>
      </c>
      <c r="D19" s="43" t="s">
        <v>9</v>
      </c>
      <c r="E19" s="204">
        <v>184.68</v>
      </c>
      <c r="F19" s="63">
        <f t="shared" si="0"/>
        <v>255510.32</v>
      </c>
      <c r="G19" s="208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13" customFormat="1" ht="29.25" customHeight="1" x14ac:dyDescent="0.2">
      <c r="A20" s="67">
        <v>2.4</v>
      </c>
      <c r="B20" s="205" t="s">
        <v>52</v>
      </c>
      <c r="C20" s="203">
        <v>260.76</v>
      </c>
      <c r="D20" s="43" t="s">
        <v>9</v>
      </c>
      <c r="E20" s="203">
        <v>210</v>
      </c>
      <c r="F20" s="212">
        <f t="shared" si="0"/>
        <v>54759.6</v>
      </c>
      <c r="G20" s="208"/>
      <c r="H20" s="12"/>
      <c r="I20" s="12"/>
      <c r="J20" s="12"/>
      <c r="K20" s="209"/>
      <c r="L20" s="12"/>
      <c r="M20" s="12"/>
      <c r="N20" s="12"/>
      <c r="O20" s="12"/>
      <c r="P20" s="12"/>
      <c r="Q20" s="12"/>
      <c r="R20" s="12"/>
    </row>
    <row r="21" spans="1:18" s="13" customFormat="1" ht="9" customHeight="1" x14ac:dyDescent="0.2">
      <c r="A21" s="67"/>
      <c r="B21" s="39"/>
      <c r="C21" s="44"/>
      <c r="D21" s="62"/>
      <c r="E21" s="44"/>
      <c r="F21" s="63">
        <f t="shared" si="0"/>
        <v>0</v>
      </c>
      <c r="G21" s="208"/>
      <c r="H21" s="12"/>
      <c r="I21" s="12"/>
      <c r="J21" s="12"/>
      <c r="K21" s="209"/>
      <c r="L21" s="12"/>
      <c r="M21" s="12"/>
      <c r="N21" s="12"/>
      <c r="O21" s="12"/>
      <c r="P21" s="12"/>
      <c r="Q21" s="12"/>
      <c r="R21" s="12"/>
    </row>
    <row r="22" spans="1:18" s="13" customFormat="1" ht="12.75" customHeight="1" x14ac:dyDescent="0.2">
      <c r="A22" s="66">
        <v>3</v>
      </c>
      <c r="B22" s="64" t="s">
        <v>72</v>
      </c>
      <c r="C22" s="206"/>
      <c r="D22" s="61"/>
      <c r="E22" s="206"/>
      <c r="F22" s="63">
        <f t="shared" si="0"/>
        <v>0</v>
      </c>
      <c r="G22" s="208"/>
      <c r="H22" s="12"/>
      <c r="I22" s="12"/>
      <c r="J22" s="12"/>
      <c r="K22" s="209"/>
      <c r="L22" s="12"/>
      <c r="M22" s="12"/>
      <c r="N22" s="12"/>
      <c r="O22" s="12"/>
      <c r="P22" s="12"/>
      <c r="Q22" s="12"/>
      <c r="R22" s="12"/>
    </row>
    <row r="23" spans="1:18" s="13" customFormat="1" ht="25.5" x14ac:dyDescent="0.2">
      <c r="A23" s="68">
        <v>3.1</v>
      </c>
      <c r="B23" s="40" t="s">
        <v>70</v>
      </c>
      <c r="C23" s="203">
        <v>1056.43</v>
      </c>
      <c r="D23" s="43" t="s">
        <v>11</v>
      </c>
      <c r="E23" s="204">
        <v>6063.52</v>
      </c>
      <c r="F23" s="212">
        <f t="shared" si="0"/>
        <v>6405684.4299999997</v>
      </c>
      <c r="G23" s="208"/>
      <c r="H23" s="12"/>
      <c r="I23" s="12"/>
      <c r="J23" s="12"/>
      <c r="K23" s="209"/>
      <c r="L23" s="12"/>
      <c r="M23" s="12"/>
      <c r="N23" s="12"/>
      <c r="O23" s="12"/>
      <c r="P23" s="12"/>
      <c r="Q23" s="12"/>
      <c r="R23" s="12"/>
    </row>
    <row r="24" spans="1:18" s="13" customFormat="1" ht="25.5" x14ac:dyDescent="0.2">
      <c r="A24" s="68">
        <v>3.2</v>
      </c>
      <c r="B24" s="40" t="s">
        <v>80</v>
      </c>
      <c r="C24" s="203">
        <v>224.54</v>
      </c>
      <c r="D24" s="43" t="s">
        <v>11</v>
      </c>
      <c r="E24" s="204">
        <v>1633.99</v>
      </c>
      <c r="F24" s="212">
        <f t="shared" si="0"/>
        <v>366896.11</v>
      </c>
      <c r="G24" s="208"/>
      <c r="H24" s="12"/>
      <c r="I24" s="12"/>
      <c r="J24" s="12"/>
      <c r="K24" s="209"/>
      <c r="L24" s="12"/>
      <c r="M24" s="12"/>
      <c r="N24" s="12"/>
      <c r="O24" s="12"/>
      <c r="P24" s="12"/>
      <c r="Q24" s="12"/>
      <c r="R24" s="12"/>
    </row>
    <row r="25" spans="1:18" s="13" customFormat="1" ht="22.5" customHeight="1" x14ac:dyDescent="0.2">
      <c r="A25" s="68">
        <v>3.3</v>
      </c>
      <c r="B25" s="40" t="s">
        <v>71</v>
      </c>
      <c r="C25" s="203">
        <v>384.54</v>
      </c>
      <c r="D25" s="43" t="s">
        <v>11</v>
      </c>
      <c r="E25" s="204">
        <v>790.67</v>
      </c>
      <c r="F25" s="212">
        <f t="shared" si="0"/>
        <v>304044.24</v>
      </c>
      <c r="G25" s="208"/>
      <c r="H25" s="12"/>
      <c r="I25" s="12"/>
      <c r="J25" s="12"/>
      <c r="K25" s="209"/>
      <c r="L25" s="12"/>
      <c r="M25" s="12"/>
      <c r="N25" s="12"/>
      <c r="O25" s="12"/>
      <c r="P25" s="12"/>
      <c r="Q25" s="12"/>
      <c r="R25" s="12"/>
    </row>
    <row r="26" spans="1:18" s="13" customFormat="1" ht="25.5" x14ac:dyDescent="0.2">
      <c r="A26" s="68">
        <v>3.4</v>
      </c>
      <c r="B26" s="40" t="s">
        <v>78</v>
      </c>
      <c r="C26" s="203">
        <v>122.4</v>
      </c>
      <c r="D26" s="43" t="s">
        <v>11</v>
      </c>
      <c r="E26" s="204">
        <v>469.53</v>
      </c>
      <c r="F26" s="212">
        <f t="shared" si="0"/>
        <v>57470.47</v>
      </c>
      <c r="G26" s="208"/>
      <c r="H26" s="12"/>
      <c r="I26" s="12"/>
      <c r="J26" s="12"/>
      <c r="K26" s="209"/>
      <c r="L26" s="12"/>
      <c r="M26" s="12"/>
      <c r="N26" s="12"/>
      <c r="O26" s="12"/>
      <c r="P26" s="12"/>
      <c r="Q26" s="12"/>
      <c r="R26" s="12"/>
    </row>
    <row r="27" spans="1:18" s="13" customFormat="1" x14ac:dyDescent="0.2">
      <c r="A27" s="70"/>
      <c r="B27" s="40"/>
      <c r="C27" s="79"/>
      <c r="D27" s="62"/>
      <c r="E27" s="44"/>
      <c r="F27" s="63">
        <f t="shared" si="0"/>
        <v>0</v>
      </c>
      <c r="G27" s="208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13" customFormat="1" ht="25.5" x14ac:dyDescent="0.2">
      <c r="A28" s="66">
        <v>4</v>
      </c>
      <c r="B28" s="64" t="s">
        <v>73</v>
      </c>
      <c r="C28" s="206"/>
      <c r="D28" s="61"/>
      <c r="E28" s="206"/>
      <c r="F28" s="63">
        <f t="shared" si="0"/>
        <v>0</v>
      </c>
      <c r="G28" s="208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13" customFormat="1" ht="25.5" x14ac:dyDescent="0.2">
      <c r="A29" s="68">
        <v>4.0999999999999996</v>
      </c>
      <c r="B29" s="40" t="s">
        <v>70</v>
      </c>
      <c r="C29" s="203">
        <v>1056.43</v>
      </c>
      <c r="D29" s="43" t="s">
        <v>11</v>
      </c>
      <c r="E29" s="203">
        <v>55.95</v>
      </c>
      <c r="F29" s="212">
        <f t="shared" si="0"/>
        <v>59107.26</v>
      </c>
      <c r="G29" s="208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13" customFormat="1" ht="25.5" x14ac:dyDescent="0.2">
      <c r="A30" s="68">
        <v>4.2</v>
      </c>
      <c r="B30" s="40" t="s">
        <v>80</v>
      </c>
      <c r="C30" s="203">
        <v>224.54</v>
      </c>
      <c r="D30" s="43" t="s">
        <v>11</v>
      </c>
      <c r="E30" s="203">
        <v>39.299999999999997</v>
      </c>
      <c r="F30" s="212">
        <f t="shared" si="0"/>
        <v>8824.42</v>
      </c>
      <c r="G30" s="208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13" customFormat="1" ht="25.5" x14ac:dyDescent="0.2">
      <c r="A31" s="68">
        <v>4.3</v>
      </c>
      <c r="B31" s="40" t="s">
        <v>71</v>
      </c>
      <c r="C31" s="203">
        <v>384.54</v>
      </c>
      <c r="D31" s="43" t="s">
        <v>11</v>
      </c>
      <c r="E31" s="203">
        <v>32.270000000000003</v>
      </c>
      <c r="F31" s="212">
        <f t="shared" si="0"/>
        <v>12409.11</v>
      </c>
      <c r="G31" s="208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13" customFormat="1" ht="25.5" x14ac:dyDescent="0.2">
      <c r="A32" s="68">
        <v>4.4000000000000004</v>
      </c>
      <c r="B32" s="40" t="s">
        <v>78</v>
      </c>
      <c r="C32" s="203">
        <v>122.4</v>
      </c>
      <c r="D32" s="43" t="s">
        <v>11</v>
      </c>
      <c r="E32" s="203">
        <v>27.98</v>
      </c>
      <c r="F32" s="212">
        <f t="shared" si="0"/>
        <v>3424.75</v>
      </c>
      <c r="G32" s="208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8" customFormat="1" x14ac:dyDescent="0.2">
      <c r="A33" s="67"/>
      <c r="B33" s="40"/>
      <c r="C33" s="42"/>
      <c r="D33" s="62"/>
      <c r="E33" s="44"/>
      <c r="F33" s="63">
        <f t="shared" si="0"/>
        <v>0</v>
      </c>
      <c r="G33" s="20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s="8" customFormat="1" ht="25.5" x14ac:dyDescent="0.2">
      <c r="A34" s="73">
        <v>5</v>
      </c>
      <c r="B34" s="45" t="s">
        <v>92</v>
      </c>
      <c r="C34" s="38"/>
      <c r="D34" s="62"/>
      <c r="E34" s="69"/>
      <c r="F34" s="63">
        <f t="shared" si="0"/>
        <v>0</v>
      </c>
      <c r="G34" s="20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s="8" customFormat="1" x14ac:dyDescent="0.2">
      <c r="A35" s="68">
        <v>5.0999999999999996</v>
      </c>
      <c r="B35" s="214" t="s">
        <v>93</v>
      </c>
      <c r="C35" s="74">
        <v>2</v>
      </c>
      <c r="D35" s="62" t="s">
        <v>12</v>
      </c>
      <c r="E35" s="69">
        <v>7901.47</v>
      </c>
      <c r="F35" s="63">
        <f t="shared" si="0"/>
        <v>15802.94</v>
      </c>
      <c r="G35" s="208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s="8" customFormat="1" x14ac:dyDescent="0.2">
      <c r="A36" s="68">
        <f>+A35+0.1</f>
        <v>5.2</v>
      </c>
      <c r="B36" s="214" t="s">
        <v>94</v>
      </c>
      <c r="C36" s="74">
        <v>1</v>
      </c>
      <c r="D36" s="62" t="s">
        <v>12</v>
      </c>
      <c r="E36" s="69">
        <v>7161.61</v>
      </c>
      <c r="F36" s="63">
        <f t="shared" si="0"/>
        <v>7161.61</v>
      </c>
      <c r="G36" s="208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s="219" customFormat="1" x14ac:dyDescent="0.2">
      <c r="A37" s="68">
        <f t="shared" ref="A37:A43" si="1">+A36+0.1</f>
        <v>5.3</v>
      </c>
      <c r="B37" s="214" t="s">
        <v>95</v>
      </c>
      <c r="C37" s="74">
        <v>2</v>
      </c>
      <c r="D37" s="62" t="s">
        <v>12</v>
      </c>
      <c r="E37" s="69">
        <v>5824.37</v>
      </c>
      <c r="F37" s="63">
        <f t="shared" si="0"/>
        <v>11648.74</v>
      </c>
      <c r="G37" s="20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</row>
    <row r="38" spans="1:18" s="219" customFormat="1" x14ac:dyDescent="0.2">
      <c r="A38" s="68">
        <f t="shared" si="1"/>
        <v>5.4</v>
      </c>
      <c r="B38" s="214" t="s">
        <v>96</v>
      </c>
      <c r="C38" s="74">
        <v>1</v>
      </c>
      <c r="D38" s="62" t="s">
        <v>12</v>
      </c>
      <c r="E38" s="69">
        <v>3717.09</v>
      </c>
      <c r="F38" s="63">
        <f t="shared" si="0"/>
        <v>3717.09</v>
      </c>
      <c r="G38" s="20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</row>
    <row r="39" spans="1:18" s="219" customFormat="1" x14ac:dyDescent="0.2">
      <c r="A39" s="68">
        <f t="shared" si="1"/>
        <v>5.5</v>
      </c>
      <c r="B39" s="214" t="s">
        <v>97</v>
      </c>
      <c r="C39" s="74">
        <v>2</v>
      </c>
      <c r="D39" s="62" t="s">
        <v>12</v>
      </c>
      <c r="E39" s="69">
        <v>3431.53</v>
      </c>
      <c r="F39" s="63">
        <f t="shared" si="0"/>
        <v>6863.06</v>
      </c>
      <c r="G39" s="20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</row>
    <row r="40" spans="1:18" s="219" customFormat="1" x14ac:dyDescent="0.2">
      <c r="A40" s="68">
        <f t="shared" si="1"/>
        <v>5.6</v>
      </c>
      <c r="B40" s="214" t="s">
        <v>98</v>
      </c>
      <c r="C40" s="74">
        <v>2</v>
      </c>
      <c r="D40" s="62" t="s">
        <v>12</v>
      </c>
      <c r="E40" s="69">
        <v>2249.15</v>
      </c>
      <c r="F40" s="63">
        <f t="shared" si="0"/>
        <v>4498.3</v>
      </c>
      <c r="G40" s="20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</row>
    <row r="41" spans="1:18" s="219" customFormat="1" x14ac:dyDescent="0.2">
      <c r="A41" s="216">
        <f t="shared" si="1"/>
        <v>5.7</v>
      </c>
      <c r="B41" s="222" t="s">
        <v>99</v>
      </c>
      <c r="C41" s="223">
        <v>3</v>
      </c>
      <c r="D41" s="210" t="s">
        <v>12</v>
      </c>
      <c r="E41" s="213">
        <v>2054.4499999999998</v>
      </c>
      <c r="F41" s="235">
        <f t="shared" si="0"/>
        <v>6163.35</v>
      </c>
      <c r="G41" s="20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</row>
    <row r="42" spans="1:18" s="219" customFormat="1" x14ac:dyDescent="0.2">
      <c r="A42" s="68">
        <f t="shared" si="1"/>
        <v>5.8</v>
      </c>
      <c r="B42" s="214" t="s">
        <v>100</v>
      </c>
      <c r="C42" s="74">
        <v>1</v>
      </c>
      <c r="D42" s="62" t="s">
        <v>12</v>
      </c>
      <c r="E42" s="69">
        <v>1514.74</v>
      </c>
      <c r="F42" s="63">
        <f t="shared" si="0"/>
        <v>1514.74</v>
      </c>
      <c r="G42" s="20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</row>
    <row r="43" spans="1:18" s="219" customFormat="1" x14ac:dyDescent="0.2">
      <c r="A43" s="68">
        <f t="shared" si="1"/>
        <v>5.9</v>
      </c>
      <c r="B43" s="214" t="s">
        <v>101</v>
      </c>
      <c r="C43" s="74">
        <v>1</v>
      </c>
      <c r="D43" s="62" t="s">
        <v>12</v>
      </c>
      <c r="E43" s="69">
        <v>8550.4699999999993</v>
      </c>
      <c r="F43" s="63">
        <f t="shared" si="0"/>
        <v>8550.4699999999993</v>
      </c>
      <c r="G43" s="20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</row>
    <row r="44" spans="1:18" s="219" customFormat="1" x14ac:dyDescent="0.2">
      <c r="A44" s="221">
        <v>6.1</v>
      </c>
      <c r="B44" s="214" t="s">
        <v>102</v>
      </c>
      <c r="C44" s="74">
        <v>1</v>
      </c>
      <c r="D44" s="62" t="s">
        <v>12</v>
      </c>
      <c r="E44" s="69">
        <v>2443.38</v>
      </c>
      <c r="F44" s="63">
        <f t="shared" si="0"/>
        <v>2443.38</v>
      </c>
      <c r="G44" s="20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</row>
    <row r="45" spans="1:18" s="219" customFormat="1" x14ac:dyDescent="0.2">
      <c r="A45" s="221">
        <f>+A44+0.01</f>
        <v>6.11</v>
      </c>
      <c r="B45" s="214" t="s">
        <v>103</v>
      </c>
      <c r="C45" s="74">
        <v>2</v>
      </c>
      <c r="D45" s="62" t="s">
        <v>12</v>
      </c>
      <c r="E45" s="69">
        <v>1320.04</v>
      </c>
      <c r="F45" s="63">
        <f t="shared" si="0"/>
        <v>2640.08</v>
      </c>
      <c r="G45" s="20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</row>
    <row r="46" spans="1:18" s="219" customFormat="1" x14ac:dyDescent="0.2">
      <c r="A46" s="221">
        <f t="shared" ref="A46:A53" si="2">+A45+0.01</f>
        <v>6.12</v>
      </c>
      <c r="B46" s="214" t="s">
        <v>104</v>
      </c>
      <c r="C46" s="74">
        <v>1</v>
      </c>
      <c r="D46" s="62" t="s">
        <v>12</v>
      </c>
      <c r="E46" s="69">
        <v>2032.34</v>
      </c>
      <c r="F46" s="63">
        <f t="shared" si="0"/>
        <v>2032.34</v>
      </c>
      <c r="G46" s="20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</row>
    <row r="47" spans="1:18" s="219" customFormat="1" ht="25.5" x14ac:dyDescent="0.2">
      <c r="A47" s="221">
        <f t="shared" si="2"/>
        <v>6.13</v>
      </c>
      <c r="B47" s="214" t="s">
        <v>91</v>
      </c>
      <c r="C47" s="74">
        <v>1</v>
      </c>
      <c r="D47" s="62" t="s">
        <v>12</v>
      </c>
      <c r="E47" s="69">
        <v>1644.54</v>
      </c>
      <c r="F47" s="63">
        <f t="shared" si="0"/>
        <v>1644.54</v>
      </c>
      <c r="G47" s="20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</row>
    <row r="48" spans="1:18" s="219" customFormat="1" x14ac:dyDescent="0.2">
      <c r="A48" s="221">
        <f t="shared" si="2"/>
        <v>6.14</v>
      </c>
      <c r="B48" s="214" t="s">
        <v>105</v>
      </c>
      <c r="C48" s="74">
        <v>1</v>
      </c>
      <c r="D48" s="62" t="s">
        <v>12</v>
      </c>
      <c r="E48" s="69">
        <v>6546.73</v>
      </c>
      <c r="F48" s="63">
        <f t="shared" si="0"/>
        <v>6546.73</v>
      </c>
      <c r="G48" s="20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</row>
    <row r="49" spans="1:18" s="219" customFormat="1" x14ac:dyDescent="0.2">
      <c r="A49" s="221">
        <f t="shared" si="2"/>
        <v>6.15</v>
      </c>
      <c r="B49" s="214" t="s">
        <v>106</v>
      </c>
      <c r="C49" s="74">
        <v>1</v>
      </c>
      <c r="D49" s="62" t="s">
        <v>12</v>
      </c>
      <c r="E49" s="69">
        <v>2573.65</v>
      </c>
      <c r="F49" s="63">
        <f t="shared" si="0"/>
        <v>2573.65</v>
      </c>
      <c r="G49" s="20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</row>
    <row r="50" spans="1:18" s="219" customFormat="1" x14ac:dyDescent="0.2">
      <c r="A50" s="221">
        <f t="shared" si="2"/>
        <v>6.16</v>
      </c>
      <c r="B50" s="214" t="s">
        <v>107</v>
      </c>
      <c r="C50" s="74">
        <v>1</v>
      </c>
      <c r="D50" s="62" t="s">
        <v>12</v>
      </c>
      <c r="E50" s="69">
        <v>2573.65</v>
      </c>
      <c r="F50" s="63">
        <f t="shared" si="0"/>
        <v>2573.65</v>
      </c>
      <c r="G50" s="208"/>
      <c r="H50" s="217"/>
      <c r="I50" s="218"/>
      <c r="J50" s="218"/>
      <c r="K50" s="218"/>
      <c r="L50" s="218"/>
      <c r="M50" s="218"/>
      <c r="N50" s="218"/>
      <c r="O50" s="218"/>
      <c r="P50" s="218"/>
      <c r="Q50" s="218"/>
      <c r="R50" s="218"/>
    </row>
    <row r="51" spans="1:18" s="201" customFormat="1" ht="25.5" x14ac:dyDescent="0.2">
      <c r="A51" s="221">
        <f t="shared" si="2"/>
        <v>6.17</v>
      </c>
      <c r="B51" s="214" t="s">
        <v>87</v>
      </c>
      <c r="C51" s="74">
        <v>1</v>
      </c>
      <c r="D51" s="62" t="s">
        <v>12</v>
      </c>
      <c r="E51" s="69">
        <v>3482.25</v>
      </c>
      <c r="F51" s="63">
        <f t="shared" si="0"/>
        <v>3482.25</v>
      </c>
      <c r="G51" s="208"/>
      <c r="H51" s="215"/>
      <c r="I51" s="173"/>
      <c r="J51" s="173"/>
      <c r="K51" s="173"/>
      <c r="L51" s="173"/>
      <c r="M51" s="173"/>
      <c r="N51" s="173"/>
      <c r="O51" s="173"/>
      <c r="P51" s="173"/>
      <c r="Q51" s="173"/>
      <c r="R51" s="173"/>
    </row>
    <row r="52" spans="1:18" s="201" customFormat="1" x14ac:dyDescent="0.2">
      <c r="A52" s="221">
        <f t="shared" si="2"/>
        <v>6.18</v>
      </c>
      <c r="B52" s="214" t="s">
        <v>108</v>
      </c>
      <c r="C52" s="74">
        <v>1</v>
      </c>
      <c r="D52" s="62" t="s">
        <v>12</v>
      </c>
      <c r="E52" s="69">
        <v>9293.17</v>
      </c>
      <c r="F52" s="63">
        <f t="shared" si="0"/>
        <v>9293.17</v>
      </c>
      <c r="G52" s="208"/>
      <c r="H52" s="215"/>
      <c r="I52" s="173"/>
      <c r="J52" s="173"/>
      <c r="K52" s="173"/>
      <c r="L52" s="173"/>
      <c r="M52" s="173"/>
      <c r="N52" s="173"/>
      <c r="O52" s="173"/>
      <c r="P52" s="173"/>
      <c r="Q52" s="173"/>
      <c r="R52" s="173"/>
    </row>
    <row r="53" spans="1:18" s="219" customFormat="1" x14ac:dyDescent="0.2">
      <c r="A53" s="221">
        <f t="shared" si="2"/>
        <v>6.19</v>
      </c>
      <c r="B53" s="214" t="s">
        <v>109</v>
      </c>
      <c r="C53" s="74">
        <v>1</v>
      </c>
      <c r="D53" s="62" t="s">
        <v>12</v>
      </c>
      <c r="E53" s="69">
        <v>2769.55</v>
      </c>
      <c r="F53" s="63">
        <f t="shared" si="0"/>
        <v>2769.55</v>
      </c>
      <c r="G53" s="208"/>
      <c r="H53" s="217"/>
      <c r="I53" s="218"/>
      <c r="J53" s="218"/>
      <c r="K53" s="218"/>
      <c r="L53" s="218"/>
      <c r="M53" s="218"/>
      <c r="N53" s="218"/>
      <c r="O53" s="218"/>
      <c r="P53" s="218"/>
      <c r="Q53" s="218"/>
      <c r="R53" s="218"/>
    </row>
    <row r="54" spans="1:18" s="219" customFormat="1" x14ac:dyDescent="0.2">
      <c r="A54" s="221">
        <v>6.2</v>
      </c>
      <c r="B54" s="214" t="s">
        <v>110</v>
      </c>
      <c r="C54" s="74">
        <v>2</v>
      </c>
      <c r="D54" s="62" t="s">
        <v>12</v>
      </c>
      <c r="E54" s="69">
        <v>2847.43</v>
      </c>
      <c r="F54" s="63">
        <f t="shared" si="0"/>
        <v>5694.86</v>
      </c>
      <c r="G54" s="208"/>
      <c r="H54" s="217"/>
      <c r="I54" s="218"/>
      <c r="J54" s="218"/>
      <c r="K54" s="218"/>
      <c r="L54" s="218"/>
      <c r="M54" s="218"/>
      <c r="N54" s="218"/>
      <c r="O54" s="218"/>
      <c r="P54" s="218"/>
      <c r="Q54" s="218"/>
      <c r="R54" s="218"/>
    </row>
    <row r="55" spans="1:18" s="201" customFormat="1" x14ac:dyDescent="0.2">
      <c r="A55" s="221">
        <f>+A54+0.01</f>
        <v>6.21</v>
      </c>
      <c r="B55" s="214" t="s">
        <v>111</v>
      </c>
      <c r="C55" s="74">
        <v>2</v>
      </c>
      <c r="D55" s="62" t="s">
        <v>12</v>
      </c>
      <c r="E55" s="69">
        <v>1405.45</v>
      </c>
      <c r="F55" s="63">
        <f t="shared" si="0"/>
        <v>2810.9</v>
      </c>
      <c r="G55" s="208"/>
      <c r="H55" s="215"/>
      <c r="I55" s="173"/>
      <c r="J55" s="173"/>
      <c r="K55" s="173"/>
      <c r="L55" s="173"/>
      <c r="M55" s="173"/>
      <c r="N55" s="173"/>
      <c r="O55" s="173"/>
      <c r="P55" s="173"/>
      <c r="Q55" s="173"/>
      <c r="R55" s="173"/>
    </row>
    <row r="56" spans="1:18" s="201" customFormat="1" ht="25.5" x14ac:dyDescent="0.2">
      <c r="A56" s="221">
        <f t="shared" ref="A56:A65" si="3">+A55+0.01</f>
        <v>6.22</v>
      </c>
      <c r="B56" s="214" t="s">
        <v>67</v>
      </c>
      <c r="C56" s="74">
        <v>8</v>
      </c>
      <c r="D56" s="62" t="s">
        <v>12</v>
      </c>
      <c r="E56" s="69">
        <v>7429.53</v>
      </c>
      <c r="F56" s="63">
        <f t="shared" si="0"/>
        <v>59436.24</v>
      </c>
      <c r="G56" s="208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</row>
    <row r="57" spans="1:18" s="201" customFormat="1" x14ac:dyDescent="0.2">
      <c r="A57" s="221">
        <f t="shared" si="3"/>
        <v>6.23</v>
      </c>
      <c r="B57" s="214" t="s">
        <v>112</v>
      </c>
      <c r="C57" s="74">
        <v>1</v>
      </c>
      <c r="D57" s="62" t="s">
        <v>12</v>
      </c>
      <c r="E57" s="69">
        <v>4281.72</v>
      </c>
      <c r="F57" s="63">
        <f t="shared" si="0"/>
        <v>4281.72</v>
      </c>
      <c r="G57" s="208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</row>
    <row r="58" spans="1:18" s="201" customFormat="1" x14ac:dyDescent="0.2">
      <c r="A58" s="221">
        <f t="shared" si="3"/>
        <v>6.24</v>
      </c>
      <c r="B58" s="214" t="s">
        <v>113</v>
      </c>
      <c r="C58" s="74">
        <v>12</v>
      </c>
      <c r="D58" s="62" t="s">
        <v>12</v>
      </c>
      <c r="E58" s="69">
        <v>2363.86</v>
      </c>
      <c r="F58" s="63">
        <f t="shared" si="0"/>
        <v>28366.32</v>
      </c>
      <c r="G58" s="208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</row>
    <row r="59" spans="1:18" s="201" customFormat="1" x14ac:dyDescent="0.2">
      <c r="A59" s="221">
        <f t="shared" si="3"/>
        <v>6.25</v>
      </c>
      <c r="B59" s="214" t="s">
        <v>114</v>
      </c>
      <c r="C59" s="74">
        <v>13</v>
      </c>
      <c r="D59" s="62" t="s">
        <v>12</v>
      </c>
      <c r="E59" s="69">
        <v>1695.71</v>
      </c>
      <c r="F59" s="63">
        <f t="shared" si="0"/>
        <v>22044.23</v>
      </c>
      <c r="G59" s="208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</row>
    <row r="60" spans="1:18" s="201" customFormat="1" x14ac:dyDescent="0.2">
      <c r="A60" s="221">
        <f t="shared" si="3"/>
        <v>6.26</v>
      </c>
      <c r="B60" s="183" t="s">
        <v>51</v>
      </c>
      <c r="C60" s="74">
        <v>8</v>
      </c>
      <c r="D60" s="62" t="s">
        <v>12</v>
      </c>
      <c r="E60" s="69">
        <v>4516.01</v>
      </c>
      <c r="F60" s="63">
        <f t="shared" si="0"/>
        <v>36128.080000000002</v>
      </c>
      <c r="G60" s="208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</row>
    <row r="61" spans="1:18" s="201" customFormat="1" x14ac:dyDescent="0.2">
      <c r="A61" s="221">
        <f t="shared" si="3"/>
        <v>6.27</v>
      </c>
      <c r="B61" s="183" t="s">
        <v>53</v>
      </c>
      <c r="C61" s="74">
        <v>6</v>
      </c>
      <c r="D61" s="62" t="s">
        <v>12</v>
      </c>
      <c r="E61" s="69">
        <v>2390.48</v>
      </c>
      <c r="F61" s="63">
        <f t="shared" si="0"/>
        <v>14342.88</v>
      </c>
      <c r="G61" s="208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</row>
    <row r="62" spans="1:18" s="201" customFormat="1" x14ac:dyDescent="0.2">
      <c r="A62" s="221">
        <f t="shared" si="3"/>
        <v>6.28</v>
      </c>
      <c r="B62" s="183" t="s">
        <v>81</v>
      </c>
      <c r="C62" s="74">
        <v>12</v>
      </c>
      <c r="D62" s="62" t="s">
        <v>12</v>
      </c>
      <c r="E62" s="69">
        <v>1566.25</v>
      </c>
      <c r="F62" s="63">
        <f t="shared" si="0"/>
        <v>18795</v>
      </c>
      <c r="G62" s="208"/>
      <c r="H62" s="215"/>
      <c r="I62" s="173"/>
      <c r="J62" s="173"/>
      <c r="K62" s="173"/>
      <c r="L62" s="173"/>
      <c r="M62" s="173"/>
      <c r="N62" s="173"/>
      <c r="O62" s="173"/>
      <c r="P62" s="173"/>
      <c r="Q62" s="173"/>
      <c r="R62" s="173"/>
    </row>
    <row r="63" spans="1:18" s="201" customFormat="1" x14ac:dyDescent="0.2">
      <c r="A63" s="221">
        <f t="shared" si="3"/>
        <v>6.29</v>
      </c>
      <c r="B63" s="183" t="s">
        <v>82</v>
      </c>
      <c r="C63" s="74">
        <v>11</v>
      </c>
      <c r="D63" s="62" t="s">
        <v>12</v>
      </c>
      <c r="E63" s="69">
        <v>1384.48</v>
      </c>
      <c r="F63" s="63">
        <f t="shared" si="0"/>
        <v>15229.28</v>
      </c>
      <c r="G63" s="208"/>
      <c r="H63" s="215"/>
      <c r="I63" s="173"/>
      <c r="J63" s="173"/>
      <c r="K63" s="173"/>
      <c r="L63" s="173"/>
      <c r="M63" s="173"/>
      <c r="N63" s="173"/>
      <c r="O63" s="173"/>
      <c r="P63" s="173"/>
      <c r="Q63" s="173"/>
      <c r="R63" s="173"/>
    </row>
    <row r="64" spans="1:18" s="201" customFormat="1" ht="25.5" x14ac:dyDescent="0.2">
      <c r="A64" s="221">
        <f t="shared" si="3"/>
        <v>6.3</v>
      </c>
      <c r="B64" s="214" t="s">
        <v>83</v>
      </c>
      <c r="C64" s="74">
        <v>4</v>
      </c>
      <c r="D64" s="62" t="s">
        <v>12</v>
      </c>
      <c r="E64" s="69">
        <v>7829.89</v>
      </c>
      <c r="F64" s="63">
        <f t="shared" si="0"/>
        <v>31319.56</v>
      </c>
      <c r="G64" s="208"/>
      <c r="H64" s="173"/>
      <c r="I64" s="173"/>
      <c r="J64" s="173"/>
      <c r="K64" s="173"/>
      <c r="L64" s="173"/>
      <c r="M64" s="173"/>
      <c r="N64" s="173"/>
      <c r="O64" s="173"/>
      <c r="P64" s="173"/>
      <c r="Q64" s="173"/>
      <c r="R64" s="173"/>
    </row>
    <row r="65" spans="1:18" s="201" customFormat="1" ht="28.5" customHeight="1" x14ac:dyDescent="0.2">
      <c r="A65" s="221">
        <f t="shared" si="3"/>
        <v>6.31</v>
      </c>
      <c r="B65" s="214" t="s">
        <v>88</v>
      </c>
      <c r="C65" s="227">
        <v>1</v>
      </c>
      <c r="D65" s="43" t="s">
        <v>9</v>
      </c>
      <c r="E65" s="204">
        <v>5584.32</v>
      </c>
      <c r="F65" s="212">
        <f t="shared" si="0"/>
        <v>5584.32</v>
      </c>
      <c r="G65" s="208"/>
      <c r="H65" s="173"/>
      <c r="I65" s="215"/>
      <c r="J65" s="173"/>
      <c r="K65" s="173"/>
      <c r="L65" s="173"/>
      <c r="M65" s="173"/>
      <c r="N65" s="173"/>
      <c r="O65" s="173"/>
      <c r="P65" s="173"/>
      <c r="Q65" s="173"/>
      <c r="R65" s="173"/>
    </row>
    <row r="66" spans="1:18" s="13" customFormat="1" ht="12.75" customHeight="1" x14ac:dyDescent="0.2">
      <c r="A66" s="73"/>
      <c r="B66" s="45"/>
      <c r="C66" s="38"/>
      <c r="D66" s="62"/>
      <c r="E66" s="69"/>
      <c r="F66" s="63">
        <f t="shared" si="0"/>
        <v>0</v>
      </c>
      <c r="G66" s="208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s="8" customFormat="1" ht="12.75" customHeight="1" x14ac:dyDescent="0.2">
      <c r="A67" s="73">
        <v>6</v>
      </c>
      <c r="B67" s="45" t="s">
        <v>39</v>
      </c>
      <c r="C67" s="38"/>
      <c r="D67" s="62"/>
      <c r="E67" s="69"/>
      <c r="F67" s="63">
        <f t="shared" si="0"/>
        <v>0</v>
      </c>
      <c r="G67" s="208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 s="13" customFormat="1" ht="51" x14ac:dyDescent="0.2">
      <c r="A68" s="68">
        <v>6.1</v>
      </c>
      <c r="B68" s="229" t="s">
        <v>84</v>
      </c>
      <c r="C68" s="227">
        <v>1</v>
      </c>
      <c r="D68" s="43" t="s">
        <v>12</v>
      </c>
      <c r="E68" s="204">
        <v>34444.57</v>
      </c>
      <c r="F68" s="212">
        <f t="shared" si="0"/>
        <v>34444.57</v>
      </c>
      <c r="G68" s="208"/>
      <c r="H68" s="209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s="13" customFormat="1" ht="51" x14ac:dyDescent="0.2">
      <c r="A69" s="68">
        <v>6.2</v>
      </c>
      <c r="B69" s="229" t="s">
        <v>86</v>
      </c>
      <c r="C69" s="227">
        <v>2</v>
      </c>
      <c r="D69" s="43" t="s">
        <v>12</v>
      </c>
      <c r="E69" s="204">
        <v>27844.6</v>
      </c>
      <c r="F69" s="212">
        <f t="shared" si="0"/>
        <v>55689.2</v>
      </c>
      <c r="G69" s="208"/>
      <c r="H69" s="209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s="13" customFormat="1" x14ac:dyDescent="0.2">
      <c r="A70" s="68">
        <v>6.3</v>
      </c>
      <c r="B70" s="207" t="s">
        <v>54</v>
      </c>
      <c r="C70" s="227">
        <v>3</v>
      </c>
      <c r="D70" s="43" t="s">
        <v>12</v>
      </c>
      <c r="E70" s="204">
        <v>3885</v>
      </c>
      <c r="F70" s="212">
        <f t="shared" si="0"/>
        <v>11655</v>
      </c>
      <c r="G70" s="208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s="8" customFormat="1" ht="9" customHeight="1" x14ac:dyDescent="0.2">
      <c r="A71" s="216"/>
      <c r="B71" s="220"/>
      <c r="C71" s="236"/>
      <c r="D71" s="210"/>
      <c r="E71" s="213"/>
      <c r="F71" s="235">
        <f t="shared" si="0"/>
        <v>0</v>
      </c>
      <c r="G71" s="208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s="8" customFormat="1" ht="12.75" customHeight="1" x14ac:dyDescent="0.2">
      <c r="A72" s="73">
        <v>7</v>
      </c>
      <c r="B72" s="75" t="s">
        <v>38</v>
      </c>
      <c r="C72" s="37"/>
      <c r="D72" s="36"/>
      <c r="E72" s="76"/>
      <c r="F72" s="63">
        <f t="shared" si="0"/>
        <v>0</v>
      </c>
      <c r="G72" s="208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s="8" customFormat="1" ht="12.75" customHeight="1" x14ac:dyDescent="0.2">
      <c r="A73" s="67">
        <v>7.1</v>
      </c>
      <c r="B73" s="40" t="s">
        <v>42</v>
      </c>
      <c r="C73" s="44">
        <v>1015.8</v>
      </c>
      <c r="D73" s="77" t="s">
        <v>11</v>
      </c>
      <c r="E73" s="44">
        <v>53.28</v>
      </c>
      <c r="F73" s="63">
        <f t="shared" si="0"/>
        <v>54121.82</v>
      </c>
      <c r="G73" s="208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s="8" customFormat="1" ht="12.75" customHeight="1" x14ac:dyDescent="0.2">
      <c r="A74" s="67">
        <v>7.2</v>
      </c>
      <c r="B74" s="40" t="s">
        <v>76</v>
      </c>
      <c r="C74" s="44">
        <v>218</v>
      </c>
      <c r="D74" s="77" t="s">
        <v>11</v>
      </c>
      <c r="E74" s="44">
        <v>16.760000000000002</v>
      </c>
      <c r="F74" s="63">
        <f t="shared" si="0"/>
        <v>3653.68</v>
      </c>
      <c r="G74" s="208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s="8" customFormat="1" ht="12.75" customHeight="1" x14ac:dyDescent="0.2">
      <c r="A75" s="67">
        <v>7.3</v>
      </c>
      <c r="B75" s="40" t="s">
        <v>75</v>
      </c>
      <c r="C75" s="44">
        <v>377</v>
      </c>
      <c r="D75" s="77" t="s">
        <v>11</v>
      </c>
      <c r="E75" s="44">
        <v>10.01</v>
      </c>
      <c r="F75" s="63">
        <f t="shared" si="0"/>
        <v>3773.77</v>
      </c>
      <c r="G75" s="208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s="8" customFormat="1" ht="12.75" customHeight="1" x14ac:dyDescent="0.2">
      <c r="A76" s="67">
        <v>7.4</v>
      </c>
      <c r="B76" s="40" t="s">
        <v>85</v>
      </c>
      <c r="C76" s="42">
        <v>120</v>
      </c>
      <c r="D76" s="77" t="s">
        <v>11</v>
      </c>
      <c r="E76" s="78">
        <v>7.63</v>
      </c>
      <c r="F76" s="63">
        <f t="shared" si="0"/>
        <v>915.6</v>
      </c>
      <c r="G76" s="20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s="8" customFormat="1" ht="12.75" customHeight="1" x14ac:dyDescent="0.2">
      <c r="A77" s="67"/>
      <c r="B77" s="40"/>
      <c r="C77" s="42"/>
      <c r="D77" s="77"/>
      <c r="E77" s="78"/>
      <c r="F77" s="63">
        <f t="shared" si="0"/>
        <v>0</v>
      </c>
      <c r="G77" s="208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s="8" customFormat="1" ht="38.25" x14ac:dyDescent="0.2">
      <c r="A78" s="72">
        <v>8</v>
      </c>
      <c r="B78" s="41" t="s">
        <v>41</v>
      </c>
      <c r="C78" s="203">
        <v>1015.8</v>
      </c>
      <c r="D78" s="43" t="s">
        <v>11</v>
      </c>
      <c r="E78" s="204">
        <v>23.8</v>
      </c>
      <c r="F78" s="212">
        <f t="shared" ref="F78:F88" si="4">ROUND(C78*E78,2)</f>
        <v>24176.04</v>
      </c>
      <c r="G78" s="208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s="8" customFormat="1" x14ac:dyDescent="0.2">
      <c r="A79" s="72">
        <v>9</v>
      </c>
      <c r="B79" s="41" t="s">
        <v>48</v>
      </c>
      <c r="C79" s="203">
        <v>1015.8</v>
      </c>
      <c r="D79" s="43" t="s">
        <v>11</v>
      </c>
      <c r="E79" s="204">
        <v>15</v>
      </c>
      <c r="F79" s="212">
        <f t="shared" si="4"/>
        <v>15237</v>
      </c>
      <c r="G79" s="208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s="8" customFormat="1" ht="12.75" customHeight="1" x14ac:dyDescent="0.2">
      <c r="A80" s="68"/>
      <c r="B80" s="40"/>
      <c r="C80" s="38"/>
      <c r="D80" s="62"/>
      <c r="E80" s="69"/>
      <c r="F80" s="63">
        <f t="shared" si="4"/>
        <v>0</v>
      </c>
      <c r="G80" s="208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s="8" customFormat="1" ht="12.75" customHeight="1" x14ac:dyDescent="0.2">
      <c r="A81" s="116">
        <v>10</v>
      </c>
      <c r="B81" s="184" t="s">
        <v>55</v>
      </c>
      <c r="C81" s="185"/>
      <c r="D81" s="186"/>
      <c r="E81" s="187"/>
      <c r="F81" s="63">
        <f t="shared" si="4"/>
        <v>0</v>
      </c>
      <c r="G81" s="208"/>
      <c r="H81" s="194"/>
      <c r="I81" s="202"/>
      <c r="J81" s="202"/>
      <c r="K81" s="202"/>
      <c r="L81" s="7"/>
      <c r="M81" s="7"/>
      <c r="N81" s="7"/>
      <c r="O81" s="7"/>
      <c r="P81" s="7"/>
      <c r="Q81" s="7"/>
      <c r="R81" s="7"/>
    </row>
    <row r="82" spans="1:18" s="8" customFormat="1" ht="12.75" customHeight="1" x14ac:dyDescent="0.2">
      <c r="A82" s="38">
        <v>10.1</v>
      </c>
      <c r="B82" s="189" t="s">
        <v>56</v>
      </c>
      <c r="C82" s="187">
        <v>2031.6</v>
      </c>
      <c r="D82" s="188" t="s">
        <v>11</v>
      </c>
      <c r="E82" s="187">
        <v>47.61</v>
      </c>
      <c r="F82" s="63">
        <f t="shared" si="4"/>
        <v>96724.479999999996</v>
      </c>
      <c r="G82" s="208"/>
      <c r="H82" s="194"/>
      <c r="I82" s="195"/>
      <c r="J82" s="195"/>
      <c r="K82" s="195"/>
      <c r="L82" s="46"/>
      <c r="M82" s="7"/>
      <c r="N82" s="7"/>
      <c r="O82" s="7"/>
      <c r="P82" s="7"/>
      <c r="Q82" s="7"/>
      <c r="R82" s="7"/>
    </row>
    <row r="83" spans="1:18" s="8" customFormat="1" ht="12.75" customHeight="1" x14ac:dyDescent="0.2">
      <c r="A83" s="38">
        <f>+A82+0.1</f>
        <v>10.199999999999999</v>
      </c>
      <c r="B83" s="189" t="s">
        <v>57</v>
      </c>
      <c r="C83" s="187">
        <v>1211.1199999999999</v>
      </c>
      <c r="D83" s="188" t="s">
        <v>10</v>
      </c>
      <c r="E83" s="187">
        <v>41</v>
      </c>
      <c r="F83" s="63">
        <f t="shared" si="4"/>
        <v>49655.92</v>
      </c>
      <c r="G83" s="208"/>
      <c r="H83" s="194"/>
      <c r="I83" s="195"/>
      <c r="J83" s="195"/>
      <c r="K83" s="195"/>
      <c r="L83" s="46"/>
      <c r="M83" s="7"/>
      <c r="N83" s="7"/>
      <c r="O83" s="7"/>
      <c r="P83" s="7"/>
      <c r="Q83" s="7"/>
      <c r="R83" s="7"/>
    </row>
    <row r="84" spans="1:18" s="8" customFormat="1" ht="12.75" customHeight="1" x14ac:dyDescent="0.2">
      <c r="A84" s="38">
        <f t="shared" ref="A84:A88" si="5">+A83+0.1</f>
        <v>10.3</v>
      </c>
      <c r="B84" s="189" t="s">
        <v>58</v>
      </c>
      <c r="C84" s="185">
        <v>81.75</v>
      </c>
      <c r="D84" s="186" t="s">
        <v>9</v>
      </c>
      <c r="E84" s="185">
        <v>210</v>
      </c>
      <c r="F84" s="63">
        <f t="shared" si="4"/>
        <v>17167.5</v>
      </c>
      <c r="G84" s="208"/>
      <c r="H84" s="194"/>
      <c r="I84" s="195"/>
      <c r="J84" s="195"/>
      <c r="K84" s="195"/>
      <c r="L84" s="46"/>
      <c r="M84" s="7"/>
      <c r="N84" s="7"/>
      <c r="O84" s="7"/>
      <c r="P84" s="7"/>
      <c r="Q84" s="7"/>
      <c r="R84" s="7"/>
    </row>
    <row r="85" spans="1:18" s="8" customFormat="1" ht="12.75" customHeight="1" x14ac:dyDescent="0.2">
      <c r="A85" s="38">
        <f t="shared" si="5"/>
        <v>10.4</v>
      </c>
      <c r="B85" s="189" t="s">
        <v>59</v>
      </c>
      <c r="C85" s="187">
        <v>290.66000000000003</v>
      </c>
      <c r="D85" s="188" t="s">
        <v>9</v>
      </c>
      <c r="E85" s="187">
        <v>610.29999999999995</v>
      </c>
      <c r="F85" s="63">
        <f t="shared" si="4"/>
        <v>177389.8</v>
      </c>
      <c r="G85" s="208"/>
      <c r="H85" s="194"/>
      <c r="I85" s="195"/>
      <c r="J85" s="195"/>
      <c r="K85" s="195"/>
      <c r="L85" s="46"/>
      <c r="M85" s="7"/>
      <c r="N85" s="7"/>
      <c r="O85" s="7"/>
      <c r="P85" s="7"/>
      <c r="Q85" s="7"/>
      <c r="R85" s="7"/>
    </row>
    <row r="86" spans="1:18" s="8" customFormat="1" ht="12.75" customHeight="1" x14ac:dyDescent="0.2">
      <c r="A86" s="38">
        <f t="shared" si="5"/>
        <v>10.5</v>
      </c>
      <c r="B86" s="189" t="s">
        <v>60</v>
      </c>
      <c r="C86" s="185">
        <v>1211.1199999999999</v>
      </c>
      <c r="D86" s="186" t="s">
        <v>10</v>
      </c>
      <c r="E86" s="187">
        <v>116.79</v>
      </c>
      <c r="F86" s="63">
        <f t="shared" si="4"/>
        <v>141446.70000000001</v>
      </c>
      <c r="G86" s="208"/>
      <c r="H86" s="194"/>
      <c r="I86" s="195"/>
      <c r="J86" s="195"/>
      <c r="K86" s="195"/>
      <c r="L86" s="46"/>
      <c r="M86" s="7"/>
      <c r="N86" s="7"/>
      <c r="O86" s="7"/>
      <c r="P86" s="7"/>
      <c r="Q86" s="7"/>
      <c r="R86" s="7"/>
    </row>
    <row r="87" spans="1:18" s="8" customFormat="1" ht="12.75" customHeight="1" x14ac:dyDescent="0.2">
      <c r="A87" s="38">
        <f t="shared" si="5"/>
        <v>10.6</v>
      </c>
      <c r="B87" s="189" t="s">
        <v>61</v>
      </c>
      <c r="C87" s="185">
        <v>1513.91</v>
      </c>
      <c r="D87" s="186" t="s">
        <v>10</v>
      </c>
      <c r="E87" s="185">
        <v>843.75</v>
      </c>
      <c r="F87" s="63">
        <f t="shared" si="4"/>
        <v>1277361.56</v>
      </c>
      <c r="G87" s="208"/>
      <c r="H87" s="194"/>
      <c r="I87" s="195"/>
      <c r="J87" s="195"/>
      <c r="K87" s="195"/>
      <c r="L87" s="46"/>
      <c r="M87" s="7"/>
      <c r="N87" s="7"/>
      <c r="O87" s="7"/>
      <c r="P87" s="7"/>
      <c r="Q87" s="7"/>
      <c r="R87" s="7"/>
    </row>
    <row r="88" spans="1:18" s="13" customFormat="1" ht="12.75" customHeight="1" x14ac:dyDescent="0.2">
      <c r="A88" s="38">
        <f t="shared" si="5"/>
        <v>10.7</v>
      </c>
      <c r="B88" s="40" t="s">
        <v>65</v>
      </c>
      <c r="C88" s="185">
        <v>3027.8</v>
      </c>
      <c r="D88" s="186" t="s">
        <v>62</v>
      </c>
      <c r="E88" s="187">
        <v>27.49</v>
      </c>
      <c r="F88" s="63">
        <f t="shared" si="4"/>
        <v>83234.22</v>
      </c>
      <c r="G88" s="208"/>
      <c r="H88" s="194"/>
      <c r="I88" s="195"/>
      <c r="J88" s="195"/>
      <c r="K88" s="195"/>
      <c r="L88" s="46"/>
      <c r="M88" s="12"/>
      <c r="N88" s="12"/>
      <c r="O88" s="12"/>
      <c r="P88" s="12"/>
      <c r="Q88" s="12"/>
      <c r="R88" s="12"/>
    </row>
    <row r="89" spans="1:18" s="10" customFormat="1" ht="12.75" customHeight="1" x14ac:dyDescent="0.2">
      <c r="A89" s="197"/>
      <c r="B89" s="230"/>
      <c r="C89" s="231"/>
      <c r="D89" s="232"/>
      <c r="E89" s="233"/>
      <c r="F89" s="234">
        <f>SUM(F14:F88)</f>
        <v>10304750.68</v>
      </c>
      <c r="G89" s="208"/>
      <c r="H89" s="198"/>
      <c r="I89" s="196"/>
      <c r="J89" s="9"/>
      <c r="K89" s="9"/>
      <c r="L89" s="9"/>
      <c r="M89" s="9"/>
      <c r="N89" s="9"/>
      <c r="O89" s="9"/>
      <c r="P89" s="9"/>
      <c r="Q89" s="9"/>
      <c r="R89" s="9"/>
    </row>
    <row r="90" spans="1:18" s="13" customFormat="1" ht="12.75" customHeight="1" x14ac:dyDescent="0.2">
      <c r="A90" s="68"/>
      <c r="B90" s="181"/>
      <c r="C90" s="190"/>
      <c r="D90" s="191"/>
      <c r="E90" s="192"/>
      <c r="F90" s="193"/>
      <c r="G90" s="208"/>
      <c r="H90" s="199"/>
      <c r="I90" s="200"/>
      <c r="J90" s="12"/>
      <c r="K90" s="12"/>
      <c r="L90" s="12"/>
      <c r="M90" s="12"/>
      <c r="N90" s="12"/>
      <c r="O90" s="12"/>
      <c r="P90" s="12"/>
      <c r="Q90" s="12"/>
      <c r="R90" s="12"/>
    </row>
    <row r="91" spans="1:18" s="8" customFormat="1" x14ac:dyDescent="0.2">
      <c r="A91" s="86" t="s">
        <v>15</v>
      </c>
      <c r="B91" s="64" t="s">
        <v>14</v>
      </c>
      <c r="C91" s="44"/>
      <c r="D91" s="62"/>
      <c r="E91" s="44"/>
      <c r="F91" s="63"/>
      <c r="G91" s="208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s="8" customFormat="1" ht="39" thickBot="1" x14ac:dyDescent="0.25">
      <c r="A92" s="65">
        <v>1</v>
      </c>
      <c r="B92" s="87" t="s">
        <v>37</v>
      </c>
      <c r="C92" s="35">
        <v>6</v>
      </c>
      <c r="D92" s="62" t="s">
        <v>69</v>
      </c>
      <c r="E92" s="35">
        <v>30000</v>
      </c>
      <c r="F92" s="71">
        <f>E92*C92</f>
        <v>180000</v>
      </c>
      <c r="G92" s="20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 s="17" customFormat="1" ht="14.25" thickTop="1" thickBot="1" x14ac:dyDescent="0.25">
      <c r="A93" s="88"/>
      <c r="B93" s="81" t="s">
        <v>36</v>
      </c>
      <c r="C93" s="89"/>
      <c r="D93" s="90"/>
      <c r="E93" s="91"/>
      <c r="F93" s="92">
        <f>SUM(F92:F92)</f>
        <v>180000</v>
      </c>
      <c r="G93" s="208"/>
      <c r="H93" s="9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s="19" customFormat="1" ht="15.75" customHeight="1" thickTop="1" thickBot="1" x14ac:dyDescent="0.25">
      <c r="A94" s="82"/>
      <c r="B94" s="83"/>
      <c r="C94" s="47"/>
      <c r="D94" s="36"/>
      <c r="E94" s="84"/>
      <c r="F94" s="85"/>
      <c r="G94" s="154"/>
      <c r="H94" s="7"/>
      <c r="I94" s="18"/>
      <c r="J94" s="18"/>
      <c r="K94" s="18"/>
      <c r="L94" s="18"/>
      <c r="M94" s="18"/>
      <c r="N94" s="18"/>
      <c r="O94" s="18"/>
      <c r="P94" s="18"/>
      <c r="Q94" s="18"/>
      <c r="R94" s="18"/>
    </row>
    <row r="95" spans="1:18" s="15" customFormat="1" ht="14.25" thickTop="1" thickBot="1" x14ac:dyDescent="0.25">
      <c r="A95" s="149"/>
      <c r="B95" s="148" t="s">
        <v>35</v>
      </c>
      <c r="C95" s="150"/>
      <c r="D95" s="151"/>
      <c r="E95" s="152"/>
      <c r="F95" s="153">
        <f>+F89+F93</f>
        <v>10484750.68</v>
      </c>
      <c r="G95" s="155"/>
      <c r="H95" s="20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s="14" customFormat="1" ht="13.5" thickTop="1" x14ac:dyDescent="0.2">
      <c r="A96" s="88"/>
      <c r="B96" s="81" t="s">
        <v>35</v>
      </c>
      <c r="C96" s="89"/>
      <c r="D96" s="90"/>
      <c r="E96" s="93"/>
      <c r="F96" s="92">
        <f>F95</f>
        <v>10484750.68</v>
      </c>
      <c r="G96" s="155"/>
      <c r="H96" s="20"/>
    </row>
    <row r="97" spans="1:18" s="14" customFormat="1" x14ac:dyDescent="0.2">
      <c r="A97" s="94"/>
      <c r="B97" s="83"/>
      <c r="C97" s="47"/>
      <c r="D97" s="36"/>
      <c r="E97" s="95"/>
      <c r="F97" s="85"/>
      <c r="G97" s="154"/>
      <c r="H97" s="20"/>
    </row>
    <row r="98" spans="1:18" s="8" customFormat="1" x14ac:dyDescent="0.2">
      <c r="A98" s="96"/>
      <c r="B98" s="97" t="s">
        <v>16</v>
      </c>
      <c r="C98" s="97"/>
      <c r="D98" s="97"/>
      <c r="E98" s="98"/>
      <c r="F98" s="38"/>
      <c r="G98" s="15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 s="8" customFormat="1" x14ac:dyDescent="0.2">
      <c r="A99" s="99"/>
      <c r="B99" s="100" t="s">
        <v>18</v>
      </c>
      <c r="C99" s="99">
        <v>0.1</v>
      </c>
      <c r="D99" s="101"/>
      <c r="E99" s="102"/>
      <c r="F99" s="162">
        <f>C99*$F$95</f>
        <v>1048475.07</v>
      </c>
      <c r="G99" s="15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s="8" customFormat="1" x14ac:dyDescent="0.2">
      <c r="A100" s="99"/>
      <c r="B100" s="100" t="s">
        <v>17</v>
      </c>
      <c r="C100" s="99">
        <v>0.03</v>
      </c>
      <c r="D100" s="101"/>
      <c r="E100" s="102"/>
      <c r="F100" s="162">
        <f>C100*$F$95</f>
        <v>314542.52</v>
      </c>
      <c r="G100" s="15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s="8" customFormat="1" x14ac:dyDescent="0.2">
      <c r="A101" s="99"/>
      <c r="B101" s="100" t="s">
        <v>34</v>
      </c>
      <c r="C101" s="99">
        <v>0.04</v>
      </c>
      <c r="D101" s="101"/>
      <c r="E101" s="102"/>
      <c r="F101" s="162">
        <f>C101*$F$95</f>
        <v>419390.03</v>
      </c>
      <c r="G101" s="15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 s="8" customFormat="1" x14ac:dyDescent="0.2">
      <c r="A102" s="99"/>
      <c r="B102" s="100" t="s">
        <v>13</v>
      </c>
      <c r="C102" s="99">
        <v>1.4999999999999999E-2</v>
      </c>
      <c r="D102" s="101"/>
      <c r="E102" s="102"/>
      <c r="F102" s="162">
        <f>C102*$F$95</f>
        <v>157271.26</v>
      </c>
      <c r="G102" s="15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 s="8" customFormat="1" x14ac:dyDescent="0.2">
      <c r="A103" s="99"/>
      <c r="B103" s="100" t="s">
        <v>19</v>
      </c>
      <c r="C103" s="99">
        <v>0.01</v>
      </c>
      <c r="D103" s="101"/>
      <c r="E103" s="102"/>
      <c r="F103" s="162">
        <f>C103*$F$95</f>
        <v>104847.51</v>
      </c>
      <c r="G103" s="15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s="8" customFormat="1" x14ac:dyDescent="0.2">
      <c r="A104" s="99"/>
      <c r="B104" s="100" t="s">
        <v>33</v>
      </c>
      <c r="C104" s="99">
        <v>0.18</v>
      </c>
      <c r="D104" s="101"/>
      <c r="E104" s="101"/>
      <c r="F104" s="162">
        <f>C104*F99</f>
        <v>188725.51</v>
      </c>
      <c r="G104" s="15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 s="8" customFormat="1" x14ac:dyDescent="0.2">
      <c r="A105" s="104"/>
      <c r="B105" s="108" t="s">
        <v>31</v>
      </c>
      <c r="C105" s="109">
        <v>1E-3</v>
      </c>
      <c r="D105" s="107"/>
      <c r="E105" s="101"/>
      <c r="F105" s="162">
        <f>F96*C105</f>
        <v>10484.75</v>
      </c>
      <c r="G105" s="15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 s="8" customFormat="1" x14ac:dyDescent="0.2">
      <c r="A106" s="104"/>
      <c r="B106" s="105" t="s">
        <v>32</v>
      </c>
      <c r="C106" s="106">
        <v>0.1</v>
      </c>
      <c r="D106" s="107"/>
      <c r="E106" s="101"/>
      <c r="F106" s="162">
        <f>F96*C106</f>
        <v>1048475.07</v>
      </c>
      <c r="G106" s="15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x14ac:dyDescent="0.25">
      <c r="B107" s="169" t="s">
        <v>47</v>
      </c>
      <c r="C107" s="170">
        <v>1.4999999999999999E-2</v>
      </c>
      <c r="F107" s="6">
        <f>+F96*C107</f>
        <v>157271.26</v>
      </c>
    </row>
    <row r="108" spans="1:18" s="8" customFormat="1" ht="25.5" x14ac:dyDescent="0.2">
      <c r="A108" s="104"/>
      <c r="B108" s="167" t="s">
        <v>46</v>
      </c>
      <c r="C108" s="168">
        <v>0.03</v>
      </c>
      <c r="D108" s="107"/>
      <c r="E108" s="101"/>
      <c r="F108" s="162">
        <f>+F96*C108</f>
        <v>314542.52</v>
      </c>
      <c r="G108" s="15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 s="11" customFormat="1" ht="12.75" customHeight="1" x14ac:dyDescent="0.2">
      <c r="A109" s="110"/>
      <c r="B109" s="103" t="s">
        <v>20</v>
      </c>
      <c r="C109" s="99">
        <v>0.05</v>
      </c>
      <c r="D109" s="48"/>
      <c r="E109" s="79"/>
      <c r="F109" s="80">
        <f>F95*C109</f>
        <v>524237.53</v>
      </c>
      <c r="G109" s="158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8" s="23" customFormat="1" x14ac:dyDescent="0.2">
      <c r="A110" s="111"/>
      <c r="B110" s="112" t="s">
        <v>30</v>
      </c>
      <c r="C110" s="113"/>
      <c r="D110" s="114"/>
      <c r="E110" s="113"/>
      <c r="F110" s="142">
        <f>SUM(F99:F109)</f>
        <v>4288263.03</v>
      </c>
      <c r="G110" s="159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1:18" s="8" customFormat="1" ht="9" customHeight="1" x14ac:dyDescent="0.2">
      <c r="A111" s="115"/>
      <c r="B111" s="115"/>
      <c r="C111" s="115"/>
      <c r="D111" s="115"/>
      <c r="E111" s="115"/>
      <c r="F111" s="116"/>
      <c r="G111" s="160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s="23" customFormat="1" ht="12.75" customHeight="1" x14ac:dyDescent="0.2">
      <c r="A112" s="117"/>
      <c r="B112" s="118" t="s">
        <v>29</v>
      </c>
      <c r="C112" s="117"/>
      <c r="D112" s="117"/>
      <c r="E112" s="117"/>
      <c r="F112" s="141">
        <f>+F96+F110</f>
        <v>14773013.710000001</v>
      </c>
      <c r="G112" s="161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1:12" s="28" customFormat="1" x14ac:dyDescent="0.25">
      <c r="A113" s="119"/>
      <c r="B113" s="120"/>
      <c r="C113" s="121"/>
      <c r="D113" s="121"/>
      <c r="E113" s="121"/>
      <c r="F113" s="122"/>
      <c r="G113" s="163"/>
      <c r="H113" s="24"/>
      <c r="I113" s="25"/>
      <c r="J113" s="26"/>
      <c r="K113" s="27"/>
      <c r="L113" s="27"/>
    </row>
    <row r="114" spans="1:12" s="28" customFormat="1" x14ac:dyDescent="0.25">
      <c r="A114" s="119"/>
      <c r="B114" s="120"/>
      <c r="C114" s="121"/>
      <c r="D114" s="121"/>
      <c r="E114" s="121"/>
      <c r="F114" s="123"/>
      <c r="G114" s="123"/>
      <c r="H114" s="24"/>
      <c r="I114" s="25"/>
      <c r="J114" s="26"/>
      <c r="K114" s="27"/>
      <c r="L114" s="27"/>
    </row>
    <row r="115" spans="1:12" s="28" customFormat="1" x14ac:dyDescent="0.25">
      <c r="A115" s="119"/>
      <c r="B115" s="120"/>
      <c r="C115" s="121"/>
      <c r="D115" s="121"/>
      <c r="E115" s="121"/>
      <c r="F115" s="123"/>
      <c r="G115" s="123"/>
      <c r="H115" s="24"/>
      <c r="I115" s="25"/>
      <c r="J115" s="26"/>
      <c r="K115" s="27"/>
      <c r="L115" s="27"/>
    </row>
    <row r="116" spans="1:12" s="28" customFormat="1" x14ac:dyDescent="0.25">
      <c r="A116" s="119"/>
      <c r="B116" s="120"/>
      <c r="C116" s="121"/>
      <c r="D116" s="121"/>
      <c r="E116" s="121"/>
      <c r="F116" s="123"/>
      <c r="G116" s="123"/>
      <c r="H116" s="24"/>
      <c r="I116" s="25"/>
      <c r="J116" s="26"/>
      <c r="K116" s="27"/>
      <c r="L116" s="27"/>
    </row>
    <row r="117" spans="1:12" s="28" customFormat="1" x14ac:dyDescent="0.25">
      <c r="A117" s="119"/>
      <c r="B117" s="120"/>
      <c r="C117" s="121"/>
      <c r="D117" s="121"/>
      <c r="E117" s="121"/>
      <c r="F117" s="123"/>
      <c r="G117" s="123"/>
      <c r="H117" s="24"/>
      <c r="I117" s="25"/>
      <c r="J117" s="26"/>
      <c r="K117" s="27"/>
      <c r="L117" s="27"/>
    </row>
    <row r="118" spans="1:12" s="28" customFormat="1" x14ac:dyDescent="0.2">
      <c r="A118" s="124" t="s">
        <v>28</v>
      </c>
      <c r="B118" s="125"/>
      <c r="C118" s="242" t="s">
        <v>27</v>
      </c>
      <c r="D118" s="242"/>
      <c r="E118" s="242"/>
      <c r="F118" s="242"/>
      <c r="G118" s="179"/>
      <c r="H118" s="27"/>
      <c r="I118" s="25"/>
      <c r="J118" s="26"/>
      <c r="K118" s="27"/>
      <c r="L118" s="27"/>
    </row>
    <row r="119" spans="1:12" s="28" customFormat="1" x14ac:dyDescent="0.2">
      <c r="A119" s="124"/>
      <c r="B119" s="125"/>
      <c r="C119" s="179"/>
      <c r="D119" s="179"/>
      <c r="E119" s="179"/>
      <c r="F119" s="179"/>
      <c r="G119" s="179"/>
      <c r="H119" s="27"/>
      <c r="I119" s="25"/>
      <c r="J119" s="26"/>
      <c r="K119" s="27"/>
      <c r="L119" s="27"/>
    </row>
    <row r="120" spans="1:12" s="28" customFormat="1" x14ac:dyDescent="0.2">
      <c r="A120" s="124"/>
      <c r="B120" s="125"/>
      <c r="C120" s="179"/>
      <c r="D120" s="179"/>
      <c r="E120" s="179"/>
      <c r="F120" s="179"/>
      <c r="G120" s="179"/>
      <c r="H120" s="27"/>
      <c r="I120" s="25"/>
      <c r="J120" s="26"/>
      <c r="K120" s="27"/>
      <c r="L120" s="27"/>
    </row>
    <row r="121" spans="1:12" s="28" customFormat="1" x14ac:dyDescent="0.2">
      <c r="A121" s="126" t="s">
        <v>26</v>
      </c>
      <c r="B121" s="125"/>
      <c r="C121" s="237" t="s">
        <v>66</v>
      </c>
      <c r="D121" s="237"/>
      <c r="E121" s="237"/>
      <c r="F121" s="237"/>
      <c r="G121" s="174"/>
      <c r="H121" s="27"/>
      <c r="I121" s="25"/>
      <c r="J121" s="26"/>
      <c r="K121" s="27"/>
      <c r="L121" s="27"/>
    </row>
    <row r="122" spans="1:12" s="28" customFormat="1" x14ac:dyDescent="0.25">
      <c r="A122" s="127" t="s">
        <v>25</v>
      </c>
      <c r="B122" s="127"/>
      <c r="C122" s="127" t="s">
        <v>25</v>
      </c>
      <c r="D122" s="127"/>
      <c r="E122" s="127"/>
      <c r="F122" s="127"/>
      <c r="G122" s="127"/>
      <c r="H122" s="27"/>
      <c r="I122" s="25"/>
      <c r="J122" s="26"/>
      <c r="K122" s="27"/>
      <c r="L122" s="27"/>
    </row>
    <row r="123" spans="1:12" s="28" customFormat="1" x14ac:dyDescent="0.25">
      <c r="A123" s="128"/>
      <c r="B123" s="127"/>
      <c r="C123" s="127"/>
      <c r="D123" s="129"/>
      <c r="E123" s="127"/>
      <c r="F123" s="127"/>
      <c r="G123" s="127"/>
      <c r="H123" s="27"/>
      <c r="I123" s="25"/>
      <c r="J123" s="26"/>
      <c r="K123" s="27"/>
      <c r="L123" s="27"/>
    </row>
    <row r="124" spans="1:12" s="28" customFormat="1" x14ac:dyDescent="0.25">
      <c r="A124" s="128"/>
      <c r="B124" s="127"/>
      <c r="C124" s="127"/>
      <c r="D124" s="129"/>
      <c r="E124" s="127"/>
      <c r="F124" s="127"/>
      <c r="G124" s="127"/>
      <c r="H124" s="27"/>
      <c r="I124" s="25"/>
      <c r="J124" s="26"/>
      <c r="K124" s="27"/>
      <c r="L124" s="27"/>
    </row>
    <row r="125" spans="1:12" s="28" customFormat="1" x14ac:dyDescent="0.25">
      <c r="A125" s="128"/>
      <c r="B125" s="127"/>
      <c r="C125" s="127"/>
      <c r="D125" s="129"/>
      <c r="E125" s="127"/>
      <c r="F125" s="127"/>
      <c r="G125" s="127"/>
      <c r="H125" s="27"/>
      <c r="I125" s="25"/>
      <c r="J125" s="26"/>
      <c r="K125" s="27"/>
      <c r="L125" s="27"/>
    </row>
    <row r="126" spans="1:12" s="28" customFormat="1" x14ac:dyDescent="0.25">
      <c r="A126" s="128"/>
      <c r="B126" s="127"/>
      <c r="C126" s="127"/>
      <c r="D126" s="129"/>
      <c r="E126" s="127"/>
      <c r="F126" s="127"/>
      <c r="G126" s="127"/>
      <c r="H126" s="27"/>
      <c r="I126" s="25"/>
      <c r="J126" s="26"/>
      <c r="K126" s="27"/>
      <c r="L126" s="27"/>
    </row>
    <row r="127" spans="1:12" s="28" customFormat="1" x14ac:dyDescent="0.25">
      <c r="A127" s="130"/>
      <c r="B127" s="175"/>
      <c r="C127" s="131"/>
      <c r="D127" s="175"/>
      <c r="E127" s="131"/>
      <c r="F127" s="131"/>
      <c r="G127" s="131"/>
      <c r="H127" s="27"/>
      <c r="I127" s="228"/>
      <c r="J127" s="26"/>
      <c r="K127" s="27"/>
      <c r="L127" s="27"/>
    </row>
    <row r="128" spans="1:12" s="28" customFormat="1" x14ac:dyDescent="0.2">
      <c r="A128" s="132" t="s">
        <v>21</v>
      </c>
      <c r="B128" s="133"/>
      <c r="C128" s="238" t="s">
        <v>22</v>
      </c>
      <c r="D128" s="238"/>
      <c r="E128" s="238"/>
      <c r="F128" s="238"/>
      <c r="G128" s="175"/>
      <c r="H128" s="27"/>
      <c r="I128" s="25"/>
      <c r="J128" s="26"/>
      <c r="K128" s="27"/>
      <c r="L128" s="27"/>
    </row>
    <row r="129" spans="1:35" s="28" customFormat="1" x14ac:dyDescent="0.25">
      <c r="A129" s="130"/>
      <c r="B129" s="133"/>
      <c r="C129" s="134"/>
      <c r="D129" s="175"/>
      <c r="E129" s="134"/>
      <c r="F129" s="134"/>
      <c r="G129" s="134"/>
      <c r="H129" s="27"/>
      <c r="I129" s="25"/>
      <c r="J129" s="26"/>
      <c r="K129" s="27"/>
      <c r="L129" s="27"/>
    </row>
    <row r="130" spans="1:35" s="28" customFormat="1" x14ac:dyDescent="0.25">
      <c r="A130" s="130"/>
      <c r="B130" s="133"/>
      <c r="C130" s="134"/>
      <c r="D130" s="175"/>
      <c r="E130" s="134"/>
      <c r="F130" s="134"/>
      <c r="G130" s="134"/>
      <c r="H130" s="27"/>
      <c r="I130" s="25"/>
      <c r="J130" s="26"/>
      <c r="K130" s="27"/>
      <c r="L130" s="27"/>
    </row>
    <row r="131" spans="1:35" s="28" customFormat="1" x14ac:dyDescent="0.25">
      <c r="A131" s="135" t="s">
        <v>64</v>
      </c>
      <c r="B131" s="136"/>
      <c r="C131" s="239" t="s">
        <v>89</v>
      </c>
      <c r="D131" s="239"/>
      <c r="E131" s="239"/>
      <c r="F131" s="239"/>
      <c r="G131" s="176"/>
      <c r="H131" s="27"/>
      <c r="I131" s="25"/>
      <c r="J131" s="26"/>
      <c r="K131" s="27"/>
      <c r="L131" s="27"/>
    </row>
    <row r="132" spans="1:35" s="28" customFormat="1" x14ac:dyDescent="0.25">
      <c r="A132" s="127" t="s">
        <v>24</v>
      </c>
      <c r="B132" s="136"/>
      <c r="C132" s="239" t="s">
        <v>23</v>
      </c>
      <c r="D132" s="239"/>
      <c r="E132" s="239"/>
      <c r="F132" s="239"/>
      <c r="G132" s="176"/>
      <c r="H132" s="27"/>
      <c r="I132" s="25"/>
      <c r="J132" s="26"/>
      <c r="K132" s="27"/>
      <c r="L132" s="27"/>
    </row>
    <row r="133" spans="1:35" s="28" customFormat="1" x14ac:dyDescent="0.2">
      <c r="A133" s="137"/>
      <c r="B133" s="137"/>
      <c r="C133" s="138"/>
      <c r="D133" s="138"/>
      <c r="E133" s="139"/>
      <c r="F133" s="139"/>
      <c r="G133" s="139"/>
      <c r="H133" s="27"/>
      <c r="I133" s="25"/>
      <c r="J133" s="26"/>
      <c r="K133" s="27"/>
      <c r="L133" s="27"/>
    </row>
    <row r="134" spans="1:35" s="28" customFormat="1" x14ac:dyDescent="0.2">
      <c r="A134" s="137"/>
      <c r="B134" s="137"/>
      <c r="C134" s="138"/>
      <c r="D134" s="138"/>
      <c r="E134" s="139"/>
      <c r="F134" s="139"/>
      <c r="G134" s="139"/>
      <c r="H134" s="27"/>
      <c r="I134" s="25"/>
      <c r="J134" s="26"/>
      <c r="K134" s="27"/>
      <c r="L134" s="27"/>
    </row>
    <row r="135" spans="1:35" s="28" customFormat="1" x14ac:dyDescent="0.2">
      <c r="A135" s="140"/>
      <c r="B135" s="137"/>
      <c r="C135" s="138"/>
      <c r="D135" s="138"/>
      <c r="E135" s="139"/>
      <c r="F135" s="139"/>
      <c r="G135" s="139"/>
      <c r="H135" s="27"/>
      <c r="I135" s="25"/>
      <c r="J135" s="26"/>
      <c r="K135" s="27"/>
      <c r="L135" s="27"/>
    </row>
    <row r="136" spans="1:35" s="28" customFormat="1" x14ac:dyDescent="0.25">
      <c r="A136" s="240"/>
      <c r="B136" s="241"/>
      <c r="C136" s="241"/>
      <c r="D136" s="241"/>
      <c r="E136" s="241"/>
      <c r="F136" s="241"/>
      <c r="G136" s="177"/>
      <c r="H136" s="27"/>
      <c r="I136" s="25"/>
      <c r="J136" s="26"/>
      <c r="K136" s="27"/>
      <c r="L136" s="27"/>
    </row>
    <row r="137" spans="1:35" s="7" customFormat="1" x14ac:dyDescent="0.2">
      <c r="A137" s="29"/>
      <c r="B137" s="29"/>
      <c r="C137" s="29"/>
      <c r="D137" s="29"/>
      <c r="E137" s="29"/>
      <c r="F137" s="30"/>
      <c r="G137" s="30"/>
      <c r="J137" s="31"/>
      <c r="K137" s="31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</row>
    <row r="138" spans="1:35" s="7" customFormat="1" x14ac:dyDescent="0.2">
      <c r="A138" s="32"/>
      <c r="B138" s="33"/>
      <c r="C138" s="21"/>
      <c r="D138" s="21"/>
      <c r="E138" s="21"/>
      <c r="F138" s="30"/>
      <c r="G138" s="30"/>
      <c r="J138" s="31"/>
      <c r="K138" s="31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</row>
    <row r="139" spans="1:35" s="7" customFormat="1" x14ac:dyDescent="0.2">
      <c r="A139" s="32"/>
      <c r="B139" s="33"/>
      <c r="C139" s="21"/>
      <c r="D139" s="21"/>
      <c r="E139" s="21"/>
      <c r="F139" s="30"/>
      <c r="G139" s="30"/>
      <c r="J139" s="31"/>
      <c r="K139" s="31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</sheetData>
  <mergeCells count="12">
    <mergeCell ref="C118:F118"/>
    <mergeCell ref="B7:F7"/>
    <mergeCell ref="A1:F1"/>
    <mergeCell ref="A2:F2"/>
    <mergeCell ref="A3:F3"/>
    <mergeCell ref="A4:F4"/>
    <mergeCell ref="A5:F5"/>
    <mergeCell ref="C121:F121"/>
    <mergeCell ref="C128:F128"/>
    <mergeCell ref="C131:F131"/>
    <mergeCell ref="C132:F132"/>
    <mergeCell ref="A136:F136"/>
  </mergeCells>
  <printOptions horizontalCentered="1"/>
  <pageMargins left="0.19685039370078741" right="0.19685039370078741" top="0.19685039370078741" bottom="0.19685039370078741" header="0.19685039370078741" footer="0.19685039370078741"/>
  <pageSetup scale="95" orientation="portrait" horizontalDpi="4294967295" verticalDpi="4294967295" r:id="rId1"/>
  <headerFooter alignWithMargins="0">
    <oddFooter>&amp;C&amp;6Página &amp;P de &amp;N</oddFooter>
  </headerFooter>
  <rowBreaks count="3" manualBreakCount="3">
    <brk id="41" max="5" man="1"/>
    <brk id="71" max="5" man="1"/>
    <brk id="95" max="5" man="1"/>
  </rowBreaks>
  <ignoredErrors>
    <ignoredError sqref="F14 F89:F91 F92 F94:F109 F111 F15:F8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985447102D424781C1513C298CCA2F" ma:contentTypeVersion="0" ma:contentTypeDescription="Crear nuevo documento." ma:contentTypeScope="" ma:versionID="3aa3950e038d0c5a6438098ab6d2b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91DDBE-FD97-488B-9C48-085604379773}"/>
</file>

<file path=customXml/itemProps2.xml><?xml version="1.0" encoding="utf-8"?>
<ds:datastoreItem xmlns:ds="http://schemas.openxmlformats.org/officeDocument/2006/customXml" ds:itemID="{E9B39049-B22B-41F6-B85F-692421A4A990}"/>
</file>

<file path=customXml/itemProps3.xml><?xml version="1.0" encoding="utf-8"?>
<ds:datastoreItem xmlns:ds="http://schemas.openxmlformats.org/officeDocument/2006/customXml" ds:itemID="{B7D8DBD9-5300-4A90-9939-780B7B6ABA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17</vt:lpstr>
      <vt:lpstr>'LOTE 17'!Área_de_impresión</vt:lpstr>
      <vt:lpstr>'LOTE 17'!Títulos_a_imprimir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odilee.minier</cp:lastModifiedBy>
  <cp:lastPrinted>2020-11-18T16:04:42Z</cp:lastPrinted>
  <dcterms:created xsi:type="dcterms:W3CDTF">2018-05-23T14:28:08Z</dcterms:created>
  <dcterms:modified xsi:type="dcterms:W3CDTF">2021-01-14T16:36:12Z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0x010100E0985447102D424781C1513C298CCA2F</vt:lpwstr>
  </property>
</Properties>
</file>