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PRESUPUESTO ACT. BASE + EQUIL. " sheetId="1" r:id="rId1"/>
  </sheets>
  <definedNames>
    <definedName name="_xlnm.Print_Area" localSheetId="0">'PRESUPUESTO ACT. BASE + EQUIL. '!$A$1:$F$489</definedName>
  </definedNames>
  <calcPr fullCalcOnLoad="1" fullPrecision="0"/>
</workbook>
</file>

<file path=xl/sharedStrings.xml><?xml version="1.0" encoding="utf-8"?>
<sst xmlns="http://schemas.openxmlformats.org/spreadsheetml/2006/main" count="751" uniqueCount="244">
  <si>
    <t xml:space="preserve">Obra : CONSTRUCCION ACUEDUCTO BATEY NUEVO, MUNICIPIO RAMON SANTANA </t>
  </si>
  <si>
    <t>Ubicacion:</t>
  </si>
  <si>
    <t>PROVINCIA SAN PEDRO DE MACORIS</t>
  </si>
  <si>
    <t>Zona:</t>
  </si>
  <si>
    <t>VI</t>
  </si>
  <si>
    <t>PART.</t>
  </si>
  <si>
    <t>D E S C R I P C I O N</t>
  </si>
  <si>
    <t>CANTIDAD</t>
  </si>
  <si>
    <t>UND.</t>
  </si>
  <si>
    <t>P.U. (RD$)</t>
  </si>
  <si>
    <t>VALOR (RD$)</t>
  </si>
  <si>
    <t>A</t>
  </si>
  <si>
    <t>ELECTRIFICACION PRIMARIA, SECUNDARIA E INSTALACION DE EQUIPO DE BOMBEO</t>
  </si>
  <si>
    <t>I</t>
  </si>
  <si>
    <t>INSTALACION ELECTRICA PRIMARIA</t>
  </si>
  <si>
    <t>POSTE H.A. 35´ 500 DAN</t>
  </si>
  <si>
    <t>UD</t>
  </si>
  <si>
    <t>CONDUCTOR AAC NO.- 1/0</t>
  </si>
  <si>
    <t>PIES</t>
  </si>
  <si>
    <t>ESTRUCTURA HA-100B (VIENTO COMPLETO)</t>
  </si>
  <si>
    <t>ESTRUCTURA MT-105</t>
  </si>
  <si>
    <t>ESTRUCTURA PR-101 (ATERRIZAJE COMPLETO)</t>
  </si>
  <si>
    <t>TRANSFORMADOR 15 KVA, 7200/277-480V, TIPO POSTE</t>
  </si>
  <si>
    <t>CUT-OUT 200A, 15KV</t>
  </si>
  <si>
    <t>APARTARRAYO 9KV</t>
  </si>
  <si>
    <t>MEDICI0N ELECTRICA</t>
  </si>
  <si>
    <t>MANO DE OBRA (20%)</t>
  </si>
  <si>
    <t>%</t>
  </si>
  <si>
    <t xml:space="preserve">HOYO PARA POSTES </t>
  </si>
  <si>
    <t>HOYO PARA VIENTOS</t>
  </si>
  <si>
    <t>INSTALACION DE POSTES</t>
  </si>
  <si>
    <t>II</t>
  </si>
  <si>
    <t xml:space="preserve">ELECTRICACION SECUNDARIA. </t>
  </si>
  <si>
    <t>ALAMBRE THW No.4 DESDE TRANSFORMADOR A MEDICION ELECTRICO</t>
  </si>
  <si>
    <t>ALAMBRE THW No.8 DESDE MEDICION ELECTRICO A PANEL.</t>
  </si>
  <si>
    <t>ALAMBRE THW No.6 DESDE TRANSFORMADOR A MEDICION ELECTRICO</t>
  </si>
  <si>
    <t>ALAMBRE VINIL 10/3 DESDE PANEL A BOMBA SUMERGIBLE</t>
  </si>
  <si>
    <t>TUBO IMC DE 2" X 10</t>
  </si>
  <si>
    <t>TUBO PVC DE 1 X 19 DESDE MEDIDOR HASTA NICHO DE CONTROLES</t>
  </si>
  <si>
    <t>TUBO PVC DE 3/4" X 19 DESDE PANEL HASTA EQUIPO DE BOMBEO</t>
  </si>
  <si>
    <t>TUBERIA LT 3/4"</t>
  </si>
  <si>
    <t>CONECTOR PVC DE 1</t>
  </si>
  <si>
    <t>CONECTOR RECTO LT 3/4</t>
  </si>
  <si>
    <t xml:space="preserve">CONECTOR RECTO IMC 2" </t>
  </si>
  <si>
    <t>ABRAZADERA EMT 2</t>
  </si>
  <si>
    <t>CURVA PVC 1"</t>
  </si>
  <si>
    <t>CURVA PVC 3/4"</t>
  </si>
  <si>
    <t>CONDULET IMC DE 2"</t>
  </si>
  <si>
    <t xml:space="preserve">TAPE DE VINIL SUPER </t>
  </si>
  <si>
    <t>TAPE DE GOMA  SUPER</t>
  </si>
  <si>
    <t>ESTRUCTURA AP-104</t>
  </si>
  <si>
    <t>MAIN BREAKER DE 40/2 AMPS. ENCLOSURE.</t>
  </si>
  <si>
    <t>MANO DE OBRA (30%)</t>
  </si>
  <si>
    <t>III</t>
  </si>
  <si>
    <t>SUMINISTRO E INSTALACION DE ELECTROBOMBA</t>
  </si>
  <si>
    <t xml:space="preserve">SUMINISTRO DE ELECTROBOMBA SUMERGIBLE 7.5 HP, 50 GPM, 200¨TDH, EQUIPADO CON ARRANCADOR DIRECTO A LINEA. </t>
  </si>
  <si>
    <t>INSTALACION DE ELECTROBOMBA Y ARRANCADOR</t>
  </si>
  <si>
    <t>CABEZAL CUELLO DE GANZO 3"</t>
  </si>
  <si>
    <t>NIPLE DE 3" X 12"  SCH-80 CON PROTECCION ANTICOROSION PLATILLADO EN UN EXTREMO</t>
  </si>
  <si>
    <t>NIPLE DE 2 X 2 PLATILLADO EN UN EXTREMO</t>
  </si>
  <si>
    <t>NIPLE DE 3" X 6"  SCH-80 CON PROTECCION ANTICOROSION PLATILLADO EN AMBOS  EXTREMOS</t>
  </si>
  <si>
    <t xml:space="preserve">JUNTA MECANICA TIPO DRESSER DE Ø3" 150 PSI </t>
  </si>
  <si>
    <t xml:space="preserve">VALVULA DE COMPUERTA Ø3" 150 PSI PLATILLADA VASTAGO ASCENDENTE </t>
  </si>
  <si>
    <t>VALVULA DE DE AIRE Ø1" 150 PSI</t>
  </si>
  <si>
    <t xml:space="preserve">VALVULA CHECK HORIZONTAL, Ø3"  150 PSI PLATILLADA </t>
  </si>
  <si>
    <t xml:space="preserve">VALVULA DE Ø2¨ DE COMPUERTA 150 PSI </t>
  </si>
  <si>
    <t xml:space="preserve">TEE 3 X 2 PLATILLADA SCH-80 CON PROTECCION ANTICOROSION </t>
  </si>
  <si>
    <t>ZETA DE 3" X 3 M SCH-80 CON PROTECCION ANTICOROSION  P/INTERCONECTAR DESCARGA A LINEA DE IMPULSION Y COLOCACION</t>
  </si>
  <si>
    <t>INSTALACION MANOMETRICA COMPLETA</t>
  </si>
  <si>
    <t xml:space="preserve">MANO DE OBRAS CONSTRUCCION DE DESCARGA DE 3" </t>
  </si>
  <si>
    <t xml:space="preserve">PINTURA AZUL PARA DESCARGA (OXIDO) </t>
  </si>
  <si>
    <t>SUB-TOTAL FASE A</t>
  </si>
  <si>
    <t>B</t>
  </si>
  <si>
    <t xml:space="preserve">LINEA DE IMPULSION </t>
  </si>
  <si>
    <t>REPLANTEO Y CONTROL TOPOGRAFICO</t>
  </si>
  <si>
    <t>ML</t>
  </si>
  <si>
    <t xml:space="preserve">MOVIMIENTO DE TIERRA: </t>
  </si>
  <si>
    <t>EXCAVACION C/MARTILLO EN ROCA DUREZA MEDIA 40%</t>
  </si>
  <si>
    <t>M3</t>
  </si>
  <si>
    <t>EXCAVACION C/EQUIPO 60 %</t>
  </si>
  <si>
    <t>ASIENTO DE ARENA</t>
  </si>
  <si>
    <t>SUMINISTRO MATERIAL DE MINA PARA RELLENO   (CONSIDERAR 30 % DE LA EXCAVACION) D=12 KM</t>
  </si>
  <si>
    <t>RELLENO COMPACTADO CON C/MECANICO EN CAPA DE 0.20 M</t>
  </si>
  <si>
    <t xml:space="preserve">BOTE DE MATERIAL C/CAMION D= 5 KM </t>
  </si>
  <si>
    <t>SUMINISTRO DE TUBERIAS:</t>
  </si>
  <si>
    <t xml:space="preserve">DE Ø4" PVC SDR-21 CON  J.G. + 2% DE PERDIDA POR CAMPANA </t>
  </si>
  <si>
    <t>COLOCACION DE TUBERIAS:</t>
  </si>
  <si>
    <t>PRUEBAS HIDROSTATICAS DE TUBERIAS:</t>
  </si>
  <si>
    <t xml:space="preserve">DE Ø4" PVC SDR-21 CON  J.G.  </t>
  </si>
  <si>
    <t xml:space="preserve">SUMINISTRO Y COLOCACION DE VALVULA </t>
  </si>
  <si>
    <t>VALVULA DE AIRE DE Ø1/2" COMPLETA DE 150 PSI</t>
  </si>
  <si>
    <t xml:space="preserve">CAJA TELESCOPICA PARA VALVULA </t>
  </si>
  <si>
    <t>SUB-TOTAL FASE B</t>
  </si>
  <si>
    <t>C</t>
  </si>
  <si>
    <t>DEPOSITO REGULADOR 50 M3  ELEVADO A 10 M</t>
  </si>
  <si>
    <t>VISITA</t>
  </si>
  <si>
    <t>MOVIMIENTO DE TIERRA</t>
  </si>
  <si>
    <t xml:space="preserve">EXCAVACION C/MARTILLO EN ROCA DUREZA MEDIA (INC EXTRACCION)  40 % </t>
  </si>
  <si>
    <t>EXCAVACION TIERRA C/EQUIPO 60%</t>
  </si>
  <si>
    <t>BOTE DE MATERIAL C/CAMION D=5 KM</t>
  </si>
  <si>
    <t>HORMIGON ARMADO EN F'C =280 KG/CM2</t>
  </si>
  <si>
    <t>ZAPATA DE FUNDACION  0.85 QQ/M3</t>
  </si>
  <si>
    <t>COLUMNA 0.40 X 0.50 - 4.81 QQ/M3</t>
  </si>
  <si>
    <t>LOSA DE FONDO 0.20, 6.97 QQ/M3</t>
  </si>
  <si>
    <t>VIGA EN MURO 0.30 X 0.40; 5.02 QQ/M3</t>
  </si>
  <si>
    <t>VIGA EN MURO 0.30 X 0.45; 5.02 QQ/M3</t>
  </si>
  <si>
    <t>MURO INFERIOR 0.20 - 3.68 QQ/M3</t>
  </si>
  <si>
    <t>CUPULA DE TECHO 0.10; 3.35 QQ/M3</t>
  </si>
  <si>
    <t>TERMINACION DE SUPERFICIE :</t>
  </si>
  <si>
    <t>PAÑETE INTERIOR  PULIDO</t>
  </si>
  <si>
    <t>M2</t>
  </si>
  <si>
    <t>PAÑETE EXTERIOR</t>
  </si>
  <si>
    <t>FINO LOSA DE FONDO PULIDO</t>
  </si>
  <si>
    <t>FINO LOSA DE TECHO</t>
  </si>
  <si>
    <t>CANTOS</t>
  </si>
  <si>
    <t>PINTURA ACRILICA</t>
  </si>
  <si>
    <t>LOGO Y LETRERO INAPA (SEGÚN ESPECIFICACIONES)</t>
  </si>
  <si>
    <t>U</t>
  </si>
  <si>
    <t>APLICACIÓN DE:</t>
  </si>
  <si>
    <t xml:space="preserve">ADITIVO </t>
  </si>
  <si>
    <t>JUNTAS HIDROFILICAS</t>
  </si>
  <si>
    <t>ESCALERAS</t>
  </si>
  <si>
    <t>EXTERIOR METALICA EN FORMA DE EXPIRAL H= 10.00  MTS (SEGUN DETALLE)</t>
  </si>
  <si>
    <t xml:space="preserve"> INTERIOR METALICA ESCALERA H=5.00 MTS (SEGUN DETALLE)</t>
  </si>
  <si>
    <t xml:space="preserve">ANDAMIAJES </t>
  </si>
  <si>
    <t>ENTRADA, SALIDA, REBOSE, BY-PASS Y DESAGUE</t>
  </si>
  <si>
    <t>TUB. Ø4" ACERO SCH-80 C/ PROTECCION ANTICORROSIVA</t>
  </si>
  <si>
    <t>TUB. Ø3" ACERO SCH-80 C/ PROTECCION ANTICORROSIVA</t>
  </si>
  <si>
    <t>TUB. Ø3" PVC SDR-26 C/J.G.</t>
  </si>
  <si>
    <t>CODO 4" X 90 ACERO SCH-80 C/ PROTECCION ANTICORROSIVA</t>
  </si>
  <si>
    <t>CODO 4" X 45 ACERO SCH-80 C/ PROTECCION ANTICORROSIVA</t>
  </si>
  <si>
    <t>CODO 3" X 90 ACERO SCH-80 C/ PROTECCION ANTICORROSIVA</t>
  </si>
  <si>
    <t>CODO 3" X 60 ACERO SCH-80 C/ PROTECCION ANTICORROSIVA</t>
  </si>
  <si>
    <t>CODO 3" X 45 ACERO SCH-80 C/ PROTECCION ANTICORROSIVA</t>
  </si>
  <si>
    <t>MANGA 4 X 3 ACERO SCH-80 C/ PROTECCION ANTICORROSIVA</t>
  </si>
  <si>
    <t>MANGA 3 X 3 ACERO SCH-80 C/ PROTECCION ANTICORROSIVA</t>
  </si>
  <si>
    <t>ABRAZADERA METALICAS P/TUB.</t>
  </si>
  <si>
    <t xml:space="preserve">ANCLAJE H. S PARA PIEZAS ( 0.15 M3/UD) SEGÚN DETALLE </t>
  </si>
  <si>
    <t>TEE 4 X 3 ACERO SCH-80 C/ PROTECCION ANTICORROSIVA</t>
  </si>
  <si>
    <t>TEE 3 X 3 ACERO SCH-80 C/ PROTECCION ANTICORROSIVA</t>
  </si>
  <si>
    <t>YEE 3 X 3 ACERO SCH-80 C/ PROTECCION ANTICORROSIVA</t>
  </si>
  <si>
    <t>JUNTA MECANICA TIPO DRESSER DE Ø4" 150 PSI</t>
  </si>
  <si>
    <t>JUNTA MECANICA TIPO DRESSER DE Ø3" 150 PSI</t>
  </si>
  <si>
    <t>VALVULA DE COMPUERTA DE Ø4" 150 PSI H.F. PLATILLADA COMPLETA (INC. VALVULA, 2 JUNTAS GOMA, 2 JUEGOS TORNILLOS, 2 JUNTAS DRESSER Y 2 NIPLES PLATILLADOS)</t>
  </si>
  <si>
    <t>VALVULA DE COMPUERTA DE Ø3" 150 PSI H.F. PLATILLADA COMPLETA (INC. VALVULA, 2 JUNTAS GOMA, 2 JUEGOS TORNILLOS, 2 JUNTAS DRESSER Y 2 NIPLES PLATILLADOS)</t>
  </si>
  <si>
    <t>REGISTRO Y VENTILACION</t>
  </si>
  <si>
    <t>TAPA METALICA 0.80 X 0.80</t>
  </si>
  <si>
    <t>REGISTROS PARA VALVULAS (SEGUN DETALLE)</t>
  </si>
  <si>
    <t>MANO DE OBRA INSTALACIONES</t>
  </si>
  <si>
    <t>VERJA PERIMETRAL  MURO DE BLOCK DE 6" Y BLOQUES CALADOS (SEGÚN DETALLE)</t>
  </si>
  <si>
    <t>CONSTRUCCION VERJA (C/3 LINEAS DE BLOCK BAJO NIVEL DE SUELO) EN MURO DE BLOCK DE 6" Y BLOCK CALADO - BLOQUES VIOLINADOS (TODO COSTO, INC. MOV DE TIERRA)</t>
  </si>
  <si>
    <t>COLUMNA C2 0.25 X 0.25, 4.10 QQ/M3,  F¨C =180 K/CM2,( INC. ZAPATA F¨C =180 K/CM2)</t>
  </si>
  <si>
    <t>PUERTA DE MALLA CICLONICA L=4.00 ML</t>
  </si>
  <si>
    <t>EMBELLECIMIENTO CON GRAVILLA</t>
  </si>
  <si>
    <t>LIMPIEZA CONTINUA Y FINAL (INCLUYE BOTE)</t>
  </si>
  <si>
    <t>SISTEMA DE CLORACION EN LINEA</t>
  </si>
  <si>
    <t>SUMINISTRO DE CLORADOR POR PASTILLA DIRECTO A LINEA, SEGÚN ESPECIFICACIONES DE DISEÑO</t>
  </si>
  <si>
    <t>REGISTRO EN BLOCK DE  6"  DE ( 1.00 X 1.00) PARA SISTEMA DE CLORACCION, SEGÚN DETALLE DE DISEÑO</t>
  </si>
  <si>
    <t>REDUCION DE Ø 3" X 2" PVC C/J.G</t>
  </si>
  <si>
    <t xml:space="preserve">MANO DE OBRA INSTALACION CLORADOR </t>
  </si>
  <si>
    <t>SUB-TOTAL FASE C</t>
  </si>
  <si>
    <t>D</t>
  </si>
  <si>
    <t xml:space="preserve"> RED DE DISTRIBUCION </t>
  </si>
  <si>
    <t>EXCAVACION TIERRA C/EQUIPO  60 %</t>
  </si>
  <si>
    <t>SUMINISTRO MATERIAL DE MINA PARA RELLENO  (SUJETO APROBACION DE LA SUPERVISION) D=12 KM</t>
  </si>
  <si>
    <t xml:space="preserve">DE Ø3" PVC SDR-26 CON  J.G. + 2% DE PERDIDA POR CAMPANA </t>
  </si>
  <si>
    <t xml:space="preserve">DE Ø3" PVC SDR-26 CON  J.G.  </t>
  </si>
  <si>
    <t>SUMINISTRO Y COLOCACION DE PIEZAS ESPECIALES:</t>
  </si>
  <si>
    <t>CODO DE Ø3" X 90 ACERO SCH-80 C/PROTECCION ANTICORROSIVA</t>
  </si>
  <si>
    <t xml:space="preserve">JUNTA MECANICA TIPO DRESSER DE Ø 3"  </t>
  </si>
  <si>
    <t>TAPON DE Ø3" PVC C/J.G</t>
  </si>
  <si>
    <t>ANCLAJE H. S PARA PIEZAS ( 0.15 M3/UD) SEGÚN DETALLE</t>
  </si>
  <si>
    <t>VALVULA DE COMPUERTA DE Ø4" HF 150 PSI, PLATILLADA COMPLETA  (INC. VALVULA, 2 JUNTAS GOMA, 2 JUEGOS TORNILLOS, 2 JUNTAS DRESSER Y 2 NIPLES PLATILLADOS)</t>
  </si>
  <si>
    <t>VALVULA DE COMPUERTA DE Ø3" HF 150 PSI, PLATILLADA COMPLETA (INC. VALVULA, 2 JUNTAS GOMA, 2 JUEGOS TORNILLOS, 2 JUNTAS DRESSER Y 2 NIPLES PLATILLADOS)</t>
  </si>
  <si>
    <t xml:space="preserve">CAJA TELESCOPICA PARA VALVULA DE Ø3" </t>
  </si>
  <si>
    <t>REGISTROS PARA PROTECCION DE  VALVULAS DE Ø4" (SEGUN DETALLE)</t>
  </si>
  <si>
    <t xml:space="preserve">ACOMETIDAS </t>
  </si>
  <si>
    <t>ACOMETIDAS RURALES EN POLIETILENO DE Ø3" (50 UD )</t>
  </si>
  <si>
    <t>8.1.1</t>
  </si>
  <si>
    <t>COLLARIN EN POLIETILENO DE Ø3" ( ABRAZADERA)</t>
  </si>
  <si>
    <t>8.1.2</t>
  </si>
  <si>
    <t>TUBERIA DE POLIETILENO ALTA DENSIDAD, Ø 1/2" INTERNO L= 6.00 M ( PROMEDIO)</t>
  </si>
  <si>
    <t>8.1.3</t>
  </si>
  <si>
    <t>ADATADOR MACHO Ø 1/2" ROSCADO A MANGUERA</t>
  </si>
  <si>
    <t>8.1.4</t>
  </si>
  <si>
    <t>CODO DE Ø1/2" X90" HG</t>
  </si>
  <si>
    <t>8.1.5</t>
  </si>
  <si>
    <t>TUBERIA DE 1/2  HG PARA BASTONES</t>
  </si>
  <si>
    <t>8.1.6</t>
  </si>
  <si>
    <t>NIPLE DE  1/2  HG</t>
  </si>
  <si>
    <t>8.1.7</t>
  </si>
  <si>
    <t>COUPLING DE 1/2  HG</t>
  </si>
  <si>
    <t>8.1.8</t>
  </si>
  <si>
    <t>LLAVE DE CHORRO DE Ø 1/2"</t>
  </si>
  <si>
    <t>8.1.9</t>
  </si>
  <si>
    <t xml:space="preserve">CEMENTO SOLVENTE Y TEFLON </t>
  </si>
  <si>
    <t>8.1.10</t>
  </si>
  <si>
    <t>VALVULA CHECK 1/2" BRONCE</t>
  </si>
  <si>
    <t>8.1.11</t>
  </si>
  <si>
    <t>PEDESTAL DE H.S ( 0.15 M3)</t>
  </si>
  <si>
    <t>8.1.12</t>
  </si>
  <si>
    <t>EXCAVACION CLASIFICADA ROCA 40% Y TIERRA 60 % (INC. TAPADO)</t>
  </si>
  <si>
    <t>8.1.13</t>
  </si>
  <si>
    <t xml:space="preserve">MANO DE OBRA PLOMERIA </t>
  </si>
  <si>
    <t>SUB-TOTAL FASE D</t>
  </si>
  <si>
    <t>Z</t>
  </si>
  <si>
    <t>VARIOS</t>
  </si>
  <si>
    <t>VALLA ANUNCIANDO OBRA 8' X 10' IMPRESION FULL COLOR CONTENIENDO LOGO DE INAPA, NOMBRE DE PROYECTO Y CONTRATISTA. ESTRUCTURA EN TUBOS GALVANIZADOS 1 1/2"X 1 1/2" Y SOPORTES EN TUBO CUAD. 4" X 4"</t>
  </si>
  <si>
    <t>CAMPAMENTO</t>
  </si>
  <si>
    <t>SUB - TOTAL FASE Z</t>
  </si>
  <si>
    <t>GASTOS INDIRECTOS</t>
  </si>
  <si>
    <t>HONORARIOS PROFESIONALES</t>
  </si>
  <si>
    <t>TRANSPORTE</t>
  </si>
  <si>
    <t>SUPERVISIÓN</t>
  </si>
  <si>
    <t>LEY 6-86</t>
  </si>
  <si>
    <t>SEGURO POLIZA Y FIANZA</t>
  </si>
  <si>
    <t>GASTOS ADMINISTRATIVOS</t>
  </si>
  <si>
    <t>ITBIS DE LOS HONORARIOS PROFESIONALES</t>
  </si>
  <si>
    <t>COMPLETIVO TRANSPORTE EQUIPOS A OBRA (IDA Y VUELTA)</t>
  </si>
  <si>
    <t>TRANSPORTE DE POSTES HASTA OBRA</t>
  </si>
  <si>
    <t>IMPREVISTOS</t>
  </si>
  <si>
    <t>MANTENIMIENTO Y OPERACIÓN SISTEMAS INAPA</t>
  </si>
  <si>
    <t>CODIA</t>
  </si>
  <si>
    <t>ESTUDIO GEOTECNICO, GEOFISICO Y RECOMENDACIONES PARA LAS CIMENTACIONES DEL DEPOSITO REGULADOR, ELEVADO A 10 M (INCLUYE MOVILIZACION GENERAL DE EQUIPOS Y PERSONAL, 2 SONDEOS (PROFUNDIDAD PROMEDIABLES 12 M,  CON EQUIPO LIGERO), EMPLAZAMIENTOS, SUMINISTRO DE AGUA, ENSAYOS DE LOS MATERIALES E INFORME TECNICO. CON UN TOTAL DE METROS SONDEADOS: 24 MTS</t>
  </si>
  <si>
    <t xml:space="preserve">AFORO Y LIMPIEZA  DE  POZO  BATEY NUEVO </t>
  </si>
  <si>
    <t>LIMPIEZA Y DESARROLLO DE POZOS EXISTENTE</t>
  </si>
  <si>
    <t>PRUEBA DE AFORO (24 HORAS) (CAUDAL MAXIMO ESTIMADO DE AFORO 300 GPM)</t>
  </si>
  <si>
    <t>ANALISIS FISICO QUIMICO Y BACTERIOLOGICO, (INC. MUESTRA, TRASLADO AL LABORATORIO Y RESULTADOS)</t>
  </si>
  <si>
    <t>INFORME FINAL INCLUYE RECOMENDACIONES</t>
  </si>
  <si>
    <t>ITBIS (LEY 07-2007)</t>
  </si>
  <si>
    <t xml:space="preserve">TRANSPORTE </t>
  </si>
  <si>
    <t>NOTA:</t>
  </si>
  <si>
    <t>LAS PARTIDAS QUE APARECEN EN EL PRESUPUESTO DE EQUILIBRIO ECONOMICO SIN PRECIOS Y SOMBREADA CON COLOR, SON LAS PARTIDAS QUE YA FUERON EJECUTADAS.</t>
  </si>
  <si>
    <t xml:space="preserve">PRESUPUESTO BASE </t>
  </si>
  <si>
    <t xml:space="preserve">SUB - TOTAL GENERAL PRES. BASE </t>
  </si>
  <si>
    <t>PRESUPUESTO EQUILIBRIO ECONOMICO</t>
  </si>
  <si>
    <t>SUB - TOTAL GENERAL PRES. EQUILIBRIO ECONOMICO</t>
  </si>
  <si>
    <t>SUB - TOTAL GASTOS INDIRECTOS PRES. BASE + EQUL. ECON</t>
  </si>
  <si>
    <t>ESTOS PRECIOS FUERON ACTUALIZADO EN FUNCION DE LOS PRECIOS DE MANO DE OBRAS Y EQUIPOS DEL MINISTERIO DE OBRAS PUBLICAS Y COMUNICACIONES, AL IGUAL QUE LA ULTIMA RESOLUCION DEL MINISTERIO DE TRABAJO.</t>
  </si>
  <si>
    <t>SUB - TOTAL PRESUPUESTO BASE</t>
  </si>
  <si>
    <t xml:space="preserve">SUB - TOTAL GENERAL PRES. EQUILIBRIO ECONOMICO +SUB - TOTAL PRESUPUESTO BASE </t>
  </si>
  <si>
    <t xml:space="preserve">SUB-TOTAL AFORO DE POZO EXISTENTE </t>
  </si>
  <si>
    <t>SUB - TOTAL GASTOS INDIRECTOS AFORO.</t>
  </si>
  <si>
    <t>TOTAL GENERAL AFORO DE POZO EXISTENTE + PRES. BASE + EQ. EC.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</si>
</sst>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&quot;$&quot;#,##0.00;\-&quot;$&quot;#,##0.00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_-;\-* #,##0.00_-;_-* &quot;-&quot;??_-;_-@_-"/>
    <numFmt numFmtId="174" formatCode="0.000"/>
    <numFmt numFmtId="175" formatCode="&quot;$&quot;#,##0.00;[Red]\-&quot;$&quot;#,##0.00"/>
    <numFmt numFmtId="176" formatCode="#,##0.00;[Red]#,##0.00"/>
    <numFmt numFmtId="177" formatCode="#,##0_ ;\-#,##0\ "/>
    <numFmt numFmtId="178" formatCode="#,##0.0_);\(#,##0.0\)"/>
    <numFmt numFmtId="179" formatCode="#,##0.0;\-#,##0.0"/>
    <numFmt numFmtId="180" formatCode="0.0"/>
    <numFmt numFmtId="181" formatCode="[$RD$-1C0A]#,##0.00"/>
    <numFmt numFmtId="182" formatCode="#,##0;\-#,##0"/>
    <numFmt numFmtId="183" formatCode="#,##0.0\ _€;\-#,##0.0\ _€"/>
    <numFmt numFmtId="184" formatCode="#,##0.00_ ;\-#,##0.00\ "/>
    <numFmt numFmtId="185" formatCode="General_)"/>
    <numFmt numFmtId="186" formatCode="0.0%"/>
    <numFmt numFmtId="187" formatCode="#"/>
    <numFmt numFmtId="188" formatCode="_([$RD$-1C0A]* #,##0.00_);_([$RD$-1C0A]* \(#,##0.00\);_([$RD$-1C0A]* &quot;-&quot;??_);_(@_)"/>
    <numFmt numFmtId="189" formatCode="#,##0.000"/>
    <numFmt numFmtId="190" formatCode="#,##0.0"/>
    <numFmt numFmtId="191" formatCode="#,##0.0000"/>
    <numFmt numFmtId="192" formatCode="#,##0.00000"/>
  </numFmts>
  <fonts count="48">
    <font>
      <sz val="10"/>
      <name val="Arial"/>
      <family val="0"/>
    </font>
    <font>
      <sz val="11"/>
      <name val="SimSu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rebuchet MS"/>
      <family val="0"/>
    </font>
    <font>
      <sz val="10"/>
      <name val="Times New Roman"/>
      <family val="0"/>
    </font>
    <font>
      <sz val="11"/>
      <color indexed="8"/>
      <name val="Calibri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3"/>
      <color indexed="56"/>
      <name val="Calibri"/>
      <family val="0"/>
    </font>
    <font>
      <b/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39" fontId="13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right" vertical="top" wrapText="1"/>
      <protection locked="0"/>
    </xf>
    <xf numFmtId="0" fontId="2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 vertical="top" wrapText="1"/>
    </xf>
    <xf numFmtId="4" fontId="3" fillId="32" borderId="11" xfId="0" applyNumberFormat="1" applyFont="1" applyFill="1" applyBorder="1" applyAlignment="1">
      <alignment horizontal="right" vertical="top" wrapText="1"/>
    </xf>
    <xf numFmtId="4" fontId="3" fillId="32" borderId="11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 applyProtection="1">
      <alignment horizontal="center" vertical="top" wrapText="1"/>
      <protection/>
    </xf>
    <xf numFmtId="0" fontId="3" fillId="32" borderId="12" xfId="0" applyFont="1" applyFill="1" applyBorder="1" applyAlignment="1" applyProtection="1">
      <alignment horizontal="left" vertical="top" wrapText="1"/>
      <protection/>
    </xf>
    <xf numFmtId="176" fontId="2" fillId="32" borderId="12" xfId="0" applyNumberFormat="1" applyFont="1" applyFill="1" applyBorder="1" applyAlignment="1" applyProtection="1">
      <alignment vertical="top" wrapText="1"/>
      <protection/>
    </xf>
    <xf numFmtId="176" fontId="2" fillId="32" borderId="12" xfId="0" applyNumberFormat="1" applyFont="1" applyFill="1" applyBorder="1" applyAlignment="1" applyProtection="1">
      <alignment horizontal="center" vertical="top" wrapText="1"/>
      <protection/>
    </xf>
    <xf numFmtId="0" fontId="3" fillId="32" borderId="12" xfId="0" applyFont="1" applyFill="1" applyBorder="1" applyAlignment="1" applyProtection="1">
      <alignment horizontal="right" vertical="top" wrapText="1"/>
      <protection/>
    </xf>
    <xf numFmtId="39" fontId="5" fillId="32" borderId="12" xfId="79" applyFont="1" applyFill="1" applyBorder="1" applyAlignment="1" applyProtection="1">
      <alignment horizontal="right" vertical="top" wrapText="1"/>
      <protection/>
    </xf>
    <xf numFmtId="49" fontId="5" fillId="32" borderId="12" xfId="79" applyNumberFormat="1" applyFont="1" applyFill="1" applyBorder="1" applyAlignment="1" applyProtection="1">
      <alignment horizontal="left" vertical="top" wrapText="1"/>
      <protection/>
    </xf>
    <xf numFmtId="4" fontId="5" fillId="32" borderId="12" xfId="74" applyNumberFormat="1" applyFont="1" applyFill="1" applyBorder="1" applyAlignment="1" applyProtection="1">
      <alignment horizontal="center" vertical="top" wrapText="1"/>
      <protection/>
    </xf>
    <xf numFmtId="4" fontId="5" fillId="32" borderId="12" xfId="74" applyNumberFormat="1" applyFont="1" applyFill="1" applyBorder="1" applyAlignment="1" applyProtection="1">
      <alignment horizontal="right" vertical="top" wrapText="1"/>
      <protection/>
    </xf>
    <xf numFmtId="177" fontId="0" fillId="32" borderId="12" xfId="79" applyNumberFormat="1" applyFont="1" applyFill="1" applyBorder="1" applyAlignment="1" applyProtection="1">
      <alignment horizontal="right" vertical="top" wrapText="1"/>
      <protection/>
    </xf>
    <xf numFmtId="49" fontId="0" fillId="32" borderId="12" xfId="79" applyNumberFormat="1" applyFont="1" applyFill="1" applyBorder="1" applyAlignment="1" applyProtection="1">
      <alignment horizontal="left" vertical="top" wrapText="1"/>
      <protection/>
    </xf>
    <xf numFmtId="4" fontId="0" fillId="32" borderId="12" xfId="74" applyNumberFormat="1" applyFont="1" applyFill="1" applyBorder="1" applyAlignment="1" applyProtection="1">
      <alignment horizontal="right" vertical="top" wrapText="1"/>
      <protection/>
    </xf>
    <xf numFmtId="4" fontId="0" fillId="32" borderId="12" xfId="74" applyNumberFormat="1" applyFont="1" applyFill="1" applyBorder="1" applyAlignment="1" applyProtection="1">
      <alignment horizontal="center" vertical="top" wrapText="1"/>
      <protection/>
    </xf>
    <xf numFmtId="177" fontId="0" fillId="32" borderId="12" xfId="79" applyNumberFormat="1" applyFont="1" applyFill="1" applyBorder="1" applyAlignment="1" applyProtection="1">
      <alignment vertical="top" wrapText="1"/>
      <protection/>
    </xf>
    <xf numFmtId="37" fontId="0" fillId="32" borderId="12" xfId="79" applyNumberFormat="1" applyFont="1" applyFill="1" applyBorder="1" applyAlignment="1" applyProtection="1">
      <alignment vertical="top" wrapText="1"/>
      <protection/>
    </xf>
    <xf numFmtId="49" fontId="0" fillId="32" borderId="12" xfId="79" applyNumberFormat="1" applyFont="1" applyFill="1" applyBorder="1" applyAlignment="1" applyProtection="1">
      <alignment horizontal="center" vertical="top" wrapText="1"/>
      <protection/>
    </xf>
    <xf numFmtId="37" fontId="5" fillId="32" borderId="12" xfId="79" applyNumberFormat="1" applyFont="1" applyFill="1" applyBorder="1" applyAlignment="1" applyProtection="1">
      <alignment horizontal="right" vertical="top" wrapText="1"/>
      <protection/>
    </xf>
    <xf numFmtId="4" fontId="0" fillId="32" borderId="12" xfId="74" applyNumberFormat="1" applyFont="1" applyFill="1" applyBorder="1" applyAlignment="1" applyProtection="1">
      <alignment vertical="top" wrapText="1"/>
      <protection/>
    </xf>
    <xf numFmtId="178" fontId="0" fillId="32" borderId="12" xfId="79" applyNumberFormat="1" applyFont="1" applyFill="1" applyBorder="1" applyAlignment="1" applyProtection="1">
      <alignment horizontal="right" vertical="top" wrapText="1"/>
      <protection/>
    </xf>
    <xf numFmtId="49" fontId="5" fillId="32" borderId="12" xfId="79" applyNumberFormat="1" applyFont="1" applyFill="1" applyBorder="1" applyAlignment="1" applyProtection="1">
      <alignment horizontal="center" vertical="top" wrapText="1"/>
      <protection/>
    </xf>
    <xf numFmtId="4" fontId="0" fillId="32" borderId="12" xfId="79" applyNumberFormat="1" applyFont="1" applyFill="1" applyBorder="1" applyAlignment="1" applyProtection="1">
      <alignment horizontal="right" vertical="top" wrapText="1"/>
      <protection/>
    </xf>
    <xf numFmtId="39" fontId="0" fillId="32" borderId="12" xfId="79" applyNumberFormat="1" applyFont="1" applyFill="1" applyBorder="1" applyAlignment="1" applyProtection="1">
      <alignment vertical="top" wrapText="1"/>
      <protection/>
    </xf>
    <xf numFmtId="178" fontId="5" fillId="32" borderId="12" xfId="79" applyNumberFormat="1" applyFont="1" applyFill="1" applyBorder="1" applyAlignment="1" applyProtection="1">
      <alignment horizontal="right" vertical="top" wrapText="1"/>
      <protection/>
    </xf>
    <xf numFmtId="3" fontId="0" fillId="32" borderId="12" xfId="79" applyNumberFormat="1" applyFont="1" applyFill="1" applyBorder="1" applyAlignment="1" applyProtection="1">
      <alignment horizontal="right" vertical="top" wrapText="1"/>
      <protection/>
    </xf>
    <xf numFmtId="0" fontId="2" fillId="32" borderId="0" xfId="0" applyFont="1" applyFill="1" applyBorder="1" applyAlignment="1">
      <alignment horizontal="right" vertical="top"/>
    </xf>
    <xf numFmtId="176" fontId="2" fillId="32" borderId="12" xfId="0" applyNumberFormat="1" applyFont="1" applyFill="1" applyBorder="1" applyAlignment="1" applyProtection="1">
      <alignment vertical="top" wrapText="1"/>
      <protection locked="0"/>
    </xf>
    <xf numFmtId="176" fontId="3" fillId="32" borderId="12" xfId="0" applyNumberFormat="1" applyFont="1" applyFill="1" applyBorder="1" applyAlignment="1" applyProtection="1">
      <alignment vertical="top" wrapText="1"/>
      <protection locked="0"/>
    </xf>
    <xf numFmtId="4" fontId="5" fillId="32" borderId="12" xfId="74" applyNumberFormat="1" applyFont="1" applyFill="1" applyBorder="1" applyAlignment="1" applyProtection="1">
      <alignment horizontal="right" vertical="top" wrapText="1"/>
      <protection locked="0"/>
    </xf>
    <xf numFmtId="173" fontId="5" fillId="32" borderId="12" xfId="56" applyNumberFormat="1" applyFont="1" applyFill="1" applyBorder="1" applyAlignment="1" applyProtection="1">
      <alignment horizontal="right" vertical="top" wrapText="1"/>
      <protection locked="0"/>
    </xf>
    <xf numFmtId="4" fontId="0" fillId="32" borderId="0" xfId="0" applyNumberFormat="1" applyFill="1" applyAlignment="1" applyProtection="1">
      <alignment wrapText="1"/>
      <protection locked="0"/>
    </xf>
    <xf numFmtId="173" fontId="0" fillId="32" borderId="12" xfId="56" applyNumberFormat="1" applyFont="1" applyFill="1" applyBorder="1" applyAlignment="1" applyProtection="1">
      <alignment horizontal="right" vertical="top" wrapText="1"/>
      <protection locked="0"/>
    </xf>
    <xf numFmtId="169" fontId="0" fillId="32" borderId="0" xfId="0" applyNumberFormat="1" applyFill="1" applyAlignment="1" applyProtection="1">
      <alignment wrapText="1"/>
      <protection locked="0"/>
    </xf>
    <xf numFmtId="0" fontId="0" fillId="32" borderId="0" xfId="0" applyFill="1" applyAlignment="1" applyProtection="1">
      <alignment wrapText="1"/>
      <protection locked="0"/>
    </xf>
    <xf numFmtId="178" fontId="0" fillId="34" borderId="12" xfId="79" applyNumberFormat="1" applyFont="1" applyFill="1" applyBorder="1" applyAlignment="1" applyProtection="1">
      <alignment horizontal="right" vertical="top" wrapText="1"/>
      <protection/>
    </xf>
    <xf numFmtId="49" fontId="5" fillId="34" borderId="12" xfId="79" applyNumberFormat="1" applyFont="1" applyFill="1" applyBorder="1" applyAlignment="1" applyProtection="1">
      <alignment horizontal="center" vertical="top" wrapText="1"/>
      <protection/>
    </xf>
    <xf numFmtId="4" fontId="0" fillId="34" borderId="12" xfId="79" applyNumberFormat="1" applyFont="1" applyFill="1" applyBorder="1" applyAlignment="1" applyProtection="1">
      <alignment horizontal="right" vertical="top" wrapText="1"/>
      <protection/>
    </xf>
    <xf numFmtId="39" fontId="0" fillId="34" borderId="12" xfId="79" applyNumberFormat="1" applyFont="1" applyFill="1" applyBorder="1" applyAlignment="1" applyProtection="1">
      <alignment vertical="top" wrapText="1"/>
      <protection/>
    </xf>
    <xf numFmtId="179" fontId="2" fillId="32" borderId="12" xfId="0" applyNumberFormat="1" applyFont="1" applyFill="1" applyBorder="1" applyAlignment="1" applyProtection="1">
      <alignment vertical="top" wrapText="1"/>
      <protection/>
    </xf>
    <xf numFmtId="49" fontId="3" fillId="32" borderId="12" xfId="0" applyNumberFormat="1" applyFont="1" applyFill="1" applyBorder="1" applyAlignment="1" applyProtection="1">
      <alignment horizontal="center" vertical="top" wrapText="1"/>
      <protection/>
    </xf>
    <xf numFmtId="0" fontId="2" fillId="32" borderId="12" xfId="0" applyFont="1" applyFill="1" applyBorder="1" applyAlignment="1" applyProtection="1">
      <alignment vertical="top" wrapText="1"/>
      <protection/>
    </xf>
    <xf numFmtId="4" fontId="3" fillId="32" borderId="12" xfId="0" applyNumberFormat="1" applyFont="1" applyFill="1" applyBorder="1" applyAlignment="1" applyProtection="1">
      <alignment horizontal="right" vertical="top" wrapText="1"/>
      <protection/>
    </xf>
    <xf numFmtId="4" fontId="3" fillId="32" borderId="12" xfId="0" applyNumberFormat="1" applyFont="1" applyFill="1" applyBorder="1" applyAlignment="1" applyProtection="1">
      <alignment horizontal="center" vertical="top" wrapText="1"/>
      <protection/>
    </xf>
    <xf numFmtId="0" fontId="5" fillId="32" borderId="12" xfId="0" applyFont="1" applyFill="1" applyBorder="1" applyAlignment="1" applyProtection="1">
      <alignment horizontal="center" vertical="top" wrapText="1"/>
      <protection/>
    </xf>
    <xf numFmtId="2" fontId="0" fillId="32" borderId="12" xfId="79" applyNumberFormat="1" applyFont="1" applyFill="1" applyBorder="1" applyAlignment="1" applyProtection="1">
      <alignment horizontal="right" vertical="top" wrapText="1"/>
      <protection/>
    </xf>
    <xf numFmtId="2" fontId="0" fillId="32" borderId="12" xfId="79" applyNumberFormat="1" applyFont="1" applyFill="1" applyBorder="1" applyAlignment="1" applyProtection="1">
      <alignment horizontal="center" vertical="top" wrapText="1"/>
      <protection/>
    </xf>
    <xf numFmtId="0" fontId="0" fillId="32" borderId="12" xfId="0" applyFont="1" applyFill="1" applyBorder="1" applyAlignment="1" applyProtection="1">
      <alignment horizontal="right" vertical="top" wrapText="1"/>
      <protection/>
    </xf>
    <xf numFmtId="0" fontId="0" fillId="32" borderId="12" xfId="0" applyFont="1" applyFill="1" applyBorder="1" applyAlignment="1" applyProtection="1">
      <alignment vertical="top" wrapText="1"/>
      <protection/>
    </xf>
    <xf numFmtId="2" fontId="0" fillId="32" borderId="12" xfId="74" applyNumberFormat="1" applyFont="1" applyFill="1" applyBorder="1" applyAlignment="1" applyProtection="1">
      <alignment horizontal="center" vertical="top" wrapText="1"/>
      <protection/>
    </xf>
    <xf numFmtId="0" fontId="5" fillId="32" borderId="12" xfId="0" applyFont="1" applyFill="1" applyBorder="1" applyAlignment="1" applyProtection="1">
      <alignment horizontal="right" vertical="top" wrapText="1"/>
      <protection/>
    </xf>
    <xf numFmtId="180" fontId="0" fillId="32" borderId="12" xfId="0" applyNumberFormat="1" applyFont="1" applyFill="1" applyBorder="1" applyAlignment="1" applyProtection="1">
      <alignment horizontal="right" vertical="top" wrapText="1"/>
      <protection/>
    </xf>
    <xf numFmtId="180" fontId="0" fillId="32" borderId="12" xfId="79" applyNumberFormat="1" applyFont="1" applyFill="1" applyBorder="1" applyAlignment="1" applyProtection="1">
      <alignment horizontal="right" vertical="top" wrapText="1"/>
      <protection/>
    </xf>
    <xf numFmtId="4" fontId="0" fillId="32" borderId="12" xfId="66" applyNumberFormat="1" applyFont="1" applyFill="1" applyBorder="1" applyAlignment="1" applyProtection="1">
      <alignment horizontal="right" vertical="top" wrapText="1"/>
      <protection/>
    </xf>
    <xf numFmtId="4" fontId="0" fillId="32" borderId="12" xfId="0" applyNumberFormat="1" applyFont="1" applyFill="1" applyBorder="1" applyAlignment="1" applyProtection="1">
      <alignment horizontal="right" vertical="top" wrapText="1"/>
      <protection/>
    </xf>
    <xf numFmtId="2" fontId="0" fillId="32" borderId="12" xfId="0" applyNumberFormat="1" applyFont="1" applyFill="1" applyBorder="1" applyAlignment="1" applyProtection="1">
      <alignment horizontal="right" vertical="top" wrapText="1"/>
      <protection/>
    </xf>
    <xf numFmtId="2" fontId="0" fillId="32" borderId="12" xfId="0" applyNumberFormat="1" applyFont="1" applyFill="1" applyBorder="1" applyAlignment="1" applyProtection="1">
      <alignment horizontal="center" vertical="top" wrapText="1"/>
      <protection/>
    </xf>
    <xf numFmtId="181" fontId="5" fillId="32" borderId="12" xfId="0" applyNumberFormat="1" applyFont="1" applyFill="1" applyBorder="1" applyAlignment="1" applyProtection="1">
      <alignment vertical="top" wrapText="1"/>
      <protection/>
    </xf>
    <xf numFmtId="0" fontId="5" fillId="32" borderId="12" xfId="0" applyFont="1" applyFill="1" applyBorder="1" applyAlignment="1" applyProtection="1">
      <alignment vertical="top" wrapText="1"/>
      <protection/>
    </xf>
    <xf numFmtId="179" fontId="2" fillId="32" borderId="12" xfId="0" applyNumberFormat="1" applyFont="1" applyFill="1" applyBorder="1" applyAlignment="1" applyProtection="1">
      <alignment horizontal="right" vertical="top" wrapText="1"/>
      <protection/>
    </xf>
    <xf numFmtId="2" fontId="2" fillId="32" borderId="12" xfId="0" applyNumberFormat="1" applyFont="1" applyFill="1" applyBorder="1" applyAlignment="1" applyProtection="1">
      <alignment horizontal="right" vertical="top" wrapText="1"/>
      <protection/>
    </xf>
    <xf numFmtId="2" fontId="2" fillId="32" borderId="12" xfId="0" applyNumberFormat="1" applyFont="1" applyFill="1" applyBorder="1" applyAlignment="1" applyProtection="1">
      <alignment horizontal="center" vertical="top" wrapText="1"/>
      <protection/>
    </xf>
    <xf numFmtId="182" fontId="3" fillId="32" borderId="12" xfId="0" applyNumberFormat="1" applyFont="1" applyFill="1" applyBorder="1" applyAlignment="1" applyProtection="1">
      <alignment horizontal="right" vertical="top" wrapText="1"/>
      <protection/>
    </xf>
    <xf numFmtId="0" fontId="5" fillId="32" borderId="12" xfId="0" applyNumberFormat="1" applyFont="1" applyFill="1" applyBorder="1" applyAlignment="1" applyProtection="1">
      <alignment vertical="top" wrapText="1"/>
      <protection/>
    </xf>
    <xf numFmtId="43" fontId="0" fillId="32" borderId="12" xfId="62" applyFont="1" applyFill="1" applyBorder="1" applyAlignment="1" applyProtection="1">
      <alignment horizontal="right" vertical="top" wrapText="1"/>
      <protection/>
    </xf>
    <xf numFmtId="0" fontId="0" fillId="32" borderId="12" xfId="0" applyNumberFormat="1" applyFont="1" applyFill="1" applyBorder="1" applyAlignment="1" applyProtection="1">
      <alignment horizontal="center" vertical="top" wrapText="1"/>
      <protection/>
    </xf>
    <xf numFmtId="0" fontId="0" fillId="32" borderId="12" xfId="0" applyNumberFormat="1" applyFont="1" applyFill="1" applyBorder="1" applyAlignment="1" applyProtection="1">
      <alignment vertical="top" wrapText="1"/>
      <protection/>
    </xf>
    <xf numFmtId="0" fontId="3" fillId="34" borderId="12" xfId="0" applyFont="1" applyFill="1" applyBorder="1" applyAlignment="1" applyProtection="1">
      <alignment horizontal="center" vertical="top" wrapText="1"/>
      <protection/>
    </xf>
    <xf numFmtId="4" fontId="3" fillId="34" borderId="12" xfId="0" applyNumberFormat="1" applyFont="1" applyFill="1" applyBorder="1" applyAlignment="1" applyProtection="1">
      <alignment horizontal="right" vertical="top" wrapText="1"/>
      <protection/>
    </xf>
    <xf numFmtId="4" fontId="3" fillId="34" borderId="12" xfId="0" applyNumberFormat="1" applyFont="1" applyFill="1" applyBorder="1" applyAlignment="1" applyProtection="1">
      <alignment horizontal="center" vertical="top" wrapText="1"/>
      <protection/>
    </xf>
    <xf numFmtId="0" fontId="2" fillId="32" borderId="12" xfId="0" applyFont="1" applyFill="1" applyBorder="1" applyAlignment="1" applyProtection="1">
      <alignment horizontal="right" vertical="top" wrapText="1"/>
      <protection/>
    </xf>
    <xf numFmtId="0" fontId="3" fillId="32" borderId="12" xfId="0" applyFont="1" applyFill="1" applyBorder="1" applyAlignment="1" applyProtection="1">
      <alignment vertical="top" wrapText="1"/>
      <protection/>
    </xf>
    <xf numFmtId="180" fontId="2" fillId="32" borderId="12" xfId="0" applyNumberFormat="1" applyFont="1" applyFill="1" applyBorder="1" applyAlignment="1" applyProtection="1">
      <alignment horizontal="right" vertical="top" wrapText="1"/>
      <protection/>
    </xf>
    <xf numFmtId="176" fontId="0" fillId="32" borderId="12" xfId="0" applyNumberFormat="1" applyFill="1" applyBorder="1" applyAlignment="1" applyProtection="1">
      <alignment vertical="top" wrapText="1"/>
      <protection/>
    </xf>
    <xf numFmtId="176" fontId="0" fillId="32" borderId="12" xfId="0" applyNumberFormat="1" applyFill="1" applyBorder="1" applyAlignment="1" applyProtection="1">
      <alignment horizontal="center" vertical="top" wrapText="1"/>
      <protection/>
    </xf>
    <xf numFmtId="0" fontId="0" fillId="32" borderId="12" xfId="0" applyFill="1" applyBorder="1" applyAlignment="1" applyProtection="1">
      <alignment horizontal="right" vertical="top" wrapText="1"/>
      <protection/>
    </xf>
    <xf numFmtId="0" fontId="0" fillId="32" borderId="12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 applyProtection="1">
      <alignment wrapText="1"/>
      <protection locked="0"/>
    </xf>
    <xf numFmtId="173" fontId="5" fillId="34" borderId="12" xfId="56" applyNumberFormat="1" applyFont="1" applyFill="1" applyBorder="1" applyAlignment="1" applyProtection="1">
      <alignment horizontal="right" vertical="top" wrapText="1"/>
      <protection locked="0"/>
    </xf>
    <xf numFmtId="39" fontId="3" fillId="32" borderId="12" xfId="0" applyNumberFormat="1" applyFont="1" applyFill="1" applyBorder="1" applyAlignment="1" applyProtection="1">
      <alignment vertical="top" wrapText="1"/>
      <protection locked="0"/>
    </xf>
    <xf numFmtId="4" fontId="3" fillId="32" borderId="12" xfId="0" applyNumberFormat="1" applyFont="1" applyFill="1" applyBorder="1" applyAlignment="1" applyProtection="1">
      <alignment horizontal="right" vertical="top" wrapText="1"/>
      <protection locked="0"/>
    </xf>
    <xf numFmtId="40" fontId="0" fillId="32" borderId="12" xfId="0" applyNumberFormat="1" applyFont="1" applyFill="1" applyBorder="1" applyAlignment="1" applyProtection="1">
      <alignment horizontal="right" vertical="top" wrapText="1"/>
      <protection locked="0"/>
    </xf>
    <xf numFmtId="169" fontId="0" fillId="32" borderId="12" xfId="51" applyFont="1" applyFill="1" applyBorder="1" applyAlignment="1" applyProtection="1">
      <alignment horizontal="right" vertical="top" wrapText="1"/>
      <protection locked="0"/>
    </xf>
    <xf numFmtId="169" fontId="0" fillId="32" borderId="12" xfId="60" applyFont="1" applyFill="1" applyBorder="1" applyAlignment="1" applyProtection="1">
      <alignment horizontal="right" vertical="top" wrapText="1"/>
      <protection locked="0"/>
    </xf>
    <xf numFmtId="4" fontId="3" fillId="34" borderId="12" xfId="0" applyNumberFormat="1" applyFont="1" applyFill="1" applyBorder="1" applyAlignment="1" applyProtection="1">
      <alignment horizontal="right" vertical="top" wrapText="1"/>
      <protection locked="0"/>
    </xf>
    <xf numFmtId="176" fontId="0" fillId="32" borderId="12" xfId="0" applyNumberFormat="1" applyFill="1" applyBorder="1" applyAlignment="1" applyProtection="1">
      <alignment vertical="top" wrapText="1"/>
      <protection locked="0"/>
    </xf>
    <xf numFmtId="0" fontId="2" fillId="32" borderId="12" xfId="78" applyFont="1" applyFill="1" applyBorder="1" applyAlignment="1" applyProtection="1">
      <alignment horizontal="right" vertical="top" wrapText="1"/>
      <protection/>
    </xf>
    <xf numFmtId="0" fontId="2" fillId="32" borderId="12" xfId="78" applyFont="1" applyFill="1" applyBorder="1" applyAlignment="1" applyProtection="1">
      <alignment vertical="top" wrapText="1"/>
      <protection/>
    </xf>
    <xf numFmtId="176" fontId="2" fillId="32" borderId="12" xfId="78" applyNumberFormat="1" applyFont="1" applyFill="1" applyBorder="1" applyAlignment="1" applyProtection="1">
      <alignment vertical="top" wrapText="1"/>
      <protection/>
    </xf>
    <xf numFmtId="176" fontId="2" fillId="32" borderId="12" xfId="78" applyNumberFormat="1" applyFont="1" applyFill="1" applyBorder="1" applyAlignment="1" applyProtection="1">
      <alignment horizontal="center" vertical="top" wrapText="1"/>
      <protection/>
    </xf>
    <xf numFmtId="2" fontId="2" fillId="32" borderId="12" xfId="78" applyNumberFormat="1" applyFont="1" applyFill="1" applyBorder="1" applyAlignment="1" applyProtection="1">
      <alignment horizontal="right" vertical="top" wrapText="1"/>
      <protection/>
    </xf>
    <xf numFmtId="0" fontId="0" fillId="32" borderId="12" xfId="78" applyFont="1" applyFill="1" applyBorder="1" applyAlignment="1" applyProtection="1">
      <alignment horizontal="left" vertical="top" wrapText="1"/>
      <protection/>
    </xf>
    <xf numFmtId="176" fontId="0" fillId="32" borderId="12" xfId="0" applyNumberFormat="1" applyFont="1" applyFill="1" applyBorder="1" applyAlignment="1" applyProtection="1">
      <alignment vertical="top" wrapText="1"/>
      <protection/>
    </xf>
    <xf numFmtId="1" fontId="0" fillId="32" borderId="12" xfId="0" applyNumberFormat="1" applyFont="1" applyFill="1" applyBorder="1" applyAlignment="1" applyProtection="1">
      <alignment horizontal="right" vertical="top" wrapText="1"/>
      <protection/>
    </xf>
    <xf numFmtId="49" fontId="3" fillId="32" borderId="12" xfId="0" applyNumberFormat="1" applyFont="1" applyFill="1" applyBorder="1" applyAlignment="1" applyProtection="1">
      <alignment horizontal="left" vertical="top" wrapText="1"/>
      <protection/>
    </xf>
    <xf numFmtId="183" fontId="0" fillId="32" borderId="12" xfId="79" applyNumberFormat="1" applyFont="1" applyFill="1" applyBorder="1" applyAlignment="1" applyProtection="1">
      <alignment horizontal="right" vertical="top" wrapText="1"/>
      <protection/>
    </xf>
    <xf numFmtId="4" fontId="0" fillId="32" borderId="12" xfId="79" applyNumberFormat="1" applyFont="1" applyFill="1" applyBorder="1" applyAlignment="1" applyProtection="1">
      <alignment horizontal="right" vertical="center" wrapText="1"/>
      <protection/>
    </xf>
    <xf numFmtId="0" fontId="2" fillId="34" borderId="12" xfId="0" applyFont="1" applyFill="1" applyBorder="1" applyAlignment="1" applyProtection="1">
      <alignment horizontal="right" vertical="top" wrapText="1"/>
      <protection/>
    </xf>
    <xf numFmtId="176" fontId="2" fillId="34" borderId="12" xfId="0" applyNumberFormat="1" applyFont="1" applyFill="1" applyBorder="1" applyAlignment="1" applyProtection="1">
      <alignment vertical="top" wrapText="1"/>
      <protection/>
    </xf>
    <xf numFmtId="176" fontId="2" fillId="34" borderId="12" xfId="0" applyNumberFormat="1" applyFont="1" applyFill="1" applyBorder="1" applyAlignment="1" applyProtection="1">
      <alignment horizontal="center" vertical="top" wrapText="1"/>
      <protection/>
    </xf>
    <xf numFmtId="4" fontId="2" fillId="32" borderId="12" xfId="0" applyNumberFormat="1" applyFont="1" applyFill="1" applyBorder="1" applyAlignment="1" applyProtection="1">
      <alignment horizontal="right" vertical="top" wrapText="1"/>
      <protection/>
    </xf>
    <xf numFmtId="173" fontId="0" fillId="32" borderId="12" xfId="56" applyNumberFormat="1" applyFont="1" applyFill="1" applyBorder="1" applyAlignment="1" applyProtection="1">
      <alignment horizontal="right" vertical="center" wrapText="1"/>
      <protection locked="0"/>
    </xf>
    <xf numFmtId="176" fontId="3" fillId="34" borderId="12" xfId="0" applyNumberFormat="1" applyFont="1" applyFill="1" applyBorder="1" applyAlignment="1" applyProtection="1">
      <alignment vertical="top" wrapText="1"/>
      <protection locked="0"/>
    </xf>
    <xf numFmtId="184" fontId="0" fillId="32" borderId="12" xfId="0" applyNumberFormat="1" applyFont="1" applyFill="1" applyBorder="1" applyAlignment="1" applyProtection="1">
      <alignment horizontal="right" vertical="top" wrapText="1"/>
      <protection/>
    </xf>
    <xf numFmtId="10" fontId="2" fillId="32" borderId="12" xfId="0" applyNumberFormat="1" applyFont="1" applyFill="1" applyBorder="1" applyAlignment="1" applyProtection="1">
      <alignment horizontal="center" vertical="top" wrapText="1"/>
      <protection/>
    </xf>
    <xf numFmtId="179" fontId="3" fillId="32" borderId="12" xfId="0" applyNumberFormat="1" applyFont="1" applyFill="1" applyBorder="1" applyAlignment="1" applyProtection="1">
      <alignment horizontal="right" vertical="top" wrapText="1"/>
      <protection/>
    </xf>
    <xf numFmtId="2" fontId="0" fillId="32" borderId="12" xfId="0" applyNumberFormat="1" applyFont="1" applyFill="1" applyBorder="1" applyAlignment="1" applyProtection="1">
      <alignment vertical="top" wrapText="1"/>
      <protection/>
    </xf>
    <xf numFmtId="3" fontId="47" fillId="35" borderId="12" xfId="0" applyNumberFormat="1" applyFont="1" applyFill="1" applyBorder="1" applyAlignment="1" applyProtection="1">
      <alignment horizontal="right" vertical="top" wrapText="1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4" fontId="0" fillId="35" borderId="12" xfId="0" applyNumberFormat="1" applyFont="1" applyFill="1" applyBorder="1" applyAlignment="1" applyProtection="1">
      <alignment horizontal="center" vertical="top" wrapText="1"/>
      <protection/>
    </xf>
    <xf numFmtId="4" fontId="0" fillId="32" borderId="12" xfId="0" applyNumberFormat="1" applyFont="1" applyFill="1" applyBorder="1" applyAlignment="1" applyProtection="1">
      <alignment horizontal="center" vertical="top" wrapText="1"/>
      <protection/>
    </xf>
    <xf numFmtId="4" fontId="0" fillId="32" borderId="12" xfId="0" applyNumberFormat="1" applyFill="1" applyBorder="1" applyAlignment="1" applyProtection="1">
      <alignment horizontal="right" vertical="top" wrapText="1"/>
      <protection/>
    </xf>
    <xf numFmtId="0" fontId="0" fillId="32" borderId="12" xfId="0" applyFill="1" applyBorder="1" applyAlignment="1" applyProtection="1">
      <alignment horizontal="center" vertical="top" wrapText="1"/>
      <protection/>
    </xf>
    <xf numFmtId="0" fontId="0" fillId="32" borderId="12" xfId="0" applyFill="1" applyBorder="1" applyAlignment="1" applyProtection="1">
      <alignment vertical="top" wrapText="1"/>
      <protection/>
    </xf>
    <xf numFmtId="0" fontId="2" fillId="32" borderId="12" xfId="0" applyNumberFormat="1" applyFont="1" applyFill="1" applyBorder="1" applyAlignment="1" applyProtection="1">
      <alignment vertical="top" wrapText="1"/>
      <protection/>
    </xf>
    <xf numFmtId="4" fontId="0" fillId="32" borderId="12" xfId="65" applyNumberFormat="1" applyFont="1" applyFill="1" applyBorder="1" applyAlignment="1" applyProtection="1">
      <alignment horizontal="right" vertical="top" wrapText="1"/>
      <protection/>
    </xf>
    <xf numFmtId="0" fontId="0" fillId="34" borderId="12" xfId="0" applyFill="1" applyBorder="1" applyAlignment="1" applyProtection="1">
      <alignment vertical="top" wrapText="1"/>
      <protection/>
    </xf>
    <xf numFmtId="0" fontId="5" fillId="34" borderId="12" xfId="0" applyFont="1" applyFill="1" applyBorder="1" applyAlignment="1" applyProtection="1">
      <alignment horizontal="center" vertical="top" wrapText="1"/>
      <protection/>
    </xf>
    <xf numFmtId="4" fontId="0" fillId="34" borderId="12" xfId="0" applyNumberFormat="1" applyFill="1" applyBorder="1" applyAlignment="1" applyProtection="1">
      <alignment horizontal="right" vertical="top" wrapText="1"/>
      <protection/>
    </xf>
    <xf numFmtId="0" fontId="0" fillId="34" borderId="12" xfId="0" applyFill="1" applyBorder="1" applyAlignment="1" applyProtection="1">
      <alignment horizontal="center" vertical="top" wrapText="1"/>
      <protection/>
    </xf>
    <xf numFmtId="37" fontId="0" fillId="32" borderId="12" xfId="0" applyNumberFormat="1" applyFont="1" applyFill="1" applyBorder="1" applyAlignment="1" applyProtection="1">
      <alignment vertical="top" wrapText="1"/>
      <protection/>
    </xf>
    <xf numFmtId="0" fontId="0" fillId="32" borderId="12" xfId="0" applyFont="1" applyFill="1" applyBorder="1" applyAlignment="1" applyProtection="1">
      <alignment horizontal="center" vertical="top" wrapText="1"/>
      <protection/>
    </xf>
    <xf numFmtId="37" fontId="0" fillId="34" borderId="12" xfId="0" applyNumberFormat="1" applyFont="1" applyFill="1" applyBorder="1" applyAlignment="1" applyProtection="1">
      <alignment vertical="top" wrapText="1"/>
      <protection/>
    </xf>
    <xf numFmtId="4" fontId="0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 applyProtection="1">
      <alignment horizontal="center" vertical="top" wrapText="1"/>
      <protection/>
    </xf>
    <xf numFmtId="0" fontId="0" fillId="32" borderId="12" xfId="0" applyNumberFormat="1" applyFont="1" applyFill="1" applyBorder="1" applyAlignment="1" applyProtection="1">
      <alignment horizontal="right" vertical="top" wrapText="1"/>
      <protection/>
    </xf>
    <xf numFmtId="2" fontId="2" fillId="32" borderId="12" xfId="0" applyNumberFormat="1" applyFont="1" applyFill="1" applyBorder="1" applyAlignment="1" applyProtection="1">
      <alignment horizontal="right" wrapText="1"/>
      <protection/>
    </xf>
    <xf numFmtId="185" fontId="2" fillId="32" borderId="12" xfId="72" applyNumberFormat="1" applyFont="1" applyFill="1" applyBorder="1" applyAlignment="1" applyProtection="1">
      <alignment horizontal="right" vertical="top" wrapText="1"/>
      <protection/>
    </xf>
    <xf numFmtId="0" fontId="5" fillId="34" borderId="12" xfId="0" applyFont="1" applyFill="1" applyBorder="1" applyAlignment="1" applyProtection="1">
      <alignment horizontal="right" vertical="top" wrapText="1"/>
      <protection/>
    </xf>
    <xf numFmtId="0" fontId="3" fillId="34" borderId="12" xfId="0" applyFont="1" applyFill="1" applyBorder="1" applyAlignment="1" applyProtection="1">
      <alignment horizontal="right" vertical="top" wrapText="1"/>
      <protection/>
    </xf>
    <xf numFmtId="186" fontId="3" fillId="32" borderId="12" xfId="0" applyNumberFormat="1" applyFont="1" applyFill="1" applyBorder="1" applyAlignment="1" applyProtection="1">
      <alignment vertical="top" wrapText="1"/>
      <protection/>
    </xf>
    <xf numFmtId="176" fontId="0" fillId="32" borderId="12" xfId="0" applyNumberFormat="1" applyFont="1" applyFill="1" applyBorder="1" applyAlignment="1" applyProtection="1">
      <alignment horizontal="right" vertical="top" wrapText="1"/>
      <protection/>
    </xf>
    <xf numFmtId="176" fontId="0" fillId="32" borderId="12" xfId="0" applyNumberFormat="1" applyFont="1" applyFill="1" applyBorder="1" applyAlignment="1" applyProtection="1">
      <alignment horizontal="center" vertical="top" wrapText="1"/>
      <protection/>
    </xf>
    <xf numFmtId="4" fontId="0" fillId="32" borderId="12" xfId="0" applyNumberFormat="1" applyFont="1" applyFill="1" applyBorder="1" applyAlignment="1" applyProtection="1">
      <alignment vertical="top" wrapText="1"/>
      <protection locked="0"/>
    </xf>
    <xf numFmtId="4" fontId="0" fillId="32" borderId="12" xfId="0" applyNumberFormat="1" applyFill="1" applyBorder="1" applyAlignment="1" applyProtection="1">
      <alignment horizontal="right" vertical="top" wrapText="1"/>
      <protection locked="0"/>
    </xf>
    <xf numFmtId="4" fontId="0" fillId="32" borderId="12" xfId="62" applyNumberFormat="1" applyFont="1" applyFill="1" applyBorder="1" applyAlignment="1" applyProtection="1">
      <alignment horizontal="right" vertical="top" wrapText="1"/>
      <protection locked="0"/>
    </xf>
    <xf numFmtId="39" fontId="0" fillId="32" borderId="12" xfId="0" applyNumberFormat="1" applyFont="1" applyFill="1" applyBorder="1" applyAlignment="1" applyProtection="1">
      <alignment horizontal="right" vertical="top" wrapText="1"/>
      <protection locked="0"/>
    </xf>
    <xf numFmtId="4" fontId="5" fillId="34" borderId="12" xfId="0" applyNumberFormat="1" applyFont="1" applyFill="1" applyBorder="1" applyAlignment="1" applyProtection="1">
      <alignment horizontal="right" vertical="top"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39" fontId="5" fillId="32" borderId="12" xfId="0" applyNumberFormat="1" applyFont="1" applyFill="1" applyBorder="1" applyAlignment="1" applyProtection="1">
      <alignment horizontal="right" vertical="top"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39" fontId="5" fillId="34" borderId="12" xfId="0" applyNumberFormat="1" applyFont="1" applyFill="1" applyBorder="1" applyAlignment="1" applyProtection="1">
      <alignment horizontal="right" vertical="top" wrapText="1"/>
      <protection locked="0"/>
    </xf>
    <xf numFmtId="4" fontId="0" fillId="32" borderId="0" xfId="0" applyNumberFormat="1" applyFill="1" applyAlignment="1">
      <alignment/>
    </xf>
    <xf numFmtId="0" fontId="2" fillId="32" borderId="12" xfId="0" applyFont="1" applyFill="1" applyBorder="1" applyAlignment="1" applyProtection="1">
      <alignment horizontal="right" vertical="top" wrapText="1"/>
      <protection locked="0"/>
    </xf>
    <xf numFmtId="4" fontId="2" fillId="32" borderId="12" xfId="0" applyNumberFormat="1" applyFont="1" applyFill="1" applyBorder="1" applyAlignment="1" applyProtection="1">
      <alignment horizontal="right" wrapText="1"/>
      <protection locked="0"/>
    </xf>
    <xf numFmtId="0" fontId="3" fillId="32" borderId="12" xfId="0" applyFont="1" applyFill="1" applyBorder="1" applyAlignment="1" applyProtection="1">
      <alignment horizontal="right" vertical="top" wrapText="1"/>
      <protection locked="0"/>
    </xf>
    <xf numFmtId="176" fontId="5" fillId="32" borderId="12" xfId="0" applyNumberFormat="1" applyFont="1" applyFill="1" applyBorder="1" applyAlignment="1" applyProtection="1">
      <alignment horizontal="right" vertical="top" wrapText="1"/>
      <protection locked="0"/>
    </xf>
    <xf numFmtId="4" fontId="0" fillId="32" borderId="12" xfId="74" applyNumberFormat="1" applyFont="1" applyFill="1" applyBorder="1" applyAlignment="1" applyProtection="1">
      <alignment horizontal="right" wrapText="1"/>
      <protection/>
    </xf>
    <xf numFmtId="4" fontId="0" fillId="32" borderId="12" xfId="74" applyNumberFormat="1" applyFont="1" applyFill="1" applyBorder="1" applyAlignment="1" applyProtection="1">
      <alignment horizontal="center" wrapText="1"/>
      <protection/>
    </xf>
    <xf numFmtId="4" fontId="0" fillId="32" borderId="12" xfId="74" applyNumberFormat="1" applyFont="1" applyFill="1" applyBorder="1" applyAlignment="1" applyProtection="1">
      <alignment wrapText="1"/>
      <protection/>
    </xf>
    <xf numFmtId="4" fontId="0" fillId="32" borderId="12" xfId="79" applyNumberFormat="1" applyFont="1" applyFill="1" applyBorder="1" applyAlignment="1" applyProtection="1">
      <alignment horizontal="right" wrapText="1"/>
      <protection/>
    </xf>
    <xf numFmtId="178" fontId="0" fillId="36" borderId="12" xfId="79" applyNumberFormat="1" applyFont="1" applyFill="1" applyBorder="1" applyAlignment="1" applyProtection="1">
      <alignment horizontal="right" vertical="top" wrapText="1"/>
      <protection/>
    </xf>
    <xf numFmtId="49" fontId="5" fillId="36" borderId="12" xfId="79" applyNumberFormat="1" applyFont="1" applyFill="1" applyBorder="1" applyAlignment="1" applyProtection="1">
      <alignment horizontal="center" vertical="top" wrapText="1"/>
      <protection/>
    </xf>
    <xf numFmtId="4" fontId="0" fillId="36" borderId="12" xfId="79" applyNumberFormat="1" applyFont="1" applyFill="1" applyBorder="1" applyAlignment="1" applyProtection="1">
      <alignment horizontal="right" vertical="top" wrapText="1"/>
      <protection/>
    </xf>
    <xf numFmtId="39" fontId="0" fillId="36" borderId="12" xfId="79" applyNumberFormat="1" applyFont="1" applyFill="1" applyBorder="1" applyAlignment="1" applyProtection="1">
      <alignment vertical="top" wrapText="1"/>
      <protection/>
    </xf>
    <xf numFmtId="173" fontId="0" fillId="32" borderId="12" xfId="56" applyNumberFormat="1" applyFont="1" applyFill="1" applyBorder="1" applyAlignment="1" applyProtection="1">
      <alignment horizontal="right" wrapText="1"/>
      <protection locked="0"/>
    </xf>
    <xf numFmtId="0" fontId="0" fillId="36" borderId="0" xfId="0" applyFill="1" applyAlignment="1" applyProtection="1">
      <alignment wrapText="1"/>
      <protection locked="0"/>
    </xf>
    <xf numFmtId="173" fontId="5" fillId="36" borderId="12" xfId="56" applyNumberFormat="1" applyFont="1" applyFill="1" applyBorder="1" applyAlignment="1" applyProtection="1">
      <alignment horizontal="right" vertical="top" wrapText="1"/>
      <protection locked="0"/>
    </xf>
    <xf numFmtId="0" fontId="3" fillId="36" borderId="12" xfId="0" applyFont="1" applyFill="1" applyBorder="1" applyAlignment="1" applyProtection="1">
      <alignment horizontal="center" vertical="top" wrapText="1"/>
      <protection/>
    </xf>
    <xf numFmtId="4" fontId="3" fillId="36" borderId="12" xfId="0" applyNumberFormat="1" applyFont="1" applyFill="1" applyBorder="1" applyAlignment="1" applyProtection="1">
      <alignment horizontal="right" vertical="top" wrapText="1"/>
      <protection/>
    </xf>
    <xf numFmtId="4" fontId="3" fillId="36" borderId="12" xfId="0" applyNumberFormat="1" applyFont="1" applyFill="1" applyBorder="1" applyAlignment="1" applyProtection="1">
      <alignment horizontal="center" vertical="top" wrapText="1"/>
      <protection/>
    </xf>
    <xf numFmtId="176" fontId="2" fillId="32" borderId="12" xfId="0" applyNumberFormat="1" applyFont="1" applyFill="1" applyBorder="1" applyAlignment="1" applyProtection="1">
      <alignment wrapText="1"/>
      <protection/>
    </xf>
    <xf numFmtId="176" fontId="2" fillId="32" borderId="12" xfId="0" applyNumberFormat="1" applyFont="1" applyFill="1" applyBorder="1" applyAlignment="1" applyProtection="1">
      <alignment horizontal="center" wrapText="1"/>
      <protection/>
    </xf>
    <xf numFmtId="176" fontId="0" fillId="32" borderId="12" xfId="0" applyNumberFormat="1" applyFill="1" applyBorder="1" applyAlignment="1" applyProtection="1">
      <alignment wrapText="1"/>
      <protection/>
    </xf>
    <xf numFmtId="2" fontId="2" fillId="32" borderId="12" xfId="0" applyNumberFormat="1" applyFont="1" applyFill="1" applyBorder="1" applyAlignment="1" applyProtection="1">
      <alignment horizontal="center" wrapText="1"/>
      <protection/>
    </xf>
    <xf numFmtId="4" fontId="3" fillId="36" borderId="12" xfId="0" applyNumberFormat="1" applyFont="1" applyFill="1" applyBorder="1" applyAlignment="1" applyProtection="1">
      <alignment horizontal="right" vertical="top" wrapText="1"/>
      <protection locked="0"/>
    </xf>
    <xf numFmtId="176" fontId="2" fillId="32" borderId="12" xfId="0" applyNumberFormat="1" applyFont="1" applyFill="1" applyBorder="1" applyAlignment="1" applyProtection="1">
      <alignment wrapText="1"/>
      <protection locked="0"/>
    </xf>
    <xf numFmtId="176" fontId="0" fillId="32" borderId="12" xfId="0" applyNumberFormat="1" applyFill="1" applyBorder="1" applyAlignment="1" applyProtection="1">
      <alignment wrapText="1"/>
      <protection locked="0"/>
    </xf>
    <xf numFmtId="176" fontId="2" fillId="32" borderId="12" xfId="78" applyNumberFormat="1" applyFont="1" applyFill="1" applyBorder="1" applyAlignment="1" applyProtection="1">
      <alignment wrapText="1"/>
      <protection/>
    </xf>
    <xf numFmtId="176" fontId="0" fillId="32" borderId="12" xfId="0" applyNumberFormat="1" applyFont="1" applyFill="1" applyBorder="1" applyAlignment="1" applyProtection="1">
      <alignment wrapText="1"/>
      <protection/>
    </xf>
    <xf numFmtId="2" fontId="0" fillId="32" borderId="12" xfId="79" applyNumberFormat="1" applyFont="1" applyFill="1" applyBorder="1" applyAlignment="1" applyProtection="1">
      <alignment horizontal="center" wrapText="1"/>
      <protection/>
    </xf>
    <xf numFmtId="4" fontId="0" fillId="32" borderId="12" xfId="66" applyNumberFormat="1" applyFont="1" applyFill="1" applyBorder="1" applyAlignment="1" applyProtection="1">
      <alignment horizontal="right" wrapText="1"/>
      <protection/>
    </xf>
    <xf numFmtId="4" fontId="0" fillId="32" borderId="12" xfId="0" applyNumberFormat="1" applyFont="1" applyFill="1" applyBorder="1" applyAlignment="1" applyProtection="1">
      <alignment horizontal="right" wrapText="1"/>
      <protection/>
    </xf>
    <xf numFmtId="2" fontId="0" fillId="32" borderId="12" xfId="0" applyNumberFormat="1" applyFont="1" applyFill="1" applyBorder="1" applyAlignment="1" applyProtection="1">
      <alignment horizontal="center" wrapText="1"/>
      <protection/>
    </xf>
    <xf numFmtId="4" fontId="2" fillId="32" borderId="12" xfId="0" applyNumberFormat="1" applyFont="1" applyFill="1" applyBorder="1" applyAlignment="1" applyProtection="1">
      <alignment horizontal="right" wrapText="1"/>
      <protection/>
    </xf>
    <xf numFmtId="184" fontId="0" fillId="32" borderId="12" xfId="0" applyNumberFormat="1" applyFont="1" applyFill="1" applyBorder="1" applyAlignment="1" applyProtection="1">
      <alignment horizontal="right" wrapText="1"/>
      <protection/>
    </xf>
    <xf numFmtId="43" fontId="0" fillId="32" borderId="12" xfId="62" applyFont="1" applyFill="1" applyBorder="1" applyAlignment="1" applyProtection="1">
      <alignment horizontal="right" wrapText="1"/>
      <protection/>
    </xf>
    <xf numFmtId="0" fontId="0" fillId="32" borderId="12" xfId="0" applyNumberFormat="1" applyFont="1" applyFill="1" applyBorder="1" applyAlignment="1" applyProtection="1">
      <alignment horizontal="center" wrapText="1"/>
      <protection/>
    </xf>
    <xf numFmtId="2" fontId="0" fillId="32" borderId="12" xfId="0" applyNumberFormat="1" applyFont="1" applyFill="1" applyBorder="1" applyAlignment="1" applyProtection="1">
      <alignment wrapText="1"/>
      <protection/>
    </xf>
    <xf numFmtId="4" fontId="0" fillId="35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 locked="0"/>
    </xf>
    <xf numFmtId="169" fontId="0" fillId="32" borderId="12" xfId="51" applyFont="1" applyFill="1" applyBorder="1" applyAlignment="1" applyProtection="1">
      <alignment horizontal="right" wrapText="1"/>
      <protection locked="0"/>
    </xf>
    <xf numFmtId="4" fontId="0" fillId="32" borderId="12" xfId="0" applyNumberFormat="1" applyFont="1" applyFill="1" applyBorder="1" applyAlignment="1" applyProtection="1">
      <alignment wrapText="1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vertical="top" wrapText="1"/>
      <protection/>
    </xf>
    <xf numFmtId="0" fontId="2" fillId="32" borderId="12" xfId="0" applyFont="1" applyFill="1" applyBorder="1" applyAlignment="1" applyProtection="1">
      <alignment horizontal="center" vertical="top" wrapText="1"/>
      <protection/>
    </xf>
    <xf numFmtId="4" fontId="2" fillId="32" borderId="12" xfId="0" applyNumberFormat="1" applyFont="1" applyFill="1" applyBorder="1" applyAlignment="1" applyProtection="1">
      <alignment horizontal="center" vertical="top" wrapText="1"/>
      <protection/>
    </xf>
    <xf numFmtId="10" fontId="2" fillId="32" borderId="12" xfId="0" applyNumberFormat="1" applyFont="1" applyFill="1" applyBorder="1" applyAlignment="1" applyProtection="1">
      <alignment vertical="top" wrapText="1"/>
      <protection/>
    </xf>
    <xf numFmtId="10" fontId="2" fillId="32" borderId="12" xfId="0" applyNumberFormat="1" applyFont="1" applyFill="1" applyBorder="1" applyAlignment="1" applyProtection="1">
      <alignment horizontal="right" vertical="top" wrapText="1"/>
      <protection/>
    </xf>
    <xf numFmtId="186" fontId="2" fillId="32" borderId="12" xfId="0" applyNumberFormat="1" applyFont="1" applyFill="1" applyBorder="1" applyAlignment="1" applyProtection="1">
      <alignment vertical="top" wrapText="1"/>
      <protection/>
    </xf>
    <xf numFmtId="43" fontId="0" fillId="32" borderId="12" xfId="58" applyFont="1" applyFill="1" applyBorder="1" applyAlignment="1" applyProtection="1">
      <alignment wrapText="1"/>
      <protection/>
    </xf>
    <xf numFmtId="186" fontId="3" fillId="34" borderId="12" xfId="0" applyNumberFormat="1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 horizontal="right" vertical="top"/>
      <protection/>
    </xf>
    <xf numFmtId="4" fontId="0" fillId="34" borderId="12" xfId="0" applyNumberFormat="1" applyFont="1" applyFill="1" applyBorder="1" applyAlignment="1" applyProtection="1">
      <alignment horizontal="right" vertical="top"/>
      <protection/>
    </xf>
    <xf numFmtId="176" fontId="2" fillId="34" borderId="12" xfId="0" applyNumberFormat="1" applyFont="1" applyFill="1" applyBorder="1" applyAlignment="1" applyProtection="1">
      <alignment horizontal="center" vertical="top"/>
      <protection/>
    </xf>
    <xf numFmtId="10" fontId="6" fillId="32" borderId="12" xfId="0" applyNumberFormat="1" applyFont="1" applyFill="1" applyBorder="1" applyAlignment="1" applyProtection="1">
      <alignment vertical="top" wrapText="1"/>
      <protection/>
    </xf>
    <xf numFmtId="0" fontId="0" fillId="32" borderId="12" xfId="80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 applyProtection="1">
      <alignment vertical="top" wrapText="1"/>
      <protection/>
    </xf>
    <xf numFmtId="176" fontId="0" fillId="34" borderId="12" xfId="0" applyNumberFormat="1" applyFont="1" applyFill="1" applyBorder="1" applyAlignment="1" applyProtection="1">
      <alignment horizontal="right" vertical="top" wrapText="1"/>
      <protection/>
    </xf>
    <xf numFmtId="176" fontId="0" fillId="34" borderId="12" xfId="0" applyNumberFormat="1" applyFont="1" applyFill="1" applyBorder="1" applyAlignment="1" applyProtection="1">
      <alignment horizontal="center" vertical="top" wrapText="1"/>
      <protection/>
    </xf>
    <xf numFmtId="185" fontId="2" fillId="32" borderId="0" xfId="0" applyNumberFormat="1" applyFont="1" applyFill="1" applyBorder="1" applyAlignment="1" applyProtection="1">
      <alignment horizontal="center" vertical="top" wrapText="1"/>
      <protection locked="0"/>
    </xf>
    <xf numFmtId="185" fontId="2" fillId="32" borderId="0" xfId="0" applyNumberFormat="1" applyFont="1" applyFill="1" applyBorder="1" applyAlignment="1" applyProtection="1">
      <alignment horizontal="left" vertical="top" wrapText="1"/>
      <protection locked="0"/>
    </xf>
    <xf numFmtId="185" fontId="2" fillId="32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wrapText="1"/>
      <protection locked="0"/>
    </xf>
    <xf numFmtId="0" fontId="0" fillId="32" borderId="0" xfId="0" applyFill="1" applyBorder="1" applyAlignment="1" applyProtection="1">
      <alignment wrapText="1"/>
      <protection locked="0"/>
    </xf>
    <xf numFmtId="4" fontId="2" fillId="32" borderId="12" xfId="0" applyNumberFormat="1" applyFont="1" applyFill="1" applyBorder="1" applyAlignment="1" applyProtection="1">
      <alignment horizontal="right" vertical="top" wrapText="1"/>
      <protection locked="0"/>
    </xf>
    <xf numFmtId="39" fontId="2" fillId="32" borderId="12" xfId="0" applyNumberFormat="1" applyFont="1" applyFill="1" applyBorder="1" applyAlignment="1" applyProtection="1">
      <alignment horizontal="right" wrapText="1"/>
      <protection locked="0"/>
    </xf>
    <xf numFmtId="0" fontId="0" fillId="34" borderId="0" xfId="0" applyFill="1" applyAlignment="1" applyProtection="1">
      <alignment/>
      <protection locked="0"/>
    </xf>
    <xf numFmtId="4" fontId="3" fillId="34" borderId="12" xfId="0" applyNumberFormat="1" applyFont="1" applyFill="1" applyBorder="1" applyAlignment="1" applyProtection="1">
      <alignment horizontal="right" vertical="top"/>
      <protection locked="0"/>
    </xf>
    <xf numFmtId="176" fontId="5" fillId="34" borderId="12" xfId="0" applyNumberFormat="1" applyFont="1" applyFill="1" applyBorder="1" applyAlignment="1" applyProtection="1">
      <alignment horizontal="right" vertical="top" wrapText="1"/>
      <protection locked="0"/>
    </xf>
    <xf numFmtId="4" fontId="2" fillId="32" borderId="0" xfId="0" applyNumberFormat="1" applyFont="1" applyFill="1" applyBorder="1" applyAlignment="1" applyProtection="1">
      <alignment horizontal="right" vertical="top" wrapText="1"/>
      <protection locked="0"/>
    </xf>
    <xf numFmtId="0" fontId="0" fillId="32" borderId="0" xfId="0" applyFill="1" applyAlignment="1">
      <alignment wrapText="1"/>
    </xf>
    <xf numFmtId="4" fontId="0" fillId="0" borderId="0" xfId="0" applyNumberFormat="1" applyAlignment="1" applyProtection="1">
      <alignment/>
      <protection locked="0"/>
    </xf>
    <xf numFmtId="0" fontId="5" fillId="32" borderId="0" xfId="0" applyFont="1" applyFill="1" applyBorder="1" applyAlignment="1" quotePrefix="1">
      <alignment horizontal="right" vertical="top" wrapText="1"/>
    </xf>
    <xf numFmtId="0" fontId="0" fillId="32" borderId="10" xfId="0" applyFill="1" applyBorder="1" applyAlignment="1">
      <alignment/>
    </xf>
    <xf numFmtId="4" fontId="5" fillId="34" borderId="0" xfId="0" applyNumberFormat="1" applyFont="1" applyFill="1" applyAlignment="1">
      <alignment/>
    </xf>
    <xf numFmtId="0" fontId="3" fillId="0" borderId="12" xfId="0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0" fillId="0" borderId="0" xfId="0" applyFill="1" applyAlignment="1" applyProtection="1">
      <alignment wrapText="1"/>
      <protection locked="0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right" vertical="top" wrapText="1"/>
      <protection/>
    </xf>
    <xf numFmtId="186" fontId="3" fillId="0" borderId="12" xfId="0" applyNumberFormat="1" applyFont="1" applyFill="1" applyBorder="1" applyAlignment="1" applyProtection="1">
      <alignment vertical="top" wrapText="1"/>
      <protection/>
    </xf>
    <xf numFmtId="4" fontId="3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  <xf numFmtId="181" fontId="0" fillId="32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2" fillId="32" borderId="12" xfId="0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34" borderId="12" xfId="0" applyFont="1" applyFill="1" applyBorder="1" applyAlignment="1" applyProtection="1">
      <alignment horizontal="right" vertical="top" wrapText="1"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0" fillId="32" borderId="0" xfId="0" applyNumberFormat="1" applyFill="1" applyAlignment="1">
      <alignment/>
    </xf>
    <xf numFmtId="189" fontId="2" fillId="32" borderId="12" xfId="0" applyNumberFormat="1" applyFont="1" applyFill="1" applyBorder="1" applyAlignment="1" applyProtection="1">
      <alignment horizontal="right" vertical="top" wrapText="1"/>
      <protection locked="0"/>
    </xf>
    <xf numFmtId="0" fontId="2" fillId="32" borderId="0" xfId="0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" xfId="37"/>
    <cellStyle name="Comma_ANALISIS EL PUERTO_PRES. 62-08 ACUEDUCTO SABANA YEGUA Y TABARA ABAJO, AZUA (desenlazado)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" xfId="53"/>
    <cellStyle name="Millares 13" xfId="54"/>
    <cellStyle name="Millares 15 2" xfId="55"/>
    <cellStyle name="Millares 2" xfId="56"/>
    <cellStyle name="Millares 2 2" xfId="57"/>
    <cellStyle name="Millares 2 2 2" xfId="58"/>
    <cellStyle name="Millares 2_XXXCopia de Pres. elab. no. 24-12  Terrm. ampliacion Ac. Monte Plata" xfId="59"/>
    <cellStyle name="Millares 3" xfId="60"/>
    <cellStyle name="Millares 4" xfId="61"/>
    <cellStyle name="Millares 4 2" xfId="62"/>
    <cellStyle name="Millares 4 2 2" xfId="63"/>
    <cellStyle name="Millares 5" xfId="64"/>
    <cellStyle name="Millares 5 3" xfId="65"/>
    <cellStyle name="Millares_55-09 Equipamiento Pozos Ac. Rural El Llano" xfId="66"/>
    <cellStyle name="Currency" xfId="67"/>
    <cellStyle name="Currency [0]" xfId="68"/>
    <cellStyle name="Moneda 3 2" xfId="69"/>
    <cellStyle name="Neutral" xfId="70"/>
    <cellStyle name="Normal 10" xfId="71"/>
    <cellStyle name="Normal 10 2" xfId="72"/>
    <cellStyle name="Normal 11" xfId="73"/>
    <cellStyle name="Normal 2" xfId="74"/>
    <cellStyle name="Normal 2 2 2" xfId="75"/>
    <cellStyle name="Normal 2 3" xfId="76"/>
    <cellStyle name="Normal 3" xfId="77"/>
    <cellStyle name="Normal 4" xfId="78"/>
    <cellStyle name="Normal_Hoja1" xfId="79"/>
    <cellStyle name="Normal_presupuesto" xfId="80"/>
    <cellStyle name="Notas" xfId="81"/>
    <cellStyle name="Percent" xfId="82"/>
    <cellStyle name="Porcentual 5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2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3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4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5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6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7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8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9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0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1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2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4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5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6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7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8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39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40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41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42" name="Text Box 9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221</xdr:row>
      <xdr:rowOff>0</xdr:rowOff>
    </xdr:from>
    <xdr:ext cx="9525" cy="4695825"/>
    <xdr:sp fLocksText="0">
      <xdr:nvSpPr>
        <xdr:cNvPr id="143" name="Text Box 8"/>
        <xdr:cNvSpPr txBox="1">
          <a:spLocks noChangeArrowheads="1"/>
        </xdr:cNvSpPr>
      </xdr:nvSpPr>
      <xdr:spPr>
        <a:xfrm>
          <a:off x="1952625" y="40824150"/>
          <a:ext cx="952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4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4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4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4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4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4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3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5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3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6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3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7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3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8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3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19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3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0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3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4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5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6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7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8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19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20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21" name="Text Box 9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479</xdr:row>
      <xdr:rowOff>0</xdr:rowOff>
    </xdr:from>
    <xdr:ext cx="171450" cy="57150"/>
    <xdr:sp fLocksText="0">
      <xdr:nvSpPr>
        <xdr:cNvPr id="222" name="Text Box 8"/>
        <xdr:cNvSpPr txBox="1">
          <a:spLocks noChangeArrowheads="1"/>
        </xdr:cNvSpPr>
      </xdr:nvSpPr>
      <xdr:spPr>
        <a:xfrm>
          <a:off x="1952625" y="894873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1524000</xdr:colOff>
      <xdr:row>477</xdr:row>
      <xdr:rowOff>0</xdr:rowOff>
    </xdr:from>
    <xdr:ext cx="171450" cy="66675"/>
    <xdr:sp fLocksText="0">
      <xdr:nvSpPr>
        <xdr:cNvPr id="223" name="Text Box 9"/>
        <xdr:cNvSpPr txBox="1">
          <a:spLocks noChangeArrowheads="1"/>
        </xdr:cNvSpPr>
      </xdr:nvSpPr>
      <xdr:spPr>
        <a:xfrm>
          <a:off x="2171700" y="8894445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2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2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2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2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2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2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3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4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5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6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7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8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29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0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1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2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3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4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8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59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0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1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2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3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4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5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6" name="Text Box 8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437</xdr:row>
      <xdr:rowOff>0</xdr:rowOff>
    </xdr:from>
    <xdr:ext cx="9525" cy="180975"/>
    <xdr:sp fLocksText="0">
      <xdr:nvSpPr>
        <xdr:cNvPr id="367" name="Text Box 9"/>
        <xdr:cNvSpPr txBox="1">
          <a:spLocks noChangeArrowheads="1"/>
        </xdr:cNvSpPr>
      </xdr:nvSpPr>
      <xdr:spPr>
        <a:xfrm>
          <a:off x="1952625" y="808196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6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6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7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7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7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8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7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39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7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0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7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1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7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2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7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8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39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40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41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42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43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44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45" name="Text Box 9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481</xdr:row>
      <xdr:rowOff>0</xdr:rowOff>
    </xdr:from>
    <xdr:ext cx="171450" cy="57150"/>
    <xdr:sp fLocksText="0">
      <xdr:nvSpPr>
        <xdr:cNvPr id="446" name="Text Box 8"/>
        <xdr:cNvSpPr txBox="1">
          <a:spLocks noChangeArrowheads="1"/>
        </xdr:cNvSpPr>
      </xdr:nvSpPr>
      <xdr:spPr>
        <a:xfrm>
          <a:off x="1952625" y="900207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9"/>
  <sheetViews>
    <sheetView showZeros="0" tabSelected="1" zoomScale="90" zoomScaleNormal="90" zoomScalePageLayoutView="0" workbookViewId="0" topLeftCell="A385">
      <selection activeCell="E458" sqref="E458"/>
    </sheetView>
  </sheetViews>
  <sheetFormatPr defaultColWidth="10.7109375" defaultRowHeight="12.75"/>
  <cols>
    <col min="1" max="1" width="9.7109375" style="0" bestFit="1" customWidth="1"/>
    <col min="2" max="2" width="64.57421875" style="0" customWidth="1"/>
    <col min="3" max="3" width="10.28125" style="0" bestFit="1" customWidth="1"/>
    <col min="4" max="4" width="6.7109375" style="0" bestFit="1" customWidth="1"/>
    <col min="5" max="5" width="12.57421875" style="0" customWidth="1"/>
    <col min="6" max="6" width="14.14062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253"/>
      <c r="B2" s="253"/>
      <c r="C2" s="253"/>
      <c r="D2" s="253"/>
      <c r="E2" s="253"/>
      <c r="F2" s="253"/>
    </row>
    <row r="3" spans="1:6" ht="12.75">
      <c r="A3" s="5"/>
      <c r="B3" s="6" t="s">
        <v>233</v>
      </c>
      <c r="C3" s="5"/>
      <c r="D3" s="5"/>
      <c r="E3" s="5"/>
      <c r="F3" s="5"/>
    </row>
    <row r="4" spans="1:6" ht="12.75">
      <c r="A4" s="4"/>
      <c r="B4" s="4"/>
      <c r="C4" s="4"/>
      <c r="D4" s="4"/>
      <c r="E4" s="4"/>
      <c r="F4" s="4"/>
    </row>
    <row r="5" spans="1:6" ht="12.75">
      <c r="A5" s="254" t="s">
        <v>0</v>
      </c>
      <c r="B5" s="254"/>
      <c r="C5" s="254"/>
      <c r="D5" s="254"/>
      <c r="E5" s="254"/>
      <c r="F5" s="254"/>
    </row>
    <row r="6" spans="1:6" s="1" customFormat="1" ht="14.25">
      <c r="A6" s="7" t="s">
        <v>1</v>
      </c>
      <c r="B6" s="8" t="s">
        <v>2</v>
      </c>
      <c r="C6" s="9" t="s">
        <v>3</v>
      </c>
      <c r="D6" s="8" t="s">
        <v>4</v>
      </c>
      <c r="E6" s="39"/>
      <c r="F6" s="39"/>
    </row>
    <row r="7" spans="1:6" s="1" customFormat="1" ht="12.7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</row>
    <row r="8" spans="1:6" ht="12.75">
      <c r="A8" s="12"/>
      <c r="B8" s="12"/>
      <c r="C8" s="13"/>
      <c r="D8" s="14"/>
      <c r="E8" s="13"/>
      <c r="F8" s="13"/>
    </row>
    <row r="9" spans="1:6" ht="25.5">
      <c r="A9" s="15" t="s">
        <v>11</v>
      </c>
      <c r="B9" s="16" t="s">
        <v>12</v>
      </c>
      <c r="C9" s="17"/>
      <c r="D9" s="18"/>
      <c r="E9" s="40"/>
      <c r="F9" s="41"/>
    </row>
    <row r="10" spans="1:6" ht="12.75">
      <c r="A10" s="19"/>
      <c r="B10" s="16"/>
      <c r="C10" s="17"/>
      <c r="D10" s="18"/>
      <c r="E10" s="40"/>
      <c r="F10" s="41"/>
    </row>
    <row r="11" spans="1:6" ht="12.75">
      <c r="A11" s="20" t="s">
        <v>13</v>
      </c>
      <c r="B11" s="21" t="s">
        <v>14</v>
      </c>
      <c r="C11" s="22"/>
      <c r="D11" s="23"/>
      <c r="E11" s="42"/>
      <c r="F11" s="43"/>
    </row>
    <row r="12" spans="1:6" ht="12.75">
      <c r="A12" s="24">
        <v>1</v>
      </c>
      <c r="B12" s="25" t="s">
        <v>15</v>
      </c>
      <c r="C12" s="26">
        <v>1</v>
      </c>
      <c r="D12" s="27" t="s">
        <v>16</v>
      </c>
      <c r="E12" s="44">
        <v>28500</v>
      </c>
      <c r="F12" s="45">
        <f>+C12*E12</f>
        <v>28500</v>
      </c>
    </row>
    <row r="13" spans="1:6" ht="12.75">
      <c r="A13" s="24">
        <v>2</v>
      </c>
      <c r="B13" s="25" t="s">
        <v>17</v>
      </c>
      <c r="C13" s="26">
        <v>70</v>
      </c>
      <c r="D13" s="27" t="s">
        <v>18</v>
      </c>
      <c r="E13" s="44">
        <v>17.11</v>
      </c>
      <c r="F13" s="45">
        <f aca="true" t="shared" si="0" ref="F13:F46">+C13*E13</f>
        <v>1197.7</v>
      </c>
    </row>
    <row r="14" spans="1:6" ht="12.75">
      <c r="A14" s="28">
        <v>3</v>
      </c>
      <c r="B14" s="25" t="s">
        <v>19</v>
      </c>
      <c r="C14" s="26">
        <v>1</v>
      </c>
      <c r="D14" s="27" t="s">
        <v>16</v>
      </c>
      <c r="E14" s="44">
        <v>2322.19</v>
      </c>
      <c r="F14" s="45">
        <f t="shared" si="0"/>
        <v>2322.19</v>
      </c>
    </row>
    <row r="15" spans="1:6" ht="12.75">
      <c r="A15" s="24">
        <v>4</v>
      </c>
      <c r="B15" s="25" t="s">
        <v>20</v>
      </c>
      <c r="C15" s="26">
        <v>2</v>
      </c>
      <c r="D15" s="27" t="s">
        <v>16</v>
      </c>
      <c r="E15" s="44">
        <v>2481</v>
      </c>
      <c r="F15" s="45">
        <f t="shared" si="0"/>
        <v>4962</v>
      </c>
    </row>
    <row r="16" spans="1:6" ht="12.75">
      <c r="A16" s="28">
        <v>5</v>
      </c>
      <c r="B16" s="25" t="s">
        <v>21</v>
      </c>
      <c r="C16" s="26">
        <v>1</v>
      </c>
      <c r="D16" s="27" t="s">
        <v>16</v>
      </c>
      <c r="E16" s="44">
        <v>2134.8</v>
      </c>
      <c r="F16" s="45">
        <f>+C16*E16</f>
        <v>2134.8</v>
      </c>
    </row>
    <row r="17" spans="1:6" ht="12.75">
      <c r="A17" s="24">
        <v>6</v>
      </c>
      <c r="B17" s="25" t="s">
        <v>22</v>
      </c>
      <c r="C17" s="26">
        <v>1</v>
      </c>
      <c r="D17" s="27" t="s">
        <v>16</v>
      </c>
      <c r="E17" s="44">
        <v>26205.44</v>
      </c>
      <c r="F17" s="45">
        <f t="shared" si="0"/>
        <v>26205.44</v>
      </c>
    </row>
    <row r="18" spans="1:6" ht="12.75">
      <c r="A18" s="24">
        <v>7</v>
      </c>
      <c r="B18" s="25" t="s">
        <v>23</v>
      </c>
      <c r="C18" s="26">
        <v>1</v>
      </c>
      <c r="D18" s="27" t="s">
        <v>16</v>
      </c>
      <c r="E18" s="44">
        <v>4068.64</v>
      </c>
      <c r="F18" s="45">
        <f t="shared" si="0"/>
        <v>4068.64</v>
      </c>
    </row>
    <row r="19" spans="1:6" ht="12.75">
      <c r="A19" s="28">
        <v>8</v>
      </c>
      <c r="B19" s="25" t="s">
        <v>24</v>
      </c>
      <c r="C19" s="26">
        <v>1</v>
      </c>
      <c r="D19" s="27" t="s">
        <v>16</v>
      </c>
      <c r="E19" s="44">
        <v>2004.82</v>
      </c>
      <c r="F19" s="45">
        <f t="shared" si="0"/>
        <v>2004.82</v>
      </c>
    </row>
    <row r="20" spans="1:6" ht="12.75">
      <c r="A20" s="24">
        <v>9</v>
      </c>
      <c r="B20" s="25" t="s">
        <v>25</v>
      </c>
      <c r="C20" s="26">
        <v>1</v>
      </c>
      <c r="D20" s="27" t="s">
        <v>16</v>
      </c>
      <c r="E20" s="44">
        <v>3000</v>
      </c>
      <c r="F20" s="45">
        <f t="shared" si="0"/>
        <v>3000</v>
      </c>
    </row>
    <row r="21" spans="1:6" ht="12.75">
      <c r="A21" s="28">
        <v>10</v>
      </c>
      <c r="B21" s="25" t="s">
        <v>26</v>
      </c>
      <c r="C21" s="26">
        <v>0.3</v>
      </c>
      <c r="D21" s="27" t="s">
        <v>27</v>
      </c>
      <c r="E21" s="46">
        <v>45895.59</v>
      </c>
      <c r="F21" s="45">
        <f t="shared" si="0"/>
        <v>13768.68</v>
      </c>
    </row>
    <row r="22" spans="1:6" ht="12.75">
      <c r="A22" s="24">
        <v>11</v>
      </c>
      <c r="B22" s="25" t="s">
        <v>28</v>
      </c>
      <c r="C22" s="26">
        <v>1</v>
      </c>
      <c r="D22" s="27" t="s">
        <v>16</v>
      </c>
      <c r="E22" s="44">
        <v>1357.54</v>
      </c>
      <c r="F22" s="45">
        <f t="shared" si="0"/>
        <v>1357.54</v>
      </c>
    </row>
    <row r="23" spans="1:6" ht="12.75">
      <c r="A23" s="24">
        <v>12</v>
      </c>
      <c r="B23" s="25" t="s">
        <v>29</v>
      </c>
      <c r="C23" s="26">
        <v>1</v>
      </c>
      <c r="D23" s="27" t="s">
        <v>16</v>
      </c>
      <c r="E23" s="44">
        <v>1357.54</v>
      </c>
      <c r="F23" s="45">
        <f t="shared" si="0"/>
        <v>1357.54</v>
      </c>
    </row>
    <row r="24" spans="1:6" ht="12.75">
      <c r="A24" s="28">
        <v>13</v>
      </c>
      <c r="B24" s="25" t="s">
        <v>30</v>
      </c>
      <c r="C24" s="26">
        <v>1</v>
      </c>
      <c r="D24" s="27" t="s">
        <v>16</v>
      </c>
      <c r="E24" s="44">
        <v>1500</v>
      </c>
      <c r="F24" s="45">
        <f t="shared" si="0"/>
        <v>1500</v>
      </c>
    </row>
    <row r="25" spans="1:6" ht="12.75">
      <c r="A25" s="29"/>
      <c r="B25" s="30"/>
      <c r="C25" s="26"/>
      <c r="D25" s="27"/>
      <c r="E25" s="47"/>
      <c r="F25" s="45"/>
    </row>
    <row r="26" spans="1:6" ht="12.75">
      <c r="A26" s="31" t="s">
        <v>31</v>
      </c>
      <c r="B26" s="21" t="s">
        <v>32</v>
      </c>
      <c r="C26" s="26"/>
      <c r="D26" s="27"/>
      <c r="E26" s="47"/>
      <c r="F26" s="45"/>
    </row>
    <row r="27" spans="1:6" ht="25.5">
      <c r="A27" s="29">
        <v>1</v>
      </c>
      <c r="B27" s="25" t="s">
        <v>33</v>
      </c>
      <c r="C27" s="26">
        <v>140</v>
      </c>
      <c r="D27" s="27" t="s">
        <v>18</v>
      </c>
      <c r="E27" s="44">
        <v>48.38</v>
      </c>
      <c r="F27" s="45">
        <f t="shared" si="0"/>
        <v>6773.2</v>
      </c>
    </row>
    <row r="28" spans="1:6" ht="12.75">
      <c r="A28" s="29">
        <v>2</v>
      </c>
      <c r="B28" s="25" t="s">
        <v>34</v>
      </c>
      <c r="C28" s="26">
        <v>150</v>
      </c>
      <c r="D28" s="27" t="s">
        <v>18</v>
      </c>
      <c r="E28" s="44">
        <v>19.71</v>
      </c>
      <c r="F28" s="45">
        <f t="shared" si="0"/>
        <v>2956.5</v>
      </c>
    </row>
    <row r="29" spans="1:6" ht="25.5">
      <c r="A29" s="29">
        <v>3</v>
      </c>
      <c r="B29" s="25" t="s">
        <v>35</v>
      </c>
      <c r="C29" s="26">
        <v>70</v>
      </c>
      <c r="D29" s="27" t="s">
        <v>18</v>
      </c>
      <c r="E29" s="44">
        <v>30.34</v>
      </c>
      <c r="F29" s="45">
        <f t="shared" si="0"/>
        <v>2123.8</v>
      </c>
    </row>
    <row r="30" spans="1:6" ht="12.75">
      <c r="A30" s="29">
        <v>4</v>
      </c>
      <c r="B30" s="25" t="s">
        <v>36</v>
      </c>
      <c r="C30" s="26">
        <v>300</v>
      </c>
      <c r="D30" s="27" t="s">
        <v>18</v>
      </c>
      <c r="E30" s="44">
        <v>40.12</v>
      </c>
      <c r="F30" s="45">
        <f t="shared" si="0"/>
        <v>12036</v>
      </c>
    </row>
    <row r="31" spans="1:6" ht="12.75">
      <c r="A31" s="29">
        <v>5</v>
      </c>
      <c r="B31" s="25" t="s">
        <v>37</v>
      </c>
      <c r="C31" s="26">
        <v>2</v>
      </c>
      <c r="D31" s="27" t="s">
        <v>16</v>
      </c>
      <c r="E31" s="44">
        <v>2115.96</v>
      </c>
      <c r="F31" s="45">
        <f t="shared" si="0"/>
        <v>4231.92</v>
      </c>
    </row>
    <row r="32" spans="1:6" ht="25.5">
      <c r="A32" s="29">
        <v>6</v>
      </c>
      <c r="B32" s="25" t="s">
        <v>38</v>
      </c>
      <c r="C32" s="32">
        <v>2</v>
      </c>
      <c r="D32" s="27" t="s">
        <v>16</v>
      </c>
      <c r="E32" s="44">
        <v>200.6</v>
      </c>
      <c r="F32" s="45">
        <f t="shared" si="0"/>
        <v>401.2</v>
      </c>
    </row>
    <row r="33" spans="1:6" ht="12.75">
      <c r="A33" s="29">
        <v>7</v>
      </c>
      <c r="B33" s="25" t="s">
        <v>39</v>
      </c>
      <c r="C33" s="26">
        <v>2</v>
      </c>
      <c r="D33" s="27" t="s">
        <v>16</v>
      </c>
      <c r="E33" s="44">
        <v>100.3</v>
      </c>
      <c r="F33" s="45">
        <f t="shared" si="0"/>
        <v>200.6</v>
      </c>
    </row>
    <row r="34" spans="1:6" ht="12.75">
      <c r="A34" s="29">
        <v>8</v>
      </c>
      <c r="B34" s="25" t="s">
        <v>40</v>
      </c>
      <c r="C34" s="26">
        <v>6</v>
      </c>
      <c r="D34" s="27" t="s">
        <v>18</v>
      </c>
      <c r="E34" s="44">
        <v>26.85</v>
      </c>
      <c r="F34" s="45">
        <f t="shared" si="0"/>
        <v>161.1</v>
      </c>
    </row>
    <row r="35" spans="1:6" ht="12.75">
      <c r="A35" s="29">
        <v>9</v>
      </c>
      <c r="B35" s="25" t="s">
        <v>41</v>
      </c>
      <c r="C35" s="26">
        <v>2</v>
      </c>
      <c r="D35" s="27" t="s">
        <v>16</v>
      </c>
      <c r="E35" s="44">
        <v>9.85</v>
      </c>
      <c r="F35" s="45">
        <f t="shared" si="0"/>
        <v>19.7</v>
      </c>
    </row>
    <row r="36" spans="1:6" ht="12.75">
      <c r="A36" s="29">
        <v>10</v>
      </c>
      <c r="B36" s="25" t="s">
        <v>42</v>
      </c>
      <c r="C36" s="26">
        <v>4</v>
      </c>
      <c r="D36" s="27" t="s">
        <v>16</v>
      </c>
      <c r="E36" s="44">
        <v>92.23</v>
      </c>
      <c r="F36" s="45">
        <f t="shared" si="0"/>
        <v>368.92</v>
      </c>
    </row>
    <row r="37" spans="1:6" ht="12.75">
      <c r="A37" s="29">
        <v>11</v>
      </c>
      <c r="B37" s="25" t="s">
        <v>43</v>
      </c>
      <c r="C37" s="26">
        <v>2</v>
      </c>
      <c r="D37" s="27" t="s">
        <v>16</v>
      </c>
      <c r="E37" s="44">
        <v>165</v>
      </c>
      <c r="F37" s="45">
        <f t="shared" si="0"/>
        <v>330</v>
      </c>
    </row>
    <row r="38" spans="1:6" ht="12.75">
      <c r="A38" s="29">
        <v>12</v>
      </c>
      <c r="B38" s="25" t="s">
        <v>44</v>
      </c>
      <c r="C38" s="26">
        <v>4</v>
      </c>
      <c r="D38" s="27" t="s">
        <v>16</v>
      </c>
      <c r="E38" s="44">
        <v>32</v>
      </c>
      <c r="F38" s="45">
        <f t="shared" si="0"/>
        <v>128</v>
      </c>
    </row>
    <row r="39" spans="1:6" ht="12.75">
      <c r="A39" s="29">
        <v>13</v>
      </c>
      <c r="B39" s="25" t="s">
        <v>45</v>
      </c>
      <c r="C39" s="26">
        <v>2</v>
      </c>
      <c r="D39" s="27" t="s">
        <v>16</v>
      </c>
      <c r="E39" s="44">
        <v>15.5</v>
      </c>
      <c r="F39" s="45">
        <f t="shared" si="0"/>
        <v>31</v>
      </c>
    </row>
    <row r="40" spans="1:6" ht="12.75">
      <c r="A40" s="29">
        <v>14</v>
      </c>
      <c r="B40" s="25" t="s">
        <v>46</v>
      </c>
      <c r="C40" s="26">
        <v>3</v>
      </c>
      <c r="D40" s="27" t="s">
        <v>16</v>
      </c>
      <c r="E40" s="44">
        <v>13.25</v>
      </c>
      <c r="F40" s="45">
        <f t="shared" si="0"/>
        <v>39.75</v>
      </c>
    </row>
    <row r="41" spans="1:6" ht="12.75">
      <c r="A41" s="29">
        <v>15</v>
      </c>
      <c r="B41" s="25" t="s">
        <v>47</v>
      </c>
      <c r="C41" s="26">
        <v>1</v>
      </c>
      <c r="D41" s="27" t="s">
        <v>16</v>
      </c>
      <c r="E41" s="44">
        <v>305.27</v>
      </c>
      <c r="F41" s="45">
        <f t="shared" si="0"/>
        <v>305.27</v>
      </c>
    </row>
    <row r="42" spans="1:6" ht="12.75">
      <c r="A42" s="29">
        <v>16</v>
      </c>
      <c r="B42" s="25" t="s">
        <v>48</v>
      </c>
      <c r="C42" s="26">
        <v>1</v>
      </c>
      <c r="D42" s="27" t="s">
        <v>16</v>
      </c>
      <c r="E42" s="44">
        <v>292.64</v>
      </c>
      <c r="F42" s="45">
        <f t="shared" si="0"/>
        <v>292.64</v>
      </c>
    </row>
    <row r="43" spans="1:6" ht="12.75">
      <c r="A43" s="29">
        <v>17</v>
      </c>
      <c r="B43" s="25" t="s">
        <v>49</v>
      </c>
      <c r="C43" s="26">
        <v>1</v>
      </c>
      <c r="D43" s="27" t="s">
        <v>16</v>
      </c>
      <c r="E43" s="44">
        <v>820.1</v>
      </c>
      <c r="F43" s="45">
        <f t="shared" si="0"/>
        <v>820.1</v>
      </c>
    </row>
    <row r="44" spans="1:6" ht="12.75">
      <c r="A44" s="29">
        <v>18</v>
      </c>
      <c r="B44" s="25" t="s">
        <v>50</v>
      </c>
      <c r="C44" s="26">
        <v>1</v>
      </c>
      <c r="D44" s="27" t="s">
        <v>16</v>
      </c>
      <c r="E44" s="44">
        <v>6572.8</v>
      </c>
      <c r="F44" s="45">
        <f t="shared" si="0"/>
        <v>6572.8</v>
      </c>
    </row>
    <row r="45" spans="1:6" ht="12.75">
      <c r="A45" s="29">
        <v>19</v>
      </c>
      <c r="B45" s="25" t="s">
        <v>51</v>
      </c>
      <c r="C45" s="26">
        <v>1</v>
      </c>
      <c r="D45" s="27" t="s">
        <v>16</v>
      </c>
      <c r="E45" s="44">
        <v>8500</v>
      </c>
      <c r="F45" s="45">
        <f t="shared" si="0"/>
        <v>8500</v>
      </c>
    </row>
    <row r="46" spans="1:6" ht="12.75">
      <c r="A46" s="29">
        <v>20</v>
      </c>
      <c r="B46" s="25" t="s">
        <v>52</v>
      </c>
      <c r="C46" s="26">
        <v>0.3</v>
      </c>
      <c r="D46" s="27" t="s">
        <v>27</v>
      </c>
      <c r="E46" s="46">
        <v>31219.7</v>
      </c>
      <c r="F46" s="45">
        <f t="shared" si="0"/>
        <v>9365.91</v>
      </c>
    </row>
    <row r="47" spans="1:6" ht="12.75">
      <c r="A47" s="33"/>
      <c r="B47" s="34"/>
      <c r="C47" s="35"/>
      <c r="D47" s="36"/>
      <c r="E47" s="47"/>
      <c r="F47" s="45"/>
    </row>
    <row r="48" spans="1:6" ht="12.75">
      <c r="A48" s="37" t="s">
        <v>53</v>
      </c>
      <c r="B48" s="21" t="s">
        <v>54</v>
      </c>
      <c r="C48" s="35"/>
      <c r="D48" s="36"/>
      <c r="E48" s="47"/>
      <c r="F48" s="43"/>
    </row>
    <row r="49" spans="1:6" ht="25.5">
      <c r="A49" s="38">
        <v>1</v>
      </c>
      <c r="B49" s="25" t="s">
        <v>55</v>
      </c>
      <c r="C49" s="35">
        <v>1</v>
      </c>
      <c r="D49" s="27" t="s">
        <v>16</v>
      </c>
      <c r="E49" s="44">
        <v>130508</v>
      </c>
      <c r="F49" s="45">
        <f>+C49*E49</f>
        <v>130508</v>
      </c>
    </row>
    <row r="50" spans="1:6" ht="12.75">
      <c r="A50" s="38">
        <v>2</v>
      </c>
      <c r="B50" s="25" t="s">
        <v>56</v>
      </c>
      <c r="C50" s="35">
        <v>1</v>
      </c>
      <c r="D50" s="27" t="s">
        <v>16</v>
      </c>
      <c r="E50" s="44">
        <v>25000</v>
      </c>
      <c r="F50" s="45">
        <f aca="true" t="shared" si="1" ref="F50:F64">+C50*E50</f>
        <v>25000</v>
      </c>
    </row>
    <row r="51" spans="1:6" ht="12.75">
      <c r="A51" s="38">
        <v>3</v>
      </c>
      <c r="B51" s="25" t="s">
        <v>57</v>
      </c>
      <c r="C51" s="35">
        <v>1</v>
      </c>
      <c r="D51" s="27" t="s">
        <v>16</v>
      </c>
      <c r="E51" s="44">
        <v>6490</v>
      </c>
      <c r="F51" s="45">
        <f t="shared" si="1"/>
        <v>6490</v>
      </c>
    </row>
    <row r="52" spans="1:6" ht="25.5">
      <c r="A52" s="38">
        <v>4</v>
      </c>
      <c r="B52" s="25" t="s">
        <v>58</v>
      </c>
      <c r="C52" s="35">
        <v>1</v>
      </c>
      <c r="D52" s="27" t="s">
        <v>16</v>
      </c>
      <c r="E52" s="44">
        <v>1711</v>
      </c>
      <c r="F52" s="45">
        <f t="shared" si="1"/>
        <v>1711</v>
      </c>
    </row>
    <row r="53" spans="1:6" ht="12.75">
      <c r="A53" s="38"/>
      <c r="B53" s="25" t="s">
        <v>59</v>
      </c>
      <c r="C53" s="35">
        <v>1</v>
      </c>
      <c r="D53" s="27" t="s">
        <v>16</v>
      </c>
      <c r="E53" s="44">
        <v>796.5</v>
      </c>
      <c r="F53" s="45">
        <f t="shared" si="1"/>
        <v>796.5</v>
      </c>
    </row>
    <row r="54" spans="1:6" ht="25.5">
      <c r="A54" s="38">
        <v>5</v>
      </c>
      <c r="B54" s="25" t="s">
        <v>60</v>
      </c>
      <c r="C54" s="35">
        <v>1</v>
      </c>
      <c r="D54" s="27" t="s">
        <v>16</v>
      </c>
      <c r="E54" s="44">
        <v>5605</v>
      </c>
      <c r="F54" s="45">
        <f t="shared" si="1"/>
        <v>5605</v>
      </c>
    </row>
    <row r="55" spans="1:6" ht="12.75">
      <c r="A55" s="38">
        <v>6</v>
      </c>
      <c r="B55" s="25" t="s">
        <v>61</v>
      </c>
      <c r="C55" s="35">
        <v>2</v>
      </c>
      <c r="D55" s="27" t="s">
        <v>16</v>
      </c>
      <c r="E55" s="44">
        <v>708</v>
      </c>
      <c r="F55" s="45">
        <f t="shared" si="1"/>
        <v>1416</v>
      </c>
    </row>
    <row r="56" spans="1:6" ht="25.5">
      <c r="A56" s="38">
        <v>7</v>
      </c>
      <c r="B56" s="25" t="s">
        <v>62</v>
      </c>
      <c r="C56" s="35">
        <v>1</v>
      </c>
      <c r="D56" s="27" t="s">
        <v>16</v>
      </c>
      <c r="E56" s="44">
        <v>15163</v>
      </c>
      <c r="F56" s="45">
        <f t="shared" si="1"/>
        <v>15163</v>
      </c>
    </row>
    <row r="57" spans="1:6" ht="12.75">
      <c r="A57" s="38">
        <v>8</v>
      </c>
      <c r="B57" s="25" t="s">
        <v>63</v>
      </c>
      <c r="C57" s="35">
        <v>1</v>
      </c>
      <c r="D57" s="27" t="s">
        <v>16</v>
      </c>
      <c r="E57" s="44">
        <v>7670</v>
      </c>
      <c r="F57" s="45">
        <f t="shared" si="1"/>
        <v>7670</v>
      </c>
    </row>
    <row r="58" spans="1:6" ht="12.75">
      <c r="A58" s="38">
        <v>9</v>
      </c>
      <c r="B58" s="25" t="s">
        <v>64</v>
      </c>
      <c r="C58" s="35">
        <v>1</v>
      </c>
      <c r="D58" s="27" t="s">
        <v>16</v>
      </c>
      <c r="E58" s="44">
        <v>10856</v>
      </c>
      <c r="F58" s="45">
        <f t="shared" si="1"/>
        <v>10856</v>
      </c>
    </row>
    <row r="59" spans="1:6" ht="12.75">
      <c r="A59" s="38">
        <v>9</v>
      </c>
      <c r="B59" s="25" t="s">
        <v>65</v>
      </c>
      <c r="C59" s="35">
        <v>1</v>
      </c>
      <c r="D59" s="27" t="s">
        <v>16</v>
      </c>
      <c r="E59" s="44">
        <v>8850</v>
      </c>
      <c r="F59" s="45">
        <f t="shared" si="1"/>
        <v>8850</v>
      </c>
    </row>
    <row r="60" spans="1:6" ht="12.75">
      <c r="A60" s="38">
        <v>10</v>
      </c>
      <c r="B60" s="25" t="s">
        <v>66</v>
      </c>
      <c r="C60" s="35">
        <v>1</v>
      </c>
      <c r="D60" s="27" t="s">
        <v>16</v>
      </c>
      <c r="E60" s="44">
        <v>2301</v>
      </c>
      <c r="F60" s="45">
        <f t="shared" si="1"/>
        <v>2301</v>
      </c>
    </row>
    <row r="61" spans="1:6" ht="38.25">
      <c r="A61" s="38">
        <v>11</v>
      </c>
      <c r="B61" s="25" t="s">
        <v>67</v>
      </c>
      <c r="C61" s="35">
        <v>1</v>
      </c>
      <c r="D61" s="27" t="s">
        <v>16</v>
      </c>
      <c r="E61" s="44">
        <v>3363</v>
      </c>
      <c r="F61" s="45">
        <f t="shared" si="1"/>
        <v>3363</v>
      </c>
    </row>
    <row r="62" spans="1:6" ht="12.75">
      <c r="A62" s="38">
        <v>12</v>
      </c>
      <c r="B62" s="25" t="s">
        <v>68</v>
      </c>
      <c r="C62" s="35">
        <v>1</v>
      </c>
      <c r="D62" s="27" t="s">
        <v>16</v>
      </c>
      <c r="E62" s="44">
        <v>1416</v>
      </c>
      <c r="F62" s="45">
        <f t="shared" si="1"/>
        <v>1416</v>
      </c>
    </row>
    <row r="63" spans="1:6" ht="12.75">
      <c r="A63" s="38">
        <v>13</v>
      </c>
      <c r="B63" s="25" t="s">
        <v>69</v>
      </c>
      <c r="C63" s="35">
        <v>1</v>
      </c>
      <c r="D63" s="27" t="s">
        <v>16</v>
      </c>
      <c r="E63" s="44">
        <v>15000</v>
      </c>
      <c r="F63" s="45">
        <f t="shared" si="1"/>
        <v>15000</v>
      </c>
    </row>
    <row r="64" spans="1:6" ht="12.75">
      <c r="A64" s="38">
        <v>14</v>
      </c>
      <c r="B64" s="25" t="s">
        <v>70</v>
      </c>
      <c r="C64" s="35">
        <v>1</v>
      </c>
      <c r="D64" s="27" t="s">
        <v>16</v>
      </c>
      <c r="E64" s="44">
        <v>1500</v>
      </c>
      <c r="F64" s="45">
        <f t="shared" si="1"/>
        <v>1500</v>
      </c>
    </row>
    <row r="65" spans="1:6" ht="12.75">
      <c r="A65" s="48"/>
      <c r="B65" s="49" t="s">
        <v>71</v>
      </c>
      <c r="C65" s="50"/>
      <c r="D65" s="51"/>
      <c r="E65" s="90"/>
      <c r="F65" s="91">
        <f>SUM(F12:F64)</f>
        <v>385683.26</v>
      </c>
    </row>
    <row r="66" spans="1:6" ht="12.75">
      <c r="A66" s="52"/>
      <c r="B66" s="53"/>
      <c r="C66" s="54"/>
      <c r="D66" s="18"/>
      <c r="E66" s="47"/>
      <c r="F66" s="92"/>
    </row>
    <row r="67" spans="1:6" ht="12.75">
      <c r="A67" s="15" t="s">
        <v>72</v>
      </c>
      <c r="B67" s="16" t="s">
        <v>73</v>
      </c>
      <c r="C67" s="55"/>
      <c r="D67" s="56"/>
      <c r="E67" s="47"/>
      <c r="F67" s="93"/>
    </row>
    <row r="68" spans="1:6" ht="12.75">
      <c r="A68" s="57"/>
      <c r="B68" s="21"/>
      <c r="C68" s="58"/>
      <c r="D68" s="59"/>
      <c r="E68" s="47"/>
      <c r="F68" s="94"/>
    </row>
    <row r="69" spans="1:6" ht="12.75">
      <c r="A69" s="60">
        <v>1</v>
      </c>
      <c r="B69" s="61" t="s">
        <v>74</v>
      </c>
      <c r="C69" s="35">
        <v>60</v>
      </c>
      <c r="D69" s="18" t="s">
        <v>75</v>
      </c>
      <c r="E69" s="44">
        <v>4.23</v>
      </c>
      <c r="F69" s="95">
        <f>ROUND(C69*E69,2)</f>
        <v>253.8</v>
      </c>
    </row>
    <row r="70" spans="1:6" ht="12.75">
      <c r="A70" s="33"/>
      <c r="B70" s="25"/>
      <c r="C70" s="26"/>
      <c r="D70" s="62"/>
      <c r="E70" s="47"/>
      <c r="F70" s="95"/>
    </row>
    <row r="71" spans="1:6" ht="12.75">
      <c r="A71" s="63">
        <v>2</v>
      </c>
      <c r="B71" s="21" t="s">
        <v>76</v>
      </c>
      <c r="C71" s="35"/>
      <c r="D71" s="59"/>
      <c r="E71" s="47"/>
      <c r="F71" s="95"/>
    </row>
    <row r="72" spans="1:6" ht="12.75">
      <c r="A72" s="64">
        <v>2.1</v>
      </c>
      <c r="B72" s="54" t="s">
        <v>77</v>
      </c>
      <c r="C72" s="35">
        <v>15.84</v>
      </c>
      <c r="D72" s="59" t="s">
        <v>78</v>
      </c>
      <c r="E72" s="44">
        <v>424.74</v>
      </c>
      <c r="F72" s="95">
        <f aca="true" t="shared" si="2" ref="F72:F77">ROUND(C72*E72,2)</f>
        <v>6727.88</v>
      </c>
    </row>
    <row r="73" spans="1:6" ht="12.75">
      <c r="A73" s="64">
        <v>2.2</v>
      </c>
      <c r="B73" s="61" t="s">
        <v>79</v>
      </c>
      <c r="C73" s="35">
        <v>23.76</v>
      </c>
      <c r="D73" s="59" t="s">
        <v>78</v>
      </c>
      <c r="E73" s="44">
        <v>126.47</v>
      </c>
      <c r="F73" s="95">
        <f t="shared" si="2"/>
        <v>3004.93</v>
      </c>
    </row>
    <row r="74" spans="1:6" ht="12.75">
      <c r="A74" s="65">
        <v>2.3</v>
      </c>
      <c r="B74" s="25" t="s">
        <v>80</v>
      </c>
      <c r="C74" s="66">
        <v>3.6</v>
      </c>
      <c r="D74" s="59" t="s">
        <v>78</v>
      </c>
      <c r="E74" s="44">
        <v>963.13</v>
      </c>
      <c r="F74" s="95">
        <f t="shared" si="2"/>
        <v>3467.27</v>
      </c>
    </row>
    <row r="75" spans="1:6" ht="25.5">
      <c r="A75" s="65">
        <v>2.4</v>
      </c>
      <c r="B75" s="25" t="s">
        <v>81</v>
      </c>
      <c r="C75" s="66">
        <v>15.44</v>
      </c>
      <c r="D75" s="59" t="s">
        <v>78</v>
      </c>
      <c r="E75" s="44">
        <v>466</v>
      </c>
      <c r="F75" s="95">
        <f t="shared" si="2"/>
        <v>7195.04</v>
      </c>
    </row>
    <row r="76" spans="1:6" ht="12.75">
      <c r="A76" s="64">
        <v>2.5</v>
      </c>
      <c r="B76" s="25" t="s">
        <v>82</v>
      </c>
      <c r="C76" s="67">
        <v>33.74</v>
      </c>
      <c r="D76" s="59" t="s">
        <v>78</v>
      </c>
      <c r="E76" s="44">
        <v>128.82</v>
      </c>
      <c r="F76" s="95">
        <f t="shared" si="2"/>
        <v>4346.39</v>
      </c>
    </row>
    <row r="77" spans="1:6" ht="12.75">
      <c r="A77" s="64">
        <v>2.6</v>
      </c>
      <c r="B77" s="25" t="s">
        <v>83</v>
      </c>
      <c r="C77" s="67">
        <v>22.47</v>
      </c>
      <c r="D77" s="59" t="s">
        <v>78</v>
      </c>
      <c r="E77" s="44">
        <v>127.14</v>
      </c>
      <c r="F77" s="95">
        <f t="shared" si="2"/>
        <v>2856.84</v>
      </c>
    </row>
    <row r="78" spans="1:6" ht="12.75">
      <c r="A78" s="60"/>
      <c r="B78" s="25"/>
      <c r="C78" s="68"/>
      <c r="D78" s="69"/>
      <c r="E78" s="47"/>
      <c r="F78" s="95"/>
    </row>
    <row r="79" spans="1:6" ht="12.75">
      <c r="A79" s="63">
        <v>3</v>
      </c>
      <c r="B79" s="70" t="s">
        <v>84</v>
      </c>
      <c r="C79" s="68"/>
      <c r="D79" s="69"/>
      <c r="E79" s="47"/>
      <c r="F79" s="95"/>
    </row>
    <row r="80" spans="1:6" ht="12.75">
      <c r="A80" s="60">
        <v>3.1</v>
      </c>
      <c r="B80" s="25" t="s">
        <v>85</v>
      </c>
      <c r="C80" s="68">
        <v>61.2</v>
      </c>
      <c r="D80" s="18" t="s">
        <v>75</v>
      </c>
      <c r="E80" s="44">
        <v>374.12</v>
      </c>
      <c r="F80" s="95">
        <f>ROUND(C80*E80,2)</f>
        <v>22896.14</v>
      </c>
    </row>
    <row r="81" spans="1:6" ht="12.75">
      <c r="A81" s="63"/>
      <c r="B81" s="25"/>
      <c r="C81" s="68"/>
      <c r="D81" s="69"/>
      <c r="E81" s="47"/>
      <c r="F81" s="95"/>
    </row>
    <row r="82" spans="1:6" ht="12.75">
      <c r="A82" s="63">
        <v>4</v>
      </c>
      <c r="B82" s="71" t="s">
        <v>86</v>
      </c>
      <c r="C82" s="68"/>
      <c r="D82" s="69"/>
      <c r="E82" s="47"/>
      <c r="F82" s="95"/>
    </row>
    <row r="83" spans="1:6" ht="12.75">
      <c r="A83" s="60">
        <v>4.1</v>
      </c>
      <c r="B83" s="25" t="s">
        <v>85</v>
      </c>
      <c r="C83" s="68">
        <v>61.2</v>
      </c>
      <c r="D83" s="18" t="s">
        <v>75</v>
      </c>
      <c r="E83" s="44">
        <v>32.27</v>
      </c>
      <c r="F83" s="95">
        <f>ROUND(C83*E83,2)</f>
        <v>1974.92</v>
      </c>
    </row>
    <row r="84" spans="1:6" ht="12.75">
      <c r="A84" s="72"/>
      <c r="B84" s="25"/>
      <c r="C84" s="73"/>
      <c r="D84" s="74"/>
      <c r="E84" s="47"/>
      <c r="F84" s="95"/>
    </row>
    <row r="85" spans="1:6" ht="12.75">
      <c r="A85" s="75">
        <v>5</v>
      </c>
      <c r="B85" s="21" t="s">
        <v>87</v>
      </c>
      <c r="C85" s="73"/>
      <c r="D85" s="74"/>
      <c r="E85" s="47"/>
      <c r="F85" s="95"/>
    </row>
    <row r="86" spans="1:6" ht="12.75">
      <c r="A86" s="72">
        <v>5.1</v>
      </c>
      <c r="B86" s="25" t="s">
        <v>88</v>
      </c>
      <c r="C86" s="68">
        <v>60</v>
      </c>
      <c r="D86" s="18" t="s">
        <v>75</v>
      </c>
      <c r="E86" s="44">
        <v>9.15</v>
      </c>
      <c r="F86" s="95">
        <f>ROUND(C86*E86,2)</f>
        <v>549</v>
      </c>
    </row>
    <row r="87" spans="1:6" ht="12.75">
      <c r="A87" s="72"/>
      <c r="B87" s="25"/>
      <c r="C87" s="68"/>
      <c r="D87" s="69"/>
      <c r="E87" s="47"/>
      <c r="F87" s="96"/>
    </row>
    <row r="88" spans="1:6" ht="12.75">
      <c r="A88" s="75">
        <v>6</v>
      </c>
      <c r="B88" s="76" t="s">
        <v>89</v>
      </c>
      <c r="C88" s="77"/>
      <c r="D88" s="78"/>
      <c r="E88" s="47"/>
      <c r="F88" s="96"/>
    </row>
    <row r="89" spans="1:6" ht="12.75">
      <c r="A89" s="72">
        <v>6.1</v>
      </c>
      <c r="B89" s="79" t="s">
        <v>90</v>
      </c>
      <c r="C89" s="77">
        <v>1</v>
      </c>
      <c r="D89" s="27" t="s">
        <v>16</v>
      </c>
      <c r="E89" s="44">
        <v>7895.14</v>
      </c>
      <c r="F89" s="96">
        <f>ROUND(C89*E89,2)</f>
        <v>7895.14</v>
      </c>
    </row>
    <row r="90" spans="1:6" ht="12.75">
      <c r="A90" s="72">
        <v>6.2</v>
      </c>
      <c r="B90" s="79" t="s">
        <v>91</v>
      </c>
      <c r="C90" s="77">
        <v>1</v>
      </c>
      <c r="D90" s="27" t="s">
        <v>16</v>
      </c>
      <c r="E90" s="44">
        <v>3096.92</v>
      </c>
      <c r="F90" s="96">
        <f>ROUND(C90*E90,2)</f>
        <v>3096.92</v>
      </c>
    </row>
    <row r="91" spans="1:6" ht="12.75">
      <c r="A91" s="80"/>
      <c r="B91" s="80" t="s">
        <v>92</v>
      </c>
      <c r="C91" s="81"/>
      <c r="D91" s="82"/>
      <c r="E91" s="90"/>
      <c r="F91" s="97">
        <f>SUM(F69:F90)</f>
        <v>64264.27</v>
      </c>
    </row>
    <row r="92" spans="1:6" ht="12.75">
      <c r="A92" s="33"/>
      <c r="B92" s="34"/>
      <c r="C92" s="35"/>
      <c r="D92" s="36"/>
      <c r="E92" s="47"/>
      <c r="F92" s="43"/>
    </row>
    <row r="93" spans="1:6" ht="12.75">
      <c r="A93" s="57" t="s">
        <v>93</v>
      </c>
      <c r="B93" s="16" t="s">
        <v>94</v>
      </c>
      <c r="C93" s="17"/>
      <c r="D93" s="18"/>
      <c r="E93" s="47"/>
      <c r="F93" s="41"/>
    </row>
    <row r="94" spans="1:6" ht="12.75">
      <c r="A94" s="15"/>
      <c r="B94" s="16"/>
      <c r="C94" s="17"/>
      <c r="D94" s="18"/>
      <c r="E94" s="47"/>
      <c r="F94" s="41"/>
    </row>
    <row r="95" spans="1:6" ht="12.75">
      <c r="A95" s="83">
        <v>1</v>
      </c>
      <c r="B95" s="54" t="s">
        <v>74</v>
      </c>
      <c r="C95" s="17">
        <v>1</v>
      </c>
      <c r="D95" s="18" t="s">
        <v>95</v>
      </c>
      <c r="E95" s="44">
        <v>15000</v>
      </c>
      <c r="F95" s="40">
        <f>C95*E95</f>
        <v>15000</v>
      </c>
    </row>
    <row r="96" spans="1:6" ht="12.75">
      <c r="A96" s="83"/>
      <c r="B96" s="54"/>
      <c r="C96" s="17"/>
      <c r="D96" s="18"/>
      <c r="E96" s="47"/>
      <c r="F96" s="40"/>
    </row>
    <row r="97" spans="1:6" ht="12.75">
      <c r="A97" s="19">
        <v>3</v>
      </c>
      <c r="B97" s="84" t="s">
        <v>96</v>
      </c>
      <c r="C97" s="17"/>
      <c r="D97" s="18"/>
      <c r="E97" s="47"/>
      <c r="F97" s="40"/>
    </row>
    <row r="98" spans="1:6" ht="25.5">
      <c r="A98" s="83">
        <v>3.1</v>
      </c>
      <c r="B98" s="61" t="s">
        <v>97</v>
      </c>
      <c r="C98" s="17">
        <v>30</v>
      </c>
      <c r="D98" s="18" t="s">
        <v>78</v>
      </c>
      <c r="E98" s="44">
        <v>424.74</v>
      </c>
      <c r="F98" s="40">
        <f aca="true" t="shared" si="3" ref="F98:F111">C98*E98</f>
        <v>12742.2</v>
      </c>
    </row>
    <row r="99" spans="1:6" ht="12.75">
      <c r="A99" s="83">
        <v>3.2</v>
      </c>
      <c r="B99" s="54" t="s">
        <v>98</v>
      </c>
      <c r="C99" s="17">
        <v>45</v>
      </c>
      <c r="D99" s="18" t="s">
        <v>78</v>
      </c>
      <c r="E99" s="44">
        <v>126.47</v>
      </c>
      <c r="F99" s="40">
        <f t="shared" si="3"/>
        <v>5691.15</v>
      </c>
    </row>
    <row r="100" spans="1:6" ht="12.75">
      <c r="A100" s="83">
        <v>3.3</v>
      </c>
      <c r="B100" s="54" t="s">
        <v>82</v>
      </c>
      <c r="C100" s="17">
        <v>21.38</v>
      </c>
      <c r="D100" s="18" t="s">
        <v>78</v>
      </c>
      <c r="E100" s="44">
        <v>128.82</v>
      </c>
      <c r="F100" s="40">
        <f t="shared" si="3"/>
        <v>2754.17</v>
      </c>
    </row>
    <row r="101" spans="1:6" ht="12.75">
      <c r="A101" s="83">
        <v>3.4</v>
      </c>
      <c r="B101" s="54" t="s">
        <v>99</v>
      </c>
      <c r="C101" s="17">
        <v>2.21</v>
      </c>
      <c r="D101" s="18" t="s">
        <v>78</v>
      </c>
      <c r="E101" s="44">
        <v>127.14</v>
      </c>
      <c r="F101" s="40">
        <f t="shared" si="3"/>
        <v>280.98</v>
      </c>
    </row>
    <row r="102" spans="1:6" ht="12.75">
      <c r="A102" s="83"/>
      <c r="B102" s="54"/>
      <c r="C102" s="17"/>
      <c r="D102" s="18"/>
      <c r="E102" s="47"/>
      <c r="F102" s="40"/>
    </row>
    <row r="103" spans="1:6" ht="12.75">
      <c r="A103" s="19">
        <v>4</v>
      </c>
      <c r="B103" s="84" t="s">
        <v>100</v>
      </c>
      <c r="C103" s="17"/>
      <c r="D103" s="18"/>
      <c r="E103" s="47"/>
      <c r="F103" s="40"/>
    </row>
    <row r="104" spans="1:6" ht="12.75">
      <c r="A104" s="83">
        <v>4.1</v>
      </c>
      <c r="B104" s="54" t="s">
        <v>101</v>
      </c>
      <c r="C104" s="17">
        <v>25.89</v>
      </c>
      <c r="D104" s="18" t="s">
        <v>78</v>
      </c>
      <c r="E104" s="44">
        <v>8935.64</v>
      </c>
      <c r="F104" s="40">
        <f t="shared" si="3"/>
        <v>231343.72</v>
      </c>
    </row>
    <row r="105" spans="1:6" ht="12.75">
      <c r="A105" s="83">
        <v>4.2</v>
      </c>
      <c r="B105" s="54" t="s">
        <v>102</v>
      </c>
      <c r="C105" s="17">
        <v>12.55</v>
      </c>
      <c r="D105" s="18" t="s">
        <v>78</v>
      </c>
      <c r="E105" s="44">
        <v>20757.89</v>
      </c>
      <c r="F105" s="40">
        <f t="shared" si="3"/>
        <v>260511.52</v>
      </c>
    </row>
    <row r="106" spans="1:6" ht="12.75">
      <c r="A106" s="83">
        <v>4.3</v>
      </c>
      <c r="B106" s="54" t="s">
        <v>103</v>
      </c>
      <c r="C106" s="17">
        <v>5.87</v>
      </c>
      <c r="D106" s="18" t="s">
        <v>78</v>
      </c>
      <c r="E106" s="44">
        <v>26288.21</v>
      </c>
      <c r="F106" s="40">
        <f t="shared" si="3"/>
        <v>154311.79</v>
      </c>
    </row>
    <row r="107" spans="1:6" ht="12.75">
      <c r="A107" s="83">
        <v>4.4</v>
      </c>
      <c r="B107" s="54" t="s">
        <v>104</v>
      </c>
      <c r="C107" s="17">
        <v>2</v>
      </c>
      <c r="D107" s="18" t="s">
        <v>78</v>
      </c>
      <c r="E107" s="44">
        <v>22054.38</v>
      </c>
      <c r="F107" s="40">
        <f t="shared" si="3"/>
        <v>44108.76</v>
      </c>
    </row>
    <row r="108" spans="1:6" ht="12.75">
      <c r="A108" s="83">
        <v>4.5</v>
      </c>
      <c r="B108" s="54" t="s">
        <v>105</v>
      </c>
      <c r="C108" s="17">
        <v>12.47</v>
      </c>
      <c r="D108" s="18" t="s">
        <v>78</v>
      </c>
      <c r="E108" s="44">
        <v>23180.28</v>
      </c>
      <c r="F108" s="40">
        <f t="shared" si="3"/>
        <v>289058.09</v>
      </c>
    </row>
    <row r="109" spans="1:6" ht="12.75">
      <c r="A109" s="83">
        <v>4.6</v>
      </c>
      <c r="B109" s="54" t="s">
        <v>106</v>
      </c>
      <c r="C109" s="17">
        <v>4.41</v>
      </c>
      <c r="D109" s="18" t="s">
        <v>78</v>
      </c>
      <c r="E109" s="44">
        <v>20812.4</v>
      </c>
      <c r="F109" s="40">
        <f t="shared" si="3"/>
        <v>91782.68</v>
      </c>
    </row>
    <row r="110" spans="1:6" ht="12.75">
      <c r="A110" s="85">
        <v>4.7</v>
      </c>
      <c r="B110" s="54" t="s">
        <v>107</v>
      </c>
      <c r="C110" s="17">
        <v>2.3</v>
      </c>
      <c r="D110" s="18" t="s">
        <v>78</v>
      </c>
      <c r="E110" s="44">
        <v>19952.21</v>
      </c>
      <c r="F110" s="40">
        <f t="shared" si="3"/>
        <v>45890.08</v>
      </c>
    </row>
    <row r="111" spans="1:6" ht="12.75">
      <c r="A111" s="83"/>
      <c r="B111" s="54"/>
      <c r="C111" s="17"/>
      <c r="D111" s="18"/>
      <c r="E111" s="47"/>
      <c r="F111" s="40">
        <f t="shared" si="3"/>
        <v>0</v>
      </c>
    </row>
    <row r="112" spans="1:6" ht="12.75">
      <c r="A112" s="19">
        <v>5</v>
      </c>
      <c r="B112" s="84" t="s">
        <v>108</v>
      </c>
      <c r="C112" s="17"/>
      <c r="D112" s="18"/>
      <c r="E112" s="47"/>
      <c r="F112" s="40"/>
    </row>
    <row r="113" spans="1:6" ht="12.75">
      <c r="A113" s="83">
        <v>5.1</v>
      </c>
      <c r="B113" s="54" t="s">
        <v>109</v>
      </c>
      <c r="C113" s="17">
        <v>108.92</v>
      </c>
      <c r="D113" s="18" t="s">
        <v>110</v>
      </c>
      <c r="E113" s="44">
        <v>309.4</v>
      </c>
      <c r="F113" s="40">
        <f aca="true" t="shared" si="4" ref="F113:F123">C113*E113</f>
        <v>33699.85</v>
      </c>
    </row>
    <row r="114" spans="1:6" ht="12.75">
      <c r="A114" s="83">
        <v>5.2</v>
      </c>
      <c r="B114" s="54" t="s">
        <v>111</v>
      </c>
      <c r="C114" s="17">
        <v>382.7</v>
      </c>
      <c r="D114" s="18" t="s">
        <v>110</v>
      </c>
      <c r="E114" s="44">
        <v>271.89</v>
      </c>
      <c r="F114" s="40">
        <f t="shared" si="4"/>
        <v>104052.3</v>
      </c>
    </row>
    <row r="115" spans="1:6" ht="12.75">
      <c r="A115" s="83">
        <v>5.3</v>
      </c>
      <c r="B115" s="54" t="s">
        <v>112</v>
      </c>
      <c r="C115" s="17">
        <v>21.24</v>
      </c>
      <c r="D115" s="18" t="s">
        <v>110</v>
      </c>
      <c r="E115" s="44">
        <v>486.83</v>
      </c>
      <c r="F115" s="40">
        <f t="shared" si="4"/>
        <v>10340.27</v>
      </c>
    </row>
    <row r="116" spans="1:6" ht="12.75">
      <c r="A116" s="83">
        <v>5.4</v>
      </c>
      <c r="B116" s="54" t="s">
        <v>113</v>
      </c>
      <c r="C116" s="17">
        <v>32.68</v>
      </c>
      <c r="D116" s="18" t="s">
        <v>110</v>
      </c>
      <c r="E116" s="44">
        <v>426.48</v>
      </c>
      <c r="F116" s="40">
        <f t="shared" si="4"/>
        <v>13937.37</v>
      </c>
    </row>
    <row r="117" spans="1:6" ht="12.75">
      <c r="A117" s="83">
        <v>5.5</v>
      </c>
      <c r="B117" s="54" t="s">
        <v>114</v>
      </c>
      <c r="C117" s="17">
        <v>474.95</v>
      </c>
      <c r="D117" s="18" t="s">
        <v>75</v>
      </c>
      <c r="E117" s="44">
        <v>74.03</v>
      </c>
      <c r="F117" s="40">
        <f t="shared" si="4"/>
        <v>35160.55</v>
      </c>
    </row>
    <row r="118" spans="1:6" ht="12.75">
      <c r="A118" s="83">
        <v>5.6</v>
      </c>
      <c r="B118" s="54" t="s">
        <v>115</v>
      </c>
      <c r="C118" s="17">
        <v>382.7</v>
      </c>
      <c r="D118" s="18" t="s">
        <v>110</v>
      </c>
      <c r="E118" s="44">
        <v>116.82</v>
      </c>
      <c r="F118" s="40">
        <f t="shared" si="4"/>
        <v>44707.01</v>
      </c>
    </row>
    <row r="119" spans="1:6" ht="12.75">
      <c r="A119" s="83">
        <v>5.7</v>
      </c>
      <c r="B119" s="54" t="s">
        <v>116</v>
      </c>
      <c r="C119" s="17">
        <v>1</v>
      </c>
      <c r="D119" s="18" t="s">
        <v>117</v>
      </c>
      <c r="E119" s="44">
        <v>5000</v>
      </c>
      <c r="F119" s="40">
        <f t="shared" si="4"/>
        <v>5000</v>
      </c>
    </row>
    <row r="120" spans="1:6" ht="12.75">
      <c r="A120" s="83"/>
      <c r="B120" s="54"/>
      <c r="C120" s="17"/>
      <c r="D120" s="18"/>
      <c r="E120" s="47"/>
      <c r="F120" s="40">
        <f t="shared" si="4"/>
        <v>0</v>
      </c>
    </row>
    <row r="121" spans="1:6" ht="12.75">
      <c r="A121" s="19">
        <v>6</v>
      </c>
      <c r="B121" s="84" t="s">
        <v>118</v>
      </c>
      <c r="C121" s="17"/>
      <c r="D121" s="18"/>
      <c r="E121" s="47"/>
      <c r="F121" s="40"/>
    </row>
    <row r="122" spans="1:6" ht="12.75">
      <c r="A122" s="85">
        <v>6.1</v>
      </c>
      <c r="B122" s="54" t="s">
        <v>119</v>
      </c>
      <c r="C122" s="17">
        <v>65.5</v>
      </c>
      <c r="D122" s="18" t="s">
        <v>78</v>
      </c>
      <c r="E122" s="44">
        <v>50.96</v>
      </c>
      <c r="F122" s="40">
        <f aca="true" t="shared" si="5" ref="F122:F127">C122*E122</f>
        <v>3337.88</v>
      </c>
    </row>
    <row r="123" spans="1:6" ht="12.75">
      <c r="A123" s="83">
        <v>6.2</v>
      </c>
      <c r="B123" s="54" t="s">
        <v>120</v>
      </c>
      <c r="C123" s="17">
        <v>57.48</v>
      </c>
      <c r="D123" s="18" t="s">
        <v>75</v>
      </c>
      <c r="E123" s="44">
        <v>580</v>
      </c>
      <c r="F123" s="40">
        <f t="shared" si="4"/>
        <v>33338.4</v>
      </c>
    </row>
    <row r="124" spans="1:6" ht="12.75">
      <c r="A124" s="83"/>
      <c r="B124" s="54"/>
      <c r="C124" s="17"/>
      <c r="D124" s="18"/>
      <c r="E124" s="47"/>
      <c r="F124" s="40"/>
    </row>
    <row r="125" spans="1:6" ht="12.75">
      <c r="A125" s="63">
        <v>7</v>
      </c>
      <c r="B125" s="71" t="s">
        <v>121</v>
      </c>
      <c r="C125" s="86"/>
      <c r="D125" s="87"/>
      <c r="E125" s="47"/>
      <c r="F125" s="98"/>
    </row>
    <row r="126" spans="1:6" ht="25.5">
      <c r="A126" s="88">
        <v>7.1</v>
      </c>
      <c r="B126" s="61" t="s">
        <v>122</v>
      </c>
      <c r="C126" s="86">
        <v>1</v>
      </c>
      <c r="D126" s="27" t="s">
        <v>16</v>
      </c>
      <c r="E126" s="44">
        <v>40000</v>
      </c>
      <c r="F126" s="98">
        <f t="shared" si="5"/>
        <v>40000</v>
      </c>
    </row>
    <row r="127" spans="1:6" ht="12.75">
      <c r="A127" s="88">
        <v>7.2</v>
      </c>
      <c r="B127" s="89" t="s">
        <v>123</v>
      </c>
      <c r="C127" s="86">
        <v>1</v>
      </c>
      <c r="D127" s="27" t="s">
        <v>16</v>
      </c>
      <c r="E127" s="44">
        <v>15000</v>
      </c>
      <c r="F127" s="98">
        <f t="shared" si="5"/>
        <v>15000</v>
      </c>
    </row>
    <row r="128" spans="1:6" ht="12.75">
      <c r="A128" s="88"/>
      <c r="B128" s="89"/>
      <c r="C128" s="86"/>
      <c r="D128" s="74"/>
      <c r="E128" s="44"/>
      <c r="F128" s="98"/>
    </row>
    <row r="129" spans="1:6" ht="12.75">
      <c r="A129" s="83">
        <v>8</v>
      </c>
      <c r="B129" s="54" t="s">
        <v>124</v>
      </c>
      <c r="C129" s="17">
        <v>1</v>
      </c>
      <c r="D129" s="27" t="s">
        <v>16</v>
      </c>
      <c r="E129" s="44">
        <v>15000</v>
      </c>
      <c r="F129" s="40">
        <f>C129*E129</f>
        <v>15000</v>
      </c>
    </row>
    <row r="130" spans="1:6" ht="12.75">
      <c r="A130" s="83"/>
      <c r="B130" s="54"/>
      <c r="C130" s="17"/>
      <c r="D130" s="18"/>
      <c r="E130" s="47"/>
      <c r="F130" s="40">
        <f aca="true" t="shared" si="6" ref="F130:F157">C130*E130</f>
        <v>0</v>
      </c>
    </row>
    <row r="131" spans="1:6" ht="12.75">
      <c r="A131" s="19">
        <v>9</v>
      </c>
      <c r="B131" s="84" t="s">
        <v>125</v>
      </c>
      <c r="C131" s="17"/>
      <c r="D131" s="18"/>
      <c r="E131" s="47"/>
      <c r="F131" s="40">
        <f t="shared" si="6"/>
        <v>0</v>
      </c>
    </row>
    <row r="132" spans="1:6" ht="12.75">
      <c r="A132" s="99">
        <v>9.1</v>
      </c>
      <c r="B132" s="100" t="s">
        <v>126</v>
      </c>
      <c r="C132" s="101">
        <v>17.45</v>
      </c>
      <c r="D132" s="102" t="s">
        <v>75</v>
      </c>
      <c r="E132" s="44">
        <v>2297.13</v>
      </c>
      <c r="F132" s="40">
        <f t="shared" si="6"/>
        <v>40084.92</v>
      </c>
    </row>
    <row r="133" spans="1:6" ht="12.75">
      <c r="A133" s="99">
        <v>9.2</v>
      </c>
      <c r="B133" s="100" t="s">
        <v>127</v>
      </c>
      <c r="C133" s="101">
        <v>76.82</v>
      </c>
      <c r="D133" s="102" t="s">
        <v>75</v>
      </c>
      <c r="E133" s="44">
        <v>1905.41</v>
      </c>
      <c r="F133" s="40">
        <f t="shared" si="6"/>
        <v>146373.6</v>
      </c>
    </row>
    <row r="134" spans="1:6" ht="12.75">
      <c r="A134" s="99">
        <v>9.3</v>
      </c>
      <c r="B134" s="100" t="s">
        <v>128</v>
      </c>
      <c r="C134" s="101">
        <v>10</v>
      </c>
      <c r="D134" s="102" t="s">
        <v>75</v>
      </c>
      <c r="E134" s="44">
        <v>179.44</v>
      </c>
      <c r="F134" s="40">
        <f t="shared" si="6"/>
        <v>1794.4</v>
      </c>
    </row>
    <row r="135" spans="1:6" ht="12.75">
      <c r="A135" s="99">
        <v>9.4</v>
      </c>
      <c r="B135" s="100" t="s">
        <v>129</v>
      </c>
      <c r="C135" s="101">
        <v>2</v>
      </c>
      <c r="D135" s="27" t="s">
        <v>16</v>
      </c>
      <c r="E135" s="44">
        <v>1416</v>
      </c>
      <c r="F135" s="40">
        <f t="shared" si="6"/>
        <v>2832</v>
      </c>
    </row>
    <row r="136" spans="1:6" ht="12.75">
      <c r="A136" s="99">
        <v>9.5</v>
      </c>
      <c r="B136" s="100" t="s">
        <v>130</v>
      </c>
      <c r="C136" s="101">
        <v>2</v>
      </c>
      <c r="D136" s="27" t="s">
        <v>16</v>
      </c>
      <c r="E136" s="44">
        <v>1121</v>
      </c>
      <c r="F136" s="40">
        <f t="shared" si="6"/>
        <v>2242</v>
      </c>
    </row>
    <row r="137" spans="1:6" ht="12.75">
      <c r="A137" s="99">
        <v>9.6</v>
      </c>
      <c r="B137" s="100" t="s">
        <v>131</v>
      </c>
      <c r="C137" s="101">
        <v>6</v>
      </c>
      <c r="D137" s="27" t="s">
        <v>16</v>
      </c>
      <c r="E137" s="44">
        <v>1121</v>
      </c>
      <c r="F137" s="40">
        <f t="shared" si="6"/>
        <v>6726</v>
      </c>
    </row>
    <row r="138" spans="1:6" ht="12.75">
      <c r="A138" s="99">
        <v>9.7</v>
      </c>
      <c r="B138" s="100" t="s">
        <v>132</v>
      </c>
      <c r="C138" s="101">
        <v>2</v>
      </c>
      <c r="D138" s="27" t="s">
        <v>16</v>
      </c>
      <c r="E138" s="44">
        <v>1003</v>
      </c>
      <c r="F138" s="40">
        <f t="shared" si="6"/>
        <v>2006</v>
      </c>
    </row>
    <row r="139" spans="1:6" ht="12.75">
      <c r="A139" s="99">
        <v>9.8</v>
      </c>
      <c r="B139" s="100" t="s">
        <v>133</v>
      </c>
      <c r="C139" s="101">
        <v>3</v>
      </c>
      <c r="D139" s="27" t="s">
        <v>16</v>
      </c>
      <c r="E139" s="44">
        <v>1003</v>
      </c>
      <c r="F139" s="40">
        <f t="shared" si="6"/>
        <v>3009</v>
      </c>
    </row>
    <row r="140" spans="1:6" ht="12.75">
      <c r="A140" s="99">
        <v>9.9</v>
      </c>
      <c r="B140" s="100" t="s">
        <v>134</v>
      </c>
      <c r="C140" s="101">
        <v>1</v>
      </c>
      <c r="D140" s="27" t="s">
        <v>16</v>
      </c>
      <c r="E140" s="44">
        <v>1003</v>
      </c>
      <c r="F140" s="40">
        <f t="shared" si="6"/>
        <v>1003</v>
      </c>
    </row>
    <row r="141" spans="1:6" ht="12.75">
      <c r="A141" s="103">
        <v>9.1</v>
      </c>
      <c r="B141" s="100" t="s">
        <v>135</v>
      </c>
      <c r="C141" s="101">
        <v>5</v>
      </c>
      <c r="D141" s="27" t="s">
        <v>16</v>
      </c>
      <c r="E141" s="44">
        <v>767</v>
      </c>
      <c r="F141" s="40">
        <f t="shared" si="6"/>
        <v>3835</v>
      </c>
    </row>
    <row r="142" spans="1:6" ht="12.75">
      <c r="A142" s="99">
        <v>9.11</v>
      </c>
      <c r="B142" s="100" t="s">
        <v>136</v>
      </c>
      <c r="C142" s="101">
        <v>16</v>
      </c>
      <c r="D142" s="27" t="s">
        <v>16</v>
      </c>
      <c r="E142" s="44">
        <v>120</v>
      </c>
      <c r="F142" s="40">
        <f t="shared" si="6"/>
        <v>1920</v>
      </c>
    </row>
    <row r="143" spans="1:6" ht="12.75">
      <c r="A143" s="103">
        <v>9.12</v>
      </c>
      <c r="B143" s="104" t="s">
        <v>137</v>
      </c>
      <c r="C143" s="101">
        <v>5</v>
      </c>
      <c r="D143" s="27" t="s">
        <v>16</v>
      </c>
      <c r="E143" s="47">
        <v>223.496</v>
      </c>
      <c r="F143" s="40">
        <f t="shared" si="6"/>
        <v>1117.48</v>
      </c>
    </row>
    <row r="144" spans="1:6" ht="12.75">
      <c r="A144" s="99">
        <v>9.13</v>
      </c>
      <c r="B144" s="100" t="s">
        <v>138</v>
      </c>
      <c r="C144" s="101">
        <v>1</v>
      </c>
      <c r="D144" s="27" t="s">
        <v>16</v>
      </c>
      <c r="E144" s="44">
        <v>1298</v>
      </c>
      <c r="F144" s="40">
        <f t="shared" si="6"/>
        <v>1298</v>
      </c>
    </row>
    <row r="145" spans="1:6" ht="12.75">
      <c r="A145" s="103">
        <v>9.14</v>
      </c>
      <c r="B145" s="100" t="s">
        <v>139</v>
      </c>
      <c r="C145" s="101">
        <v>3</v>
      </c>
      <c r="D145" s="27" t="s">
        <v>16</v>
      </c>
      <c r="E145" s="44">
        <v>1121</v>
      </c>
      <c r="F145" s="40">
        <f t="shared" si="6"/>
        <v>3363</v>
      </c>
    </row>
    <row r="146" spans="1:6" ht="12.75">
      <c r="A146" s="99">
        <v>9.15</v>
      </c>
      <c r="B146" s="100" t="s">
        <v>140</v>
      </c>
      <c r="C146" s="101">
        <v>1</v>
      </c>
      <c r="D146" s="27" t="s">
        <v>16</v>
      </c>
      <c r="E146" s="44">
        <v>1593</v>
      </c>
      <c r="F146" s="40">
        <f t="shared" si="6"/>
        <v>1593</v>
      </c>
    </row>
    <row r="147" spans="1:6" ht="12.75">
      <c r="A147" s="103">
        <v>9.16</v>
      </c>
      <c r="B147" s="100" t="s">
        <v>141</v>
      </c>
      <c r="C147" s="101">
        <v>1</v>
      </c>
      <c r="D147" s="27" t="s">
        <v>16</v>
      </c>
      <c r="E147" s="44">
        <v>826</v>
      </c>
      <c r="F147" s="40">
        <f t="shared" si="6"/>
        <v>826</v>
      </c>
    </row>
    <row r="148" spans="1:6" ht="12.75">
      <c r="A148" s="99">
        <v>9.17</v>
      </c>
      <c r="B148" s="100" t="s">
        <v>142</v>
      </c>
      <c r="C148" s="101">
        <v>2</v>
      </c>
      <c r="D148" s="27" t="s">
        <v>16</v>
      </c>
      <c r="E148" s="44">
        <v>708</v>
      </c>
      <c r="F148" s="40">
        <f t="shared" si="6"/>
        <v>1416</v>
      </c>
    </row>
    <row r="149" spans="1:6" ht="38.25">
      <c r="A149" s="103">
        <v>9.18</v>
      </c>
      <c r="B149" s="100" t="s">
        <v>143</v>
      </c>
      <c r="C149" s="101">
        <v>1</v>
      </c>
      <c r="D149" s="27" t="s">
        <v>16</v>
      </c>
      <c r="E149" s="44">
        <v>15930</v>
      </c>
      <c r="F149" s="40">
        <f t="shared" si="6"/>
        <v>15930</v>
      </c>
    </row>
    <row r="150" spans="1:6" ht="38.25">
      <c r="A150" s="99">
        <v>9.19</v>
      </c>
      <c r="B150" s="100" t="s">
        <v>144</v>
      </c>
      <c r="C150" s="101">
        <v>3</v>
      </c>
      <c r="D150" s="27" t="s">
        <v>16</v>
      </c>
      <c r="E150" s="44">
        <v>11210</v>
      </c>
      <c r="F150" s="40">
        <f t="shared" si="6"/>
        <v>33630</v>
      </c>
    </row>
    <row r="151" spans="1:6" ht="12.75">
      <c r="A151" s="103">
        <v>9.2</v>
      </c>
      <c r="B151" s="100" t="s">
        <v>145</v>
      </c>
      <c r="C151" s="101">
        <v>1</v>
      </c>
      <c r="D151" s="27" t="s">
        <v>16</v>
      </c>
      <c r="E151" s="44">
        <v>5000</v>
      </c>
      <c r="F151" s="40">
        <f t="shared" si="6"/>
        <v>5000</v>
      </c>
    </row>
    <row r="152" spans="1:6" ht="12.75">
      <c r="A152" s="99">
        <v>9.21</v>
      </c>
      <c r="B152" s="100" t="s">
        <v>146</v>
      </c>
      <c r="C152" s="101">
        <v>1</v>
      </c>
      <c r="D152" s="27" t="s">
        <v>16</v>
      </c>
      <c r="E152" s="44">
        <v>5699.99</v>
      </c>
      <c r="F152" s="40">
        <f t="shared" si="6"/>
        <v>5699.99</v>
      </c>
    </row>
    <row r="153" spans="1:6" ht="12.75">
      <c r="A153" s="103">
        <v>9.22</v>
      </c>
      <c r="B153" s="100" t="s">
        <v>147</v>
      </c>
      <c r="C153" s="101">
        <v>4</v>
      </c>
      <c r="D153" s="27" t="s">
        <v>16</v>
      </c>
      <c r="E153" s="44">
        <v>25299.12</v>
      </c>
      <c r="F153" s="40">
        <f t="shared" si="6"/>
        <v>101196.48</v>
      </c>
    </row>
    <row r="154" spans="1:6" ht="12.75">
      <c r="A154" s="99">
        <v>9.23</v>
      </c>
      <c r="B154" s="100" t="s">
        <v>148</v>
      </c>
      <c r="C154" s="101">
        <v>1</v>
      </c>
      <c r="D154" s="27" t="s">
        <v>16</v>
      </c>
      <c r="E154" s="44">
        <v>20000</v>
      </c>
      <c r="F154" s="40">
        <f t="shared" si="6"/>
        <v>20000</v>
      </c>
    </row>
    <row r="155" spans="1:6" ht="12.75">
      <c r="A155" s="73"/>
      <c r="B155" s="54"/>
      <c r="C155" s="17"/>
      <c r="D155" s="27"/>
      <c r="E155" s="47"/>
      <c r="F155" s="40">
        <f t="shared" si="6"/>
        <v>0</v>
      </c>
    </row>
    <row r="156" spans="1:6" ht="25.5">
      <c r="A156" s="19">
        <v>10</v>
      </c>
      <c r="B156" s="84" t="s">
        <v>149</v>
      </c>
      <c r="C156" s="17"/>
      <c r="D156" s="18"/>
      <c r="E156" s="47"/>
      <c r="F156" s="40">
        <f t="shared" si="6"/>
        <v>0</v>
      </c>
    </row>
    <row r="157" spans="1:6" ht="38.25">
      <c r="A157" s="83">
        <v>10.1</v>
      </c>
      <c r="B157" s="54" t="s">
        <v>150</v>
      </c>
      <c r="C157" s="17">
        <v>54</v>
      </c>
      <c r="D157" s="18" t="s">
        <v>75</v>
      </c>
      <c r="E157" s="44">
        <v>5451.11</v>
      </c>
      <c r="F157" s="40">
        <f t="shared" si="6"/>
        <v>294359.94</v>
      </c>
    </row>
    <row r="158" spans="1:6" ht="25.5">
      <c r="A158" s="83">
        <v>10.2</v>
      </c>
      <c r="B158" s="61" t="s">
        <v>151</v>
      </c>
      <c r="C158" s="105">
        <v>20</v>
      </c>
      <c r="D158" s="27" t="s">
        <v>16</v>
      </c>
      <c r="E158" s="44">
        <v>6963.06</v>
      </c>
      <c r="F158" s="45">
        <f>+C158*E158</f>
        <v>139261.2</v>
      </c>
    </row>
    <row r="159" spans="1:6" ht="12.75">
      <c r="A159" s="83">
        <v>10.3</v>
      </c>
      <c r="B159" s="61" t="s">
        <v>152</v>
      </c>
      <c r="C159" s="105">
        <v>1</v>
      </c>
      <c r="D159" s="27" t="s">
        <v>16</v>
      </c>
      <c r="E159" s="44">
        <v>24973.15</v>
      </c>
      <c r="F159" s="45">
        <f>+C159*E159</f>
        <v>24973.15</v>
      </c>
    </row>
    <row r="160" spans="1:6" ht="12.75">
      <c r="A160" s="83"/>
      <c r="B160" s="61"/>
      <c r="C160" s="105"/>
      <c r="D160" s="27"/>
      <c r="E160" s="47"/>
      <c r="F160" s="45"/>
    </row>
    <row r="161" spans="1:6" ht="12.75">
      <c r="A161" s="83">
        <v>11</v>
      </c>
      <c r="B161" s="61" t="s">
        <v>153</v>
      </c>
      <c r="C161" s="105">
        <v>182.25</v>
      </c>
      <c r="D161" s="27" t="s">
        <v>110</v>
      </c>
      <c r="E161" s="44">
        <v>80.45</v>
      </c>
      <c r="F161" s="45">
        <f>+C161*E161</f>
        <v>14662.01</v>
      </c>
    </row>
    <row r="162" spans="1:6" ht="12.75">
      <c r="A162" s="83">
        <v>12</v>
      </c>
      <c r="B162" s="61" t="s">
        <v>154</v>
      </c>
      <c r="C162" s="105">
        <v>1</v>
      </c>
      <c r="D162" s="27" t="s">
        <v>16</v>
      </c>
      <c r="E162" s="44">
        <v>6536.31</v>
      </c>
      <c r="F162" s="45">
        <f>+C162*E162</f>
        <v>6536.31</v>
      </c>
    </row>
    <row r="163" spans="1:6" ht="12.75">
      <c r="A163" s="106"/>
      <c r="B163" s="61"/>
      <c r="C163" s="105"/>
      <c r="D163" s="27"/>
      <c r="E163" s="47"/>
      <c r="F163" s="45"/>
    </row>
    <row r="164" spans="1:6" ht="12.75">
      <c r="A164" s="31">
        <v>13</v>
      </c>
      <c r="B164" s="107" t="s">
        <v>155</v>
      </c>
      <c r="C164" s="35"/>
      <c r="D164" s="36"/>
      <c r="E164" s="47"/>
      <c r="F164" s="45"/>
    </row>
    <row r="165" spans="1:6" ht="25.5">
      <c r="A165" s="108">
        <v>13.1</v>
      </c>
      <c r="B165" s="25" t="s">
        <v>156</v>
      </c>
      <c r="C165" s="109">
        <v>1</v>
      </c>
      <c r="D165" s="27" t="s">
        <v>16</v>
      </c>
      <c r="E165" s="44">
        <v>7288.14</v>
      </c>
      <c r="F165" s="114">
        <f>+C165*E165</f>
        <v>7288.14</v>
      </c>
    </row>
    <row r="166" spans="1:6" ht="25.5">
      <c r="A166" s="108">
        <v>13.2</v>
      </c>
      <c r="B166" s="25" t="s">
        <v>157</v>
      </c>
      <c r="C166" s="109">
        <v>1</v>
      </c>
      <c r="D166" s="27" t="s">
        <v>16</v>
      </c>
      <c r="E166" s="44">
        <v>22631.07</v>
      </c>
      <c r="F166" s="114">
        <f>+C166*E166</f>
        <v>22631.07</v>
      </c>
    </row>
    <row r="167" spans="1:6" ht="12.75">
      <c r="A167" s="108">
        <v>13.3</v>
      </c>
      <c r="B167" s="25" t="s">
        <v>158</v>
      </c>
      <c r="C167" s="35">
        <v>2</v>
      </c>
      <c r="D167" s="27" t="s">
        <v>16</v>
      </c>
      <c r="E167" s="44">
        <v>383.5</v>
      </c>
      <c r="F167" s="114">
        <f>+C167*E167</f>
        <v>767</v>
      </c>
    </row>
    <row r="168" spans="1:6" ht="12.75">
      <c r="A168" s="108">
        <v>13.4</v>
      </c>
      <c r="B168" s="25" t="s">
        <v>159</v>
      </c>
      <c r="C168" s="35">
        <v>1</v>
      </c>
      <c r="D168" s="27" t="s">
        <v>16</v>
      </c>
      <c r="E168" s="44">
        <v>1454.36</v>
      </c>
      <c r="F168" s="114">
        <f>+C168*E168</f>
        <v>1454.36</v>
      </c>
    </row>
    <row r="169" spans="1:6" ht="12.75">
      <c r="A169" s="110"/>
      <c r="B169" s="80" t="s">
        <v>160</v>
      </c>
      <c r="C169" s="111"/>
      <c r="D169" s="112"/>
      <c r="E169" s="90"/>
      <c r="F169" s="115">
        <f>SUM(F95:F168)</f>
        <v>2421877.82</v>
      </c>
    </row>
    <row r="170" spans="1:6" ht="12.75">
      <c r="A170" s="15"/>
      <c r="B170" s="15"/>
      <c r="C170" s="55"/>
      <c r="D170" s="56"/>
      <c r="E170" s="47"/>
      <c r="F170" s="93"/>
    </row>
    <row r="171" spans="1:6" ht="12.75">
      <c r="A171" s="15" t="s">
        <v>161</v>
      </c>
      <c r="B171" s="16" t="s">
        <v>162</v>
      </c>
      <c r="C171" s="55"/>
      <c r="D171" s="56"/>
      <c r="E171" s="47"/>
      <c r="F171" s="93"/>
    </row>
    <row r="172" spans="1:6" ht="12.75">
      <c r="A172" s="57"/>
      <c r="B172" s="21"/>
      <c r="C172" s="58"/>
      <c r="D172" s="59"/>
      <c r="E172" s="47"/>
      <c r="F172" s="94"/>
    </row>
    <row r="173" spans="1:6" ht="12.75">
      <c r="A173" s="60">
        <v>1</v>
      </c>
      <c r="B173" s="61" t="s">
        <v>74</v>
      </c>
      <c r="C173" s="35">
        <v>305</v>
      </c>
      <c r="D173" s="59" t="s">
        <v>75</v>
      </c>
      <c r="E173" s="44">
        <v>4.23</v>
      </c>
      <c r="F173" s="95">
        <f>ROUND(C173*E173,2)</f>
        <v>1290.15</v>
      </c>
    </row>
    <row r="174" spans="1:6" ht="12.75">
      <c r="A174" s="33"/>
      <c r="B174" s="25"/>
      <c r="C174" s="26"/>
      <c r="D174" s="62"/>
      <c r="E174" s="47"/>
      <c r="F174" s="95"/>
    </row>
    <row r="175" spans="1:6" ht="12.75">
      <c r="A175" s="63">
        <v>2</v>
      </c>
      <c r="B175" s="21" t="s">
        <v>76</v>
      </c>
      <c r="C175" s="35"/>
      <c r="D175" s="59"/>
      <c r="E175" s="47"/>
      <c r="F175" s="95"/>
    </row>
    <row r="176" spans="1:6" ht="25.5">
      <c r="A176" s="64">
        <v>2.1</v>
      </c>
      <c r="B176" s="61" t="s">
        <v>97</v>
      </c>
      <c r="C176" s="35">
        <v>79.3</v>
      </c>
      <c r="D176" s="59" t="s">
        <v>78</v>
      </c>
      <c r="E176" s="44">
        <v>424.74</v>
      </c>
      <c r="F176" s="95">
        <f aca="true" t="shared" si="7" ref="F176:F181">ROUND(C176*E176,2)</f>
        <v>33681.88</v>
      </c>
    </row>
    <row r="177" spans="1:6" ht="12.75">
      <c r="A177" s="65">
        <v>2.2</v>
      </c>
      <c r="B177" s="25" t="s">
        <v>163</v>
      </c>
      <c r="C177" s="35">
        <v>118.95</v>
      </c>
      <c r="D177" s="59" t="s">
        <v>78</v>
      </c>
      <c r="E177" s="44">
        <v>126.47</v>
      </c>
      <c r="F177" s="95">
        <f t="shared" si="7"/>
        <v>15043.61</v>
      </c>
    </row>
    <row r="178" spans="1:6" ht="12.75">
      <c r="A178" s="64">
        <v>2.3</v>
      </c>
      <c r="B178" s="25" t="s">
        <v>80</v>
      </c>
      <c r="C178" s="66">
        <v>18.3</v>
      </c>
      <c r="D178" s="59" t="s">
        <v>78</v>
      </c>
      <c r="E178" s="44">
        <v>963.13</v>
      </c>
      <c r="F178" s="95">
        <f t="shared" si="7"/>
        <v>17625.28</v>
      </c>
    </row>
    <row r="179" spans="1:6" ht="25.5">
      <c r="A179" s="64">
        <v>2.4</v>
      </c>
      <c r="B179" s="25" t="s">
        <v>164</v>
      </c>
      <c r="C179" s="66">
        <v>257.73</v>
      </c>
      <c r="D179" s="59" t="s">
        <v>78</v>
      </c>
      <c r="E179" s="44">
        <v>466</v>
      </c>
      <c r="F179" s="95">
        <f t="shared" si="7"/>
        <v>120102.18</v>
      </c>
    </row>
    <row r="180" spans="1:6" ht="12.75">
      <c r="A180" s="60">
        <v>2.5</v>
      </c>
      <c r="B180" s="25" t="s">
        <v>82</v>
      </c>
      <c r="C180" s="67">
        <v>169.62</v>
      </c>
      <c r="D180" s="69" t="s">
        <v>78</v>
      </c>
      <c r="E180" s="44">
        <v>128.82</v>
      </c>
      <c r="F180" s="95">
        <f t="shared" si="7"/>
        <v>21850.45</v>
      </c>
    </row>
    <row r="181" spans="1:6" ht="12.75">
      <c r="A181" s="60">
        <v>2.6</v>
      </c>
      <c r="B181" s="25" t="s">
        <v>99</v>
      </c>
      <c r="C181" s="67">
        <v>245.83</v>
      </c>
      <c r="D181" s="69" t="s">
        <v>78</v>
      </c>
      <c r="E181" s="44">
        <v>127.14</v>
      </c>
      <c r="F181" s="95">
        <f t="shared" si="7"/>
        <v>31254.83</v>
      </c>
    </row>
    <row r="182" spans="1:6" ht="12.75">
      <c r="A182" s="60"/>
      <c r="B182" s="25"/>
      <c r="C182" s="68"/>
      <c r="D182" s="69"/>
      <c r="E182" s="47"/>
      <c r="F182" s="95"/>
    </row>
    <row r="183" spans="1:6" ht="12.75">
      <c r="A183" s="63">
        <v>3</v>
      </c>
      <c r="B183" s="70" t="s">
        <v>84</v>
      </c>
      <c r="C183" s="68"/>
      <c r="D183" s="69"/>
      <c r="E183" s="47"/>
      <c r="F183" s="95"/>
    </row>
    <row r="184" spans="1:6" ht="12.75">
      <c r="A184" s="60">
        <v>3.2</v>
      </c>
      <c r="B184" s="25" t="s">
        <v>165</v>
      </c>
      <c r="C184" s="67">
        <v>311.1</v>
      </c>
      <c r="D184" s="69" t="s">
        <v>75</v>
      </c>
      <c r="E184" s="44">
        <v>179.44</v>
      </c>
      <c r="F184" s="95">
        <f>ROUND(C184*E184,2)</f>
        <v>55823.78</v>
      </c>
    </row>
    <row r="185" spans="1:6" ht="12.75">
      <c r="A185" s="63"/>
      <c r="B185" s="25"/>
      <c r="C185" s="67"/>
      <c r="D185" s="69"/>
      <c r="E185" s="47"/>
      <c r="F185" s="95"/>
    </row>
    <row r="186" spans="1:6" ht="12.75">
      <c r="A186" s="63">
        <v>4</v>
      </c>
      <c r="B186" s="71" t="s">
        <v>86</v>
      </c>
      <c r="C186" s="67"/>
      <c r="D186" s="69"/>
      <c r="E186" s="47"/>
      <c r="F186" s="95"/>
    </row>
    <row r="187" spans="1:6" ht="12.75">
      <c r="A187" s="60">
        <v>4.2</v>
      </c>
      <c r="B187" s="25" t="s">
        <v>165</v>
      </c>
      <c r="C187" s="67">
        <v>311.1</v>
      </c>
      <c r="D187" s="69" t="s">
        <v>75</v>
      </c>
      <c r="E187" s="44">
        <v>27.98</v>
      </c>
      <c r="F187" s="95">
        <f>ROUND(C187*E187,2)</f>
        <v>8704.58</v>
      </c>
    </row>
    <row r="188" spans="1:6" ht="12.75">
      <c r="A188" s="72"/>
      <c r="B188" s="25"/>
      <c r="C188" s="113"/>
      <c r="D188" s="74"/>
      <c r="E188" s="47"/>
      <c r="F188" s="95"/>
    </row>
    <row r="189" spans="1:6" ht="12.75">
      <c r="A189" s="75">
        <v>5</v>
      </c>
      <c r="B189" s="21" t="s">
        <v>87</v>
      </c>
      <c r="C189" s="113"/>
      <c r="D189" s="74"/>
      <c r="E189" s="47"/>
      <c r="F189" s="95"/>
    </row>
    <row r="190" spans="1:6" ht="12.75">
      <c r="A190" s="72">
        <v>5.2</v>
      </c>
      <c r="B190" s="25" t="s">
        <v>166</v>
      </c>
      <c r="C190" s="35">
        <v>305</v>
      </c>
      <c r="D190" s="69" t="s">
        <v>75</v>
      </c>
      <c r="E190" s="44">
        <v>7.6</v>
      </c>
      <c r="F190" s="95">
        <f aca="true" t="shared" si="8" ref="F190:F196">ROUND(C190*E190,2)</f>
        <v>2318</v>
      </c>
    </row>
    <row r="191" spans="1:6" ht="12.75">
      <c r="A191" s="72"/>
      <c r="B191" s="25"/>
      <c r="C191" s="67"/>
      <c r="D191" s="69"/>
      <c r="E191" s="47"/>
      <c r="F191" s="95"/>
    </row>
    <row r="192" spans="1:6" ht="12.75">
      <c r="A192" s="75">
        <v>6</v>
      </c>
      <c r="B192" s="21" t="s">
        <v>167</v>
      </c>
      <c r="C192" s="73"/>
      <c r="D192" s="74"/>
      <c r="E192" s="47"/>
      <c r="F192" s="95"/>
    </row>
    <row r="193" spans="1:6" ht="12.75">
      <c r="A193" s="72">
        <v>6.1</v>
      </c>
      <c r="B193" s="25" t="s">
        <v>168</v>
      </c>
      <c r="C193" s="73">
        <v>3</v>
      </c>
      <c r="D193" s="27" t="s">
        <v>16</v>
      </c>
      <c r="E193" s="44">
        <v>1352.66</v>
      </c>
      <c r="F193" s="95">
        <f t="shared" si="8"/>
        <v>4057.98</v>
      </c>
    </row>
    <row r="194" spans="1:6" ht="12.75">
      <c r="A194" s="72">
        <v>6.2</v>
      </c>
      <c r="B194" s="89" t="s">
        <v>169</v>
      </c>
      <c r="C194" s="116">
        <v>2</v>
      </c>
      <c r="D194" s="27" t="s">
        <v>16</v>
      </c>
      <c r="E194" s="44">
        <v>927.16</v>
      </c>
      <c r="F194" s="95">
        <f t="shared" si="8"/>
        <v>1854.32</v>
      </c>
    </row>
    <row r="195" spans="1:6" ht="12.75">
      <c r="A195" s="72">
        <v>6.3</v>
      </c>
      <c r="B195" s="89" t="s">
        <v>170</v>
      </c>
      <c r="C195" s="116">
        <v>1</v>
      </c>
      <c r="D195" s="27" t="s">
        <v>16</v>
      </c>
      <c r="E195" s="44">
        <v>478.94</v>
      </c>
      <c r="F195" s="95">
        <f t="shared" si="8"/>
        <v>478.94</v>
      </c>
    </row>
    <row r="196" spans="1:6" ht="12.75">
      <c r="A196" s="72">
        <v>6.4</v>
      </c>
      <c r="B196" s="89" t="s">
        <v>171</v>
      </c>
      <c r="C196" s="116">
        <v>4</v>
      </c>
      <c r="D196" s="27" t="s">
        <v>16</v>
      </c>
      <c r="E196" s="47">
        <v>670.488</v>
      </c>
      <c r="F196" s="95">
        <f t="shared" si="8"/>
        <v>2681.95</v>
      </c>
    </row>
    <row r="197" spans="1:6" ht="12.75">
      <c r="A197" s="72"/>
      <c r="B197" s="79"/>
      <c r="C197" s="77"/>
      <c r="D197" s="78"/>
      <c r="E197" s="47"/>
      <c r="F197" s="95"/>
    </row>
    <row r="198" spans="1:6" ht="12.75">
      <c r="A198" s="75">
        <v>7</v>
      </c>
      <c r="B198" s="76" t="s">
        <v>89</v>
      </c>
      <c r="C198" s="77"/>
      <c r="D198" s="78"/>
      <c r="E198" s="47"/>
      <c r="F198" s="95"/>
    </row>
    <row r="199" spans="1:6" ht="38.25">
      <c r="A199" s="72">
        <v>7.1</v>
      </c>
      <c r="B199" s="79" t="s">
        <v>172</v>
      </c>
      <c r="C199" s="77">
        <v>1</v>
      </c>
      <c r="D199" s="27" t="s">
        <v>16</v>
      </c>
      <c r="E199" s="44">
        <v>17088.28</v>
      </c>
      <c r="F199" s="95">
        <f>ROUND(C199*E199,2)</f>
        <v>17088.28</v>
      </c>
    </row>
    <row r="200" spans="1:6" ht="38.25">
      <c r="A200" s="72">
        <v>7.2</v>
      </c>
      <c r="B200" s="79" t="s">
        <v>173</v>
      </c>
      <c r="C200" s="77">
        <v>1</v>
      </c>
      <c r="D200" s="27" t="s">
        <v>16</v>
      </c>
      <c r="E200" s="44">
        <v>12136.63</v>
      </c>
      <c r="F200" s="95">
        <f>ROUND(C200*E200,2)</f>
        <v>12136.63</v>
      </c>
    </row>
    <row r="201" spans="1:6" ht="12.75">
      <c r="A201" s="72">
        <v>7.3</v>
      </c>
      <c r="B201" s="79" t="s">
        <v>174</v>
      </c>
      <c r="C201" s="77">
        <v>1</v>
      </c>
      <c r="D201" s="27" t="s">
        <v>16</v>
      </c>
      <c r="E201" s="44">
        <v>3096.92</v>
      </c>
      <c r="F201" s="95">
        <f>ROUND(C201*E201,2)</f>
        <v>3096.92</v>
      </c>
    </row>
    <row r="202" spans="1:6" ht="25.5">
      <c r="A202" s="72">
        <v>7.4</v>
      </c>
      <c r="B202" s="79" t="s">
        <v>175</v>
      </c>
      <c r="C202" s="77">
        <v>1</v>
      </c>
      <c r="D202" s="27" t="s">
        <v>16</v>
      </c>
      <c r="E202" s="44">
        <v>25299.12</v>
      </c>
      <c r="F202" s="95">
        <f>ROUND(C202*E202,2)</f>
        <v>25299.12</v>
      </c>
    </row>
    <row r="203" spans="1:6" ht="12.75">
      <c r="A203" s="72"/>
      <c r="B203" s="79"/>
      <c r="C203" s="77"/>
      <c r="D203" s="78"/>
      <c r="E203" s="47"/>
      <c r="F203" s="95"/>
    </row>
    <row r="204" spans="1:6" ht="12.75">
      <c r="A204" s="75">
        <v>8</v>
      </c>
      <c r="B204" s="21" t="s">
        <v>176</v>
      </c>
      <c r="C204" s="116"/>
      <c r="D204" s="117"/>
      <c r="E204" s="47"/>
      <c r="F204" s="95"/>
    </row>
    <row r="205" spans="1:6" ht="12.75">
      <c r="A205" s="118">
        <v>8.1</v>
      </c>
      <c r="B205" s="21" t="s">
        <v>177</v>
      </c>
      <c r="C205" s="68"/>
      <c r="D205" s="69"/>
      <c r="E205" s="47"/>
      <c r="F205" s="95"/>
    </row>
    <row r="206" spans="1:6" ht="12.75">
      <c r="A206" s="60" t="s">
        <v>178</v>
      </c>
      <c r="B206" s="61" t="s">
        <v>179</v>
      </c>
      <c r="C206" s="119">
        <v>50</v>
      </c>
      <c r="D206" s="27" t="s">
        <v>16</v>
      </c>
      <c r="E206" s="44">
        <v>230.1</v>
      </c>
      <c r="F206" s="146">
        <f aca="true" t="shared" si="9" ref="F206:F218">ROUND(E206*C206,2)</f>
        <v>11505</v>
      </c>
    </row>
    <row r="207" spans="1:6" ht="25.5">
      <c r="A207" s="120" t="s">
        <v>180</v>
      </c>
      <c r="B207" s="121" t="s">
        <v>181</v>
      </c>
      <c r="C207" s="119">
        <v>600</v>
      </c>
      <c r="D207" s="122" t="s">
        <v>75</v>
      </c>
      <c r="E207" s="44">
        <v>31.86</v>
      </c>
      <c r="F207" s="146">
        <f t="shared" si="9"/>
        <v>19116</v>
      </c>
    </row>
    <row r="208" spans="1:6" ht="12.75">
      <c r="A208" s="60" t="s">
        <v>182</v>
      </c>
      <c r="B208" s="61" t="s">
        <v>183</v>
      </c>
      <c r="C208" s="119">
        <v>100</v>
      </c>
      <c r="D208" s="27" t="s">
        <v>16</v>
      </c>
      <c r="E208" s="44">
        <v>56.64</v>
      </c>
      <c r="F208" s="146">
        <f t="shared" si="9"/>
        <v>5664</v>
      </c>
    </row>
    <row r="209" spans="1:6" ht="12.75">
      <c r="A209" s="120" t="s">
        <v>184</v>
      </c>
      <c r="B209" s="25" t="s">
        <v>185</v>
      </c>
      <c r="C209" s="119">
        <v>100</v>
      </c>
      <c r="D209" s="27" t="s">
        <v>16</v>
      </c>
      <c r="E209" s="44">
        <v>29.5</v>
      </c>
      <c r="F209" s="146">
        <f t="shared" si="9"/>
        <v>2950</v>
      </c>
    </row>
    <row r="210" spans="1:6" ht="12.75">
      <c r="A210" s="60" t="s">
        <v>186</v>
      </c>
      <c r="B210" s="25" t="s">
        <v>187</v>
      </c>
      <c r="C210" s="119">
        <v>75</v>
      </c>
      <c r="D210" s="78" t="s">
        <v>75</v>
      </c>
      <c r="E210" s="44">
        <v>232.46</v>
      </c>
      <c r="F210" s="146">
        <f t="shared" si="9"/>
        <v>17434.5</v>
      </c>
    </row>
    <row r="211" spans="1:6" ht="12.75">
      <c r="A211" s="120" t="s">
        <v>188</v>
      </c>
      <c r="B211" s="25" t="s">
        <v>189</v>
      </c>
      <c r="C211" s="119">
        <v>50</v>
      </c>
      <c r="D211" s="27" t="s">
        <v>16</v>
      </c>
      <c r="E211" s="44">
        <v>29.5</v>
      </c>
      <c r="F211" s="146">
        <f t="shared" si="9"/>
        <v>1475</v>
      </c>
    </row>
    <row r="212" spans="1:6" ht="12.75">
      <c r="A212" s="60" t="s">
        <v>190</v>
      </c>
      <c r="B212" s="25" t="s">
        <v>191</v>
      </c>
      <c r="C212" s="119">
        <v>50</v>
      </c>
      <c r="D212" s="27" t="s">
        <v>16</v>
      </c>
      <c r="E212" s="44">
        <v>23.6</v>
      </c>
      <c r="F212" s="146">
        <f t="shared" si="9"/>
        <v>1180</v>
      </c>
    </row>
    <row r="213" spans="1:6" ht="12.75">
      <c r="A213" s="120" t="s">
        <v>192</v>
      </c>
      <c r="B213" s="61" t="s">
        <v>193</v>
      </c>
      <c r="C213" s="119">
        <v>50</v>
      </c>
      <c r="D213" s="27" t="s">
        <v>16</v>
      </c>
      <c r="E213" s="44">
        <v>236</v>
      </c>
      <c r="F213" s="146">
        <f t="shared" si="9"/>
        <v>11800</v>
      </c>
    </row>
    <row r="214" spans="1:6" ht="12.75">
      <c r="A214" s="60" t="s">
        <v>194</v>
      </c>
      <c r="B214" s="61" t="s">
        <v>195</v>
      </c>
      <c r="C214" s="119">
        <v>50</v>
      </c>
      <c r="D214" s="27" t="s">
        <v>16</v>
      </c>
      <c r="E214" s="44">
        <v>18.76</v>
      </c>
      <c r="F214" s="146">
        <f t="shared" si="9"/>
        <v>938</v>
      </c>
    </row>
    <row r="215" spans="1:6" ht="12.75">
      <c r="A215" s="60" t="s">
        <v>196</v>
      </c>
      <c r="B215" s="61" t="s">
        <v>197</v>
      </c>
      <c r="C215" s="119">
        <v>50</v>
      </c>
      <c r="D215" s="27" t="s">
        <v>16</v>
      </c>
      <c r="E215" s="44">
        <v>348.1</v>
      </c>
      <c r="F215" s="146">
        <f t="shared" si="9"/>
        <v>17405</v>
      </c>
    </row>
    <row r="216" spans="1:6" ht="12.75">
      <c r="A216" s="60" t="s">
        <v>198</v>
      </c>
      <c r="B216" s="25" t="s">
        <v>199</v>
      </c>
      <c r="C216" s="119">
        <v>50</v>
      </c>
      <c r="D216" s="27" t="s">
        <v>16</v>
      </c>
      <c r="E216" s="47">
        <v>150</v>
      </c>
      <c r="F216" s="146">
        <f t="shared" si="9"/>
        <v>7500</v>
      </c>
    </row>
    <row r="217" spans="1:6" ht="12.75">
      <c r="A217" s="60" t="s">
        <v>200</v>
      </c>
      <c r="B217" s="61" t="s">
        <v>201</v>
      </c>
      <c r="C217" s="119">
        <v>99</v>
      </c>
      <c r="D217" s="123" t="s">
        <v>78</v>
      </c>
      <c r="E217" s="44">
        <v>424.74</v>
      </c>
      <c r="F217" s="146">
        <f t="shared" si="9"/>
        <v>42049.26</v>
      </c>
    </row>
    <row r="218" spans="1:6" ht="12.75">
      <c r="A218" s="60" t="s">
        <v>202</v>
      </c>
      <c r="B218" s="61" t="s">
        <v>203</v>
      </c>
      <c r="C218" s="119">
        <v>50</v>
      </c>
      <c r="D218" s="27" t="s">
        <v>16</v>
      </c>
      <c r="E218" s="47">
        <v>250</v>
      </c>
      <c r="F218" s="146">
        <f t="shared" si="9"/>
        <v>12500</v>
      </c>
    </row>
    <row r="219" spans="1:6" ht="12.75">
      <c r="A219" s="110"/>
      <c r="B219" s="80" t="s">
        <v>204</v>
      </c>
      <c r="C219" s="111"/>
      <c r="D219" s="112"/>
      <c r="E219" s="90"/>
      <c r="F219" s="115">
        <f>SUM(F173:F218)</f>
        <v>525905.64</v>
      </c>
    </row>
    <row r="220" spans="1:6" ht="12.75">
      <c r="A220" s="83"/>
      <c r="B220" s="15"/>
      <c r="C220" s="17"/>
      <c r="D220" s="18"/>
      <c r="E220" s="47"/>
      <c r="F220" s="41"/>
    </row>
    <row r="221" spans="1:6" ht="12.75">
      <c r="A221" s="57" t="s">
        <v>205</v>
      </c>
      <c r="B221" s="71" t="s">
        <v>206</v>
      </c>
      <c r="C221" s="124"/>
      <c r="D221" s="125"/>
      <c r="E221" s="47"/>
      <c r="F221" s="147"/>
    </row>
    <row r="222" spans="1:6" ht="51">
      <c r="A222" s="126">
        <v>1</v>
      </c>
      <c r="B222" s="127" t="s">
        <v>207</v>
      </c>
      <c r="C222" s="128">
        <v>1</v>
      </c>
      <c r="D222" s="27" t="s">
        <v>16</v>
      </c>
      <c r="E222" s="44">
        <v>42500</v>
      </c>
      <c r="F222" s="148">
        <f>+E222*C222</f>
        <v>42500</v>
      </c>
    </row>
    <row r="223" spans="1:6" ht="12.75">
      <c r="A223" s="126">
        <v>2</v>
      </c>
      <c r="B223" s="126" t="s">
        <v>208</v>
      </c>
      <c r="C223" s="124">
        <v>1</v>
      </c>
      <c r="D223" s="27" t="s">
        <v>16</v>
      </c>
      <c r="E223" s="44">
        <v>31818</v>
      </c>
      <c r="F223" s="149">
        <f>ROUND(C223*E223,2)</f>
        <v>31818</v>
      </c>
    </row>
    <row r="224" spans="1:6" ht="12.75">
      <c r="A224" s="129"/>
      <c r="B224" s="130" t="s">
        <v>209</v>
      </c>
      <c r="C224" s="131"/>
      <c r="D224" s="132"/>
      <c r="E224" s="90"/>
      <c r="F224" s="150">
        <f>SUM(F222:F223)</f>
        <v>74318</v>
      </c>
    </row>
    <row r="225" spans="1:6" ht="12.75">
      <c r="A225" s="133"/>
      <c r="B225" s="57"/>
      <c r="C225" s="67"/>
      <c r="D225" s="134"/>
      <c r="E225" s="151"/>
      <c r="F225" s="152"/>
    </row>
    <row r="226" spans="1:6" ht="12.75">
      <c r="A226" s="135"/>
      <c r="B226" s="130" t="s">
        <v>234</v>
      </c>
      <c r="C226" s="136"/>
      <c r="D226" s="137"/>
      <c r="E226" s="153"/>
      <c r="F226" s="154">
        <f>+F224+F219+F169+F91+F65</f>
        <v>3472048.99</v>
      </c>
    </row>
    <row r="227" spans="1:6" ht="12.75">
      <c r="A227" s="228"/>
      <c r="B227" s="228"/>
      <c r="C227" s="228"/>
      <c r="D227" s="228"/>
      <c r="E227" s="228"/>
      <c r="F227" s="228"/>
    </row>
    <row r="228" spans="1:6" s="235" customFormat="1" ht="12.75">
      <c r="A228" s="249"/>
      <c r="B228" s="250" t="s">
        <v>235</v>
      </c>
      <c r="C228" s="249"/>
      <c r="D228" s="249"/>
      <c r="E228" s="249"/>
      <c r="F228" s="249"/>
    </row>
    <row r="229" spans="1:6" ht="12.75">
      <c r="A229" s="12"/>
      <c r="B229" s="12"/>
      <c r="C229" s="13"/>
      <c r="D229" s="14"/>
      <c r="E229" s="13"/>
      <c r="F229" s="13"/>
    </row>
    <row r="230" spans="1:6" ht="25.5">
      <c r="A230" s="15" t="s">
        <v>11</v>
      </c>
      <c r="B230" s="16" t="s">
        <v>12</v>
      </c>
      <c r="C230" s="17"/>
      <c r="D230" s="18"/>
      <c r="E230" s="40"/>
      <c r="F230" s="41"/>
    </row>
    <row r="231" spans="1:6" ht="12.75">
      <c r="A231" s="19"/>
      <c r="B231" s="16"/>
      <c r="C231" s="17"/>
      <c r="D231" s="18"/>
      <c r="E231" s="40"/>
      <c r="F231" s="41"/>
    </row>
    <row r="232" spans="1:6" ht="12.75">
      <c r="A232" s="20" t="s">
        <v>13</v>
      </c>
      <c r="B232" s="21" t="s">
        <v>14</v>
      </c>
      <c r="C232" s="22"/>
      <c r="D232" s="23"/>
      <c r="E232" s="42"/>
      <c r="F232" s="43"/>
    </row>
    <row r="233" spans="1:6" ht="12.75">
      <c r="A233" s="24">
        <v>1</v>
      </c>
      <c r="B233" s="25" t="s">
        <v>15</v>
      </c>
      <c r="C233" s="26">
        <v>1</v>
      </c>
      <c r="D233" s="27" t="s">
        <v>16</v>
      </c>
      <c r="E233" s="3">
        <v>10000</v>
      </c>
      <c r="F233" s="45">
        <f aca="true" t="shared" si="10" ref="F233:F245">+C233*E233</f>
        <v>10000</v>
      </c>
    </row>
    <row r="234" spans="1:6" ht="12.75">
      <c r="A234" s="24">
        <v>2</v>
      </c>
      <c r="B234" s="25" t="s">
        <v>17</v>
      </c>
      <c r="C234" s="26">
        <v>70</v>
      </c>
      <c r="D234" s="27" t="s">
        <v>18</v>
      </c>
      <c r="E234" s="3">
        <v>20.83</v>
      </c>
      <c r="F234" s="45">
        <f t="shared" si="10"/>
        <v>1458.1</v>
      </c>
    </row>
    <row r="235" spans="1:6" ht="12.75">
      <c r="A235" s="28">
        <v>3</v>
      </c>
      <c r="B235" s="25" t="s">
        <v>19</v>
      </c>
      <c r="C235" s="26">
        <v>1</v>
      </c>
      <c r="D235" s="27" t="s">
        <v>16</v>
      </c>
      <c r="E235" s="3">
        <v>3796.69</v>
      </c>
      <c r="F235" s="45">
        <f t="shared" si="10"/>
        <v>3796.69</v>
      </c>
    </row>
    <row r="236" spans="1:6" ht="12.75">
      <c r="A236" s="24">
        <v>4</v>
      </c>
      <c r="B236" s="25" t="s">
        <v>20</v>
      </c>
      <c r="C236" s="26">
        <v>2</v>
      </c>
      <c r="D236" s="27" t="s">
        <v>16</v>
      </c>
      <c r="E236" s="3">
        <v>6120.66</v>
      </c>
      <c r="F236" s="45">
        <f t="shared" si="10"/>
        <v>12241.32</v>
      </c>
    </row>
    <row r="237" spans="1:6" ht="12.75">
      <c r="A237" s="28">
        <v>5</v>
      </c>
      <c r="B237" s="25" t="s">
        <v>21</v>
      </c>
      <c r="C237" s="26">
        <v>1</v>
      </c>
      <c r="D237" s="27" t="s">
        <v>16</v>
      </c>
      <c r="E237" s="3">
        <v>3474.45</v>
      </c>
      <c r="F237" s="45">
        <f t="shared" si="10"/>
        <v>3474.45</v>
      </c>
    </row>
    <row r="238" spans="1:6" ht="12.75">
      <c r="A238" s="24">
        <v>6</v>
      </c>
      <c r="B238" s="25" t="s">
        <v>22</v>
      </c>
      <c r="C238" s="26">
        <v>1</v>
      </c>
      <c r="D238" s="27" t="s">
        <v>16</v>
      </c>
      <c r="E238" s="3">
        <v>22944.56</v>
      </c>
      <c r="F238" s="45">
        <f t="shared" si="10"/>
        <v>22944.56</v>
      </c>
    </row>
    <row r="239" spans="1:6" ht="12.75">
      <c r="A239" s="24">
        <v>7</v>
      </c>
      <c r="B239" s="25" t="s">
        <v>23</v>
      </c>
      <c r="C239" s="26">
        <v>1</v>
      </c>
      <c r="D239" s="27" t="s">
        <v>16</v>
      </c>
      <c r="E239" s="3">
        <v>2832.18</v>
      </c>
      <c r="F239" s="45">
        <f t="shared" si="10"/>
        <v>2832.18</v>
      </c>
    </row>
    <row r="240" spans="1:6" ht="12.75">
      <c r="A240" s="28">
        <v>8</v>
      </c>
      <c r="B240" s="25" t="s">
        <v>24</v>
      </c>
      <c r="C240" s="26">
        <v>1</v>
      </c>
      <c r="D240" s="27" t="s">
        <v>16</v>
      </c>
      <c r="E240" s="3">
        <v>1845.43</v>
      </c>
      <c r="F240" s="45">
        <f t="shared" si="10"/>
        <v>1845.43</v>
      </c>
    </row>
    <row r="241" spans="1:6" ht="12.75">
      <c r="A241" s="24">
        <v>9</v>
      </c>
      <c r="B241" s="25" t="s">
        <v>25</v>
      </c>
      <c r="C241" s="26">
        <v>1</v>
      </c>
      <c r="D241" s="27" t="s">
        <v>16</v>
      </c>
      <c r="E241" s="3">
        <v>32000</v>
      </c>
      <c r="F241" s="45">
        <f t="shared" si="10"/>
        <v>32000</v>
      </c>
    </row>
    <row r="242" spans="1:6" ht="12.75">
      <c r="A242" s="28">
        <v>10</v>
      </c>
      <c r="B242" s="25" t="s">
        <v>26</v>
      </c>
      <c r="C242" s="26">
        <v>0.3</v>
      </c>
      <c r="D242" s="27" t="s">
        <v>27</v>
      </c>
      <c r="E242" s="3">
        <v>77592.73</v>
      </c>
      <c r="F242" s="45">
        <f t="shared" si="10"/>
        <v>23277.82</v>
      </c>
    </row>
    <row r="243" spans="1:6" ht="12.75">
      <c r="A243" s="24">
        <v>11</v>
      </c>
      <c r="B243" s="25" t="s">
        <v>28</v>
      </c>
      <c r="C243" s="26">
        <v>1</v>
      </c>
      <c r="D243" s="27" t="s">
        <v>16</v>
      </c>
      <c r="E243" s="3">
        <v>547.96</v>
      </c>
      <c r="F243" s="45">
        <f t="shared" si="10"/>
        <v>547.96</v>
      </c>
    </row>
    <row r="244" spans="1:6" ht="12.75">
      <c r="A244" s="24">
        <v>12</v>
      </c>
      <c r="B244" s="25" t="s">
        <v>29</v>
      </c>
      <c r="C244" s="26">
        <v>1</v>
      </c>
      <c r="D244" s="27" t="s">
        <v>16</v>
      </c>
      <c r="E244" s="3">
        <v>547.96</v>
      </c>
      <c r="F244" s="45">
        <f t="shared" si="10"/>
        <v>547.96</v>
      </c>
    </row>
    <row r="245" spans="1:6" ht="12.75">
      <c r="A245" s="28">
        <v>13</v>
      </c>
      <c r="B245" s="25" t="s">
        <v>30</v>
      </c>
      <c r="C245" s="26">
        <v>1</v>
      </c>
      <c r="D245" s="27" t="s">
        <v>16</v>
      </c>
      <c r="E245" s="3">
        <v>2000</v>
      </c>
      <c r="F245" s="45">
        <f t="shared" si="10"/>
        <v>2000</v>
      </c>
    </row>
    <row r="246" spans="1:6" ht="12.75">
      <c r="A246" s="29"/>
      <c r="B246" s="30"/>
      <c r="C246" s="26"/>
      <c r="D246" s="27"/>
      <c r="E246" s="47"/>
      <c r="F246" s="45"/>
    </row>
    <row r="247" spans="1:6" ht="12.75">
      <c r="A247" s="31" t="s">
        <v>31</v>
      </c>
      <c r="B247" s="21" t="s">
        <v>32</v>
      </c>
      <c r="C247" s="26"/>
      <c r="D247" s="27"/>
      <c r="E247" s="47"/>
      <c r="F247" s="45"/>
    </row>
    <row r="248" spans="1:6" ht="25.5">
      <c r="A248" s="29">
        <v>1</v>
      </c>
      <c r="B248" s="25" t="s">
        <v>33</v>
      </c>
      <c r="C248" s="160">
        <v>140</v>
      </c>
      <c r="D248" s="161" t="s">
        <v>18</v>
      </c>
      <c r="E248" s="3">
        <v>33.97</v>
      </c>
      <c r="F248" s="168">
        <f aca="true" t="shared" si="11" ref="F248:F267">+C248*E248</f>
        <v>4755.8</v>
      </c>
    </row>
    <row r="249" spans="1:6" ht="12.75">
      <c r="A249" s="29">
        <v>2</v>
      </c>
      <c r="B249" s="25" t="s">
        <v>34</v>
      </c>
      <c r="C249" s="160">
        <v>150</v>
      </c>
      <c r="D249" s="161" t="s">
        <v>18</v>
      </c>
      <c r="E249" s="3">
        <v>12.45</v>
      </c>
      <c r="F249" s="168">
        <f t="shared" si="11"/>
        <v>1867.5</v>
      </c>
    </row>
    <row r="250" spans="1:6" ht="25.5">
      <c r="A250" s="29">
        <v>3</v>
      </c>
      <c r="B250" s="25" t="s">
        <v>35</v>
      </c>
      <c r="C250" s="160">
        <v>70</v>
      </c>
      <c r="D250" s="161" t="s">
        <v>18</v>
      </c>
      <c r="E250" s="3">
        <v>21.88</v>
      </c>
      <c r="F250" s="168">
        <f t="shared" si="11"/>
        <v>1531.6</v>
      </c>
    </row>
    <row r="251" spans="1:6" ht="12.75">
      <c r="A251" s="29">
        <v>4</v>
      </c>
      <c r="B251" s="25" t="s">
        <v>36</v>
      </c>
      <c r="C251" s="160">
        <v>300</v>
      </c>
      <c r="D251" s="161" t="s">
        <v>18</v>
      </c>
      <c r="E251" s="3">
        <v>59.28</v>
      </c>
      <c r="F251" s="168">
        <f t="shared" si="11"/>
        <v>17784</v>
      </c>
    </row>
    <row r="252" spans="1:6" ht="12.75">
      <c r="A252" s="29">
        <v>5</v>
      </c>
      <c r="B252" s="25" t="s">
        <v>37</v>
      </c>
      <c r="C252" s="160">
        <v>2</v>
      </c>
      <c r="D252" s="161" t="s">
        <v>16</v>
      </c>
      <c r="E252" s="3">
        <v>1734.04</v>
      </c>
      <c r="F252" s="168">
        <f t="shared" si="11"/>
        <v>3468.08</v>
      </c>
    </row>
    <row r="253" spans="1:6" ht="25.5">
      <c r="A253" s="29">
        <v>6</v>
      </c>
      <c r="B253" s="25" t="s">
        <v>38</v>
      </c>
      <c r="C253" s="162">
        <v>2</v>
      </c>
      <c r="D253" s="161" t="s">
        <v>16</v>
      </c>
      <c r="E253" s="3">
        <v>179.4</v>
      </c>
      <c r="F253" s="168">
        <f t="shared" si="11"/>
        <v>358.8</v>
      </c>
    </row>
    <row r="254" spans="1:6" ht="12.75">
      <c r="A254" s="29">
        <v>7</v>
      </c>
      <c r="B254" s="25" t="s">
        <v>39</v>
      </c>
      <c r="C254" s="160">
        <v>2</v>
      </c>
      <c r="D254" s="161" t="s">
        <v>16</v>
      </c>
      <c r="E254" s="3">
        <v>164.95</v>
      </c>
      <c r="F254" s="168">
        <f t="shared" si="11"/>
        <v>329.9</v>
      </c>
    </row>
    <row r="255" spans="1:6" ht="12.75">
      <c r="A255" s="29">
        <v>8</v>
      </c>
      <c r="B255" s="25" t="s">
        <v>40</v>
      </c>
      <c r="C255" s="160">
        <v>6</v>
      </c>
      <c r="D255" s="161" t="s">
        <v>18</v>
      </c>
      <c r="E255" s="3">
        <v>9.4</v>
      </c>
      <c r="F255" s="168">
        <f t="shared" si="11"/>
        <v>56.4</v>
      </c>
    </row>
    <row r="256" spans="1:6" ht="12.75">
      <c r="A256" s="29">
        <v>9</v>
      </c>
      <c r="B256" s="25" t="s">
        <v>41</v>
      </c>
      <c r="C256" s="160">
        <v>2</v>
      </c>
      <c r="D256" s="161" t="s">
        <v>16</v>
      </c>
      <c r="E256" s="3">
        <v>15.15</v>
      </c>
      <c r="F256" s="168">
        <f t="shared" si="11"/>
        <v>30.3</v>
      </c>
    </row>
    <row r="257" spans="1:6" ht="12.75">
      <c r="A257" s="29">
        <v>10</v>
      </c>
      <c r="B257" s="25" t="s">
        <v>42</v>
      </c>
      <c r="C257" s="160">
        <v>4</v>
      </c>
      <c r="D257" s="161" t="s">
        <v>16</v>
      </c>
      <c r="E257" s="3">
        <v>27.67</v>
      </c>
      <c r="F257" s="168">
        <f t="shared" si="11"/>
        <v>110.68</v>
      </c>
    </row>
    <row r="258" spans="1:6" ht="12.75">
      <c r="A258" s="29">
        <v>11</v>
      </c>
      <c r="B258" s="25" t="s">
        <v>43</v>
      </c>
      <c r="C258" s="160">
        <v>2</v>
      </c>
      <c r="D258" s="161" t="s">
        <v>16</v>
      </c>
      <c r="E258" s="3">
        <v>412.8</v>
      </c>
      <c r="F258" s="168">
        <f t="shared" si="11"/>
        <v>825.6</v>
      </c>
    </row>
    <row r="259" spans="1:6" ht="12.75">
      <c r="A259" s="29">
        <v>12</v>
      </c>
      <c r="B259" s="25" t="s">
        <v>44</v>
      </c>
      <c r="C259" s="160">
        <v>4</v>
      </c>
      <c r="D259" s="161" t="s">
        <v>16</v>
      </c>
      <c r="E259" s="3">
        <v>13</v>
      </c>
      <c r="F259" s="168">
        <f t="shared" si="11"/>
        <v>52</v>
      </c>
    </row>
    <row r="260" spans="1:6" ht="12.75">
      <c r="A260" s="29">
        <v>13</v>
      </c>
      <c r="B260" s="25" t="s">
        <v>45</v>
      </c>
      <c r="C260" s="160">
        <v>2</v>
      </c>
      <c r="D260" s="161" t="s">
        <v>16</v>
      </c>
      <c r="E260" s="3">
        <v>22.5</v>
      </c>
      <c r="F260" s="168">
        <f t="shared" si="11"/>
        <v>45</v>
      </c>
    </row>
    <row r="261" spans="1:6" ht="12.75">
      <c r="A261" s="29">
        <v>14</v>
      </c>
      <c r="B261" s="25" t="s">
        <v>46</v>
      </c>
      <c r="C261" s="160">
        <v>3</v>
      </c>
      <c r="D261" s="161" t="s">
        <v>16</v>
      </c>
      <c r="E261" s="3">
        <v>11.75</v>
      </c>
      <c r="F261" s="168">
        <f t="shared" si="11"/>
        <v>35.25</v>
      </c>
    </row>
    <row r="262" spans="1:6" ht="12.75">
      <c r="A262" s="29">
        <v>15</v>
      </c>
      <c r="B262" s="25" t="s">
        <v>47</v>
      </c>
      <c r="C262" s="160">
        <v>1</v>
      </c>
      <c r="D262" s="161" t="s">
        <v>16</v>
      </c>
      <c r="E262" s="3">
        <v>225.73</v>
      </c>
      <c r="F262" s="168">
        <f t="shared" si="11"/>
        <v>225.73</v>
      </c>
    </row>
    <row r="263" spans="1:6" ht="12.75">
      <c r="A263" s="29">
        <v>16</v>
      </c>
      <c r="B263" s="25" t="s">
        <v>48</v>
      </c>
      <c r="C263" s="160">
        <v>1</v>
      </c>
      <c r="D263" s="161" t="s">
        <v>16</v>
      </c>
      <c r="E263" s="3">
        <v>232.36</v>
      </c>
      <c r="F263" s="168">
        <f t="shared" si="11"/>
        <v>232.36</v>
      </c>
    </row>
    <row r="264" spans="1:6" ht="12.75">
      <c r="A264" s="29">
        <v>17</v>
      </c>
      <c r="B264" s="25" t="s">
        <v>49</v>
      </c>
      <c r="C264" s="160">
        <v>1</v>
      </c>
      <c r="D264" s="161" t="s">
        <v>16</v>
      </c>
      <c r="E264" s="3">
        <v>641.33</v>
      </c>
      <c r="F264" s="168">
        <f t="shared" si="11"/>
        <v>641.33</v>
      </c>
    </row>
    <row r="265" spans="1:6" ht="12.75">
      <c r="A265" s="29">
        <v>18</v>
      </c>
      <c r="B265" s="25" t="s">
        <v>50</v>
      </c>
      <c r="C265" s="160">
        <v>1</v>
      </c>
      <c r="D265" s="161" t="s">
        <v>16</v>
      </c>
      <c r="E265" s="3">
        <v>3036.4</v>
      </c>
      <c r="F265" s="168">
        <f t="shared" si="11"/>
        <v>3036.4</v>
      </c>
    </row>
    <row r="266" spans="1:6" ht="12.75">
      <c r="A266" s="29">
        <v>19</v>
      </c>
      <c r="B266" s="25" t="s">
        <v>51</v>
      </c>
      <c r="C266" s="160">
        <v>1</v>
      </c>
      <c r="D266" s="161" t="s">
        <v>16</v>
      </c>
      <c r="E266" s="3">
        <v>10000</v>
      </c>
      <c r="F266" s="168">
        <f t="shared" si="11"/>
        <v>10000</v>
      </c>
    </row>
    <row r="267" spans="1:6" ht="12.75">
      <c r="A267" s="29">
        <v>20</v>
      </c>
      <c r="B267" s="25" t="s">
        <v>52</v>
      </c>
      <c r="C267" s="160">
        <v>0.3</v>
      </c>
      <c r="D267" s="161" t="s">
        <v>27</v>
      </c>
      <c r="E267" s="3">
        <v>57459.541</v>
      </c>
      <c r="F267" s="168">
        <f t="shared" si="11"/>
        <v>17237.86</v>
      </c>
    </row>
    <row r="268" spans="1:6" ht="12.75">
      <c r="A268" s="33"/>
      <c r="B268" s="34"/>
      <c r="C268" s="35"/>
      <c r="D268" s="36"/>
      <c r="E268" s="47"/>
      <c r="F268" s="45"/>
    </row>
    <row r="269" spans="1:6" ht="12.75">
      <c r="A269" s="37" t="s">
        <v>53</v>
      </c>
      <c r="B269" s="21" t="s">
        <v>54</v>
      </c>
      <c r="C269" s="35"/>
      <c r="D269" s="36"/>
      <c r="E269" s="47"/>
      <c r="F269" s="43"/>
    </row>
    <row r="270" spans="1:6" ht="25.5">
      <c r="A270" s="38">
        <v>1</v>
      </c>
      <c r="B270" s="25" t="s">
        <v>55</v>
      </c>
      <c r="C270" s="163">
        <v>1</v>
      </c>
      <c r="D270" s="161" t="s">
        <v>16</v>
      </c>
      <c r="E270" s="3">
        <v>76263.41</v>
      </c>
      <c r="F270" s="168">
        <f aca="true" t="shared" si="12" ref="F270:F285">+C270*E270</f>
        <v>76263.41</v>
      </c>
    </row>
    <row r="271" spans="1:6" ht="12.75">
      <c r="A271" s="38">
        <v>2</v>
      </c>
      <c r="B271" s="25" t="s">
        <v>56</v>
      </c>
      <c r="C271" s="163">
        <v>1</v>
      </c>
      <c r="D271" s="161" t="s">
        <v>16</v>
      </c>
      <c r="E271" s="3">
        <v>5000</v>
      </c>
      <c r="F271" s="168">
        <f t="shared" si="12"/>
        <v>5000</v>
      </c>
    </row>
    <row r="272" spans="1:6" ht="12.75">
      <c r="A272" s="38">
        <v>3</v>
      </c>
      <c r="B272" s="25" t="s">
        <v>57</v>
      </c>
      <c r="C272" s="163">
        <v>1</v>
      </c>
      <c r="D272" s="161" t="s">
        <v>16</v>
      </c>
      <c r="E272" s="3">
        <v>4720</v>
      </c>
      <c r="F272" s="168">
        <f t="shared" si="12"/>
        <v>4720</v>
      </c>
    </row>
    <row r="273" spans="1:6" ht="25.5">
      <c r="A273" s="38">
        <v>4</v>
      </c>
      <c r="B273" s="25" t="s">
        <v>58</v>
      </c>
      <c r="C273" s="163">
        <v>1</v>
      </c>
      <c r="D273" s="161" t="s">
        <v>16</v>
      </c>
      <c r="E273" s="3">
        <v>354</v>
      </c>
      <c r="F273" s="168">
        <f t="shared" si="12"/>
        <v>354</v>
      </c>
    </row>
    <row r="274" spans="1:6" ht="12.75">
      <c r="A274" s="38"/>
      <c r="B274" s="25" t="s">
        <v>59</v>
      </c>
      <c r="C274" s="163">
        <v>1</v>
      </c>
      <c r="D274" s="161" t="s">
        <v>16</v>
      </c>
      <c r="E274" s="3">
        <v>796.5</v>
      </c>
      <c r="F274" s="168">
        <f t="shared" si="12"/>
        <v>796.5</v>
      </c>
    </row>
    <row r="275" spans="1:6" ht="25.5">
      <c r="A275" s="38">
        <v>5</v>
      </c>
      <c r="B275" s="25" t="s">
        <v>60</v>
      </c>
      <c r="C275" s="163">
        <v>1</v>
      </c>
      <c r="D275" s="161" t="s">
        <v>16</v>
      </c>
      <c r="E275" s="3">
        <v>280.25</v>
      </c>
      <c r="F275" s="168">
        <f t="shared" si="12"/>
        <v>280.25</v>
      </c>
    </row>
    <row r="276" spans="1:6" ht="12.75">
      <c r="A276" s="38">
        <v>6</v>
      </c>
      <c r="B276" s="25" t="s">
        <v>61</v>
      </c>
      <c r="C276" s="163">
        <v>2</v>
      </c>
      <c r="D276" s="161" t="s">
        <v>16</v>
      </c>
      <c r="E276" s="3">
        <v>413</v>
      </c>
      <c r="F276" s="168">
        <f t="shared" si="12"/>
        <v>826</v>
      </c>
    </row>
    <row r="277" spans="1:6" ht="25.5">
      <c r="A277" s="38">
        <v>7</v>
      </c>
      <c r="B277" s="25" t="s">
        <v>62</v>
      </c>
      <c r="C277" s="163">
        <v>1</v>
      </c>
      <c r="D277" s="161" t="s">
        <v>16</v>
      </c>
      <c r="E277" s="3">
        <v>3127</v>
      </c>
      <c r="F277" s="168">
        <f t="shared" si="12"/>
        <v>3127</v>
      </c>
    </row>
    <row r="278" spans="1:6" ht="12.75">
      <c r="A278" s="38">
        <v>8</v>
      </c>
      <c r="B278" s="25" t="s">
        <v>63</v>
      </c>
      <c r="C278" s="163">
        <v>1</v>
      </c>
      <c r="D278" s="161" t="s">
        <v>16</v>
      </c>
      <c r="E278" s="3">
        <v>4720</v>
      </c>
      <c r="F278" s="168">
        <f t="shared" si="12"/>
        <v>4720</v>
      </c>
    </row>
    <row r="279" spans="1:6" ht="12.75">
      <c r="A279" s="38">
        <v>9</v>
      </c>
      <c r="B279" s="25" t="s">
        <v>64</v>
      </c>
      <c r="C279" s="163">
        <v>1</v>
      </c>
      <c r="D279" s="161" t="s">
        <v>16</v>
      </c>
      <c r="E279" s="3">
        <v>8614</v>
      </c>
      <c r="F279" s="168">
        <f t="shared" si="12"/>
        <v>8614</v>
      </c>
    </row>
    <row r="280" spans="1:6" ht="12.75">
      <c r="A280" s="38">
        <v>9</v>
      </c>
      <c r="B280" s="25" t="s">
        <v>65</v>
      </c>
      <c r="C280" s="163">
        <v>1</v>
      </c>
      <c r="D280" s="161" t="s">
        <v>16</v>
      </c>
      <c r="E280" s="3">
        <v>7080</v>
      </c>
      <c r="F280" s="168">
        <f t="shared" si="12"/>
        <v>7080</v>
      </c>
    </row>
    <row r="281" spans="1:6" ht="12.75">
      <c r="A281" s="38">
        <v>10</v>
      </c>
      <c r="B281" s="25" t="s">
        <v>66</v>
      </c>
      <c r="C281" s="163">
        <v>1</v>
      </c>
      <c r="D281" s="161" t="s">
        <v>16</v>
      </c>
      <c r="E281" s="3">
        <v>500</v>
      </c>
      <c r="F281" s="168">
        <f t="shared" si="12"/>
        <v>500</v>
      </c>
    </row>
    <row r="282" spans="1:6" ht="38.25">
      <c r="A282" s="38">
        <v>11</v>
      </c>
      <c r="B282" s="25" t="s">
        <v>67</v>
      </c>
      <c r="C282" s="163">
        <v>1</v>
      </c>
      <c r="D282" s="161" t="s">
        <v>16</v>
      </c>
      <c r="E282" s="3">
        <v>12685</v>
      </c>
      <c r="F282" s="168">
        <f t="shared" si="12"/>
        <v>12685</v>
      </c>
    </row>
    <row r="283" spans="1:6" ht="12.75">
      <c r="A283" s="38">
        <v>12</v>
      </c>
      <c r="B283" s="25" t="s">
        <v>68</v>
      </c>
      <c r="C283" s="163">
        <v>1</v>
      </c>
      <c r="D283" s="161" t="s">
        <v>16</v>
      </c>
      <c r="E283" s="3">
        <v>2384</v>
      </c>
      <c r="F283" s="168">
        <f t="shared" si="12"/>
        <v>2384</v>
      </c>
    </row>
    <row r="284" spans="1:6" ht="12.75">
      <c r="A284" s="38">
        <v>13</v>
      </c>
      <c r="B284" s="25" t="s">
        <v>69</v>
      </c>
      <c r="C284" s="163">
        <v>1</v>
      </c>
      <c r="D284" s="161" t="s">
        <v>16</v>
      </c>
      <c r="E284" s="3">
        <v>10000</v>
      </c>
      <c r="F284" s="168">
        <f t="shared" si="12"/>
        <v>10000</v>
      </c>
    </row>
    <row r="285" spans="1:6" ht="12.75">
      <c r="A285" s="38">
        <v>14</v>
      </c>
      <c r="B285" s="25" t="s">
        <v>70</v>
      </c>
      <c r="C285" s="163">
        <v>1</v>
      </c>
      <c r="D285" s="161" t="s">
        <v>16</v>
      </c>
      <c r="E285" s="3">
        <v>2000</v>
      </c>
      <c r="F285" s="168">
        <f t="shared" si="12"/>
        <v>2000</v>
      </c>
    </row>
    <row r="286" spans="1:6" ht="12.75">
      <c r="A286" s="164"/>
      <c r="B286" s="165" t="s">
        <v>71</v>
      </c>
      <c r="C286" s="166"/>
      <c r="D286" s="167"/>
      <c r="E286" s="169"/>
      <c r="F286" s="170">
        <f>SUM(F233:F285)</f>
        <v>318941.22</v>
      </c>
    </row>
    <row r="287" spans="1:6" ht="12.75">
      <c r="A287" s="52"/>
      <c r="B287" s="53"/>
      <c r="C287" s="54"/>
      <c r="D287" s="18"/>
      <c r="E287" s="47"/>
      <c r="F287" s="92"/>
    </row>
    <row r="288" spans="1:6" ht="12.75">
      <c r="A288" s="15" t="s">
        <v>72</v>
      </c>
      <c r="B288" s="16" t="s">
        <v>73</v>
      </c>
      <c r="C288" s="55"/>
      <c r="D288" s="56"/>
      <c r="E288" s="47"/>
      <c r="F288" s="93"/>
    </row>
    <row r="289" spans="1:6" ht="12.75">
      <c r="A289" s="57"/>
      <c r="B289" s="21"/>
      <c r="C289" s="58"/>
      <c r="D289" s="59"/>
      <c r="E289" s="47"/>
      <c r="F289" s="94"/>
    </row>
    <row r="290" spans="1:6" ht="12.75">
      <c r="A290" s="60">
        <v>1</v>
      </c>
      <c r="B290" s="61" t="s">
        <v>74</v>
      </c>
      <c r="C290" s="35">
        <v>60</v>
      </c>
      <c r="D290" s="18" t="s">
        <v>75</v>
      </c>
      <c r="E290" s="44">
        <v>15.75</v>
      </c>
      <c r="F290" s="95">
        <f>ROUND(C290*E290,2)</f>
        <v>945</v>
      </c>
    </row>
    <row r="291" spans="1:6" ht="12.75">
      <c r="A291" s="33"/>
      <c r="B291" s="25"/>
      <c r="C291" s="26"/>
      <c r="D291" s="62"/>
      <c r="E291" s="47"/>
      <c r="F291" s="95"/>
    </row>
    <row r="292" spans="1:6" ht="12.75">
      <c r="A292" s="63">
        <v>2</v>
      </c>
      <c r="B292" s="21" t="s">
        <v>76</v>
      </c>
      <c r="C292" s="35"/>
      <c r="D292" s="59"/>
      <c r="E292" s="47"/>
      <c r="F292" s="95"/>
    </row>
    <row r="293" spans="1:6" ht="12.75">
      <c r="A293" s="64">
        <v>2.1</v>
      </c>
      <c r="B293" s="54" t="s">
        <v>77</v>
      </c>
      <c r="C293" s="35">
        <v>15.84</v>
      </c>
      <c r="D293" s="59" t="s">
        <v>78</v>
      </c>
      <c r="E293" s="44">
        <v>1120.55</v>
      </c>
      <c r="F293" s="95">
        <f aca="true" t="shared" si="13" ref="F293:F298">ROUND(C293*E293,2)</f>
        <v>17749.51</v>
      </c>
    </row>
    <row r="294" spans="1:6" ht="12.75">
      <c r="A294" s="64">
        <v>2.2</v>
      </c>
      <c r="B294" s="61" t="s">
        <v>79</v>
      </c>
      <c r="C294" s="35">
        <v>23.76</v>
      </c>
      <c r="D294" s="59" t="s">
        <v>78</v>
      </c>
      <c r="E294" s="44">
        <v>86.86</v>
      </c>
      <c r="F294" s="95">
        <f t="shared" si="13"/>
        <v>2063.79</v>
      </c>
    </row>
    <row r="295" spans="1:6" ht="12.75">
      <c r="A295" s="65">
        <v>2.3</v>
      </c>
      <c r="B295" s="25" t="s">
        <v>80</v>
      </c>
      <c r="C295" s="66">
        <v>3.6</v>
      </c>
      <c r="D295" s="59" t="s">
        <v>78</v>
      </c>
      <c r="E295" s="44">
        <v>712.87</v>
      </c>
      <c r="F295" s="95">
        <f t="shared" si="13"/>
        <v>2566.33</v>
      </c>
    </row>
    <row r="296" spans="1:6" ht="25.5">
      <c r="A296" s="65">
        <v>2.4</v>
      </c>
      <c r="B296" s="25" t="s">
        <v>81</v>
      </c>
      <c r="C296" s="66">
        <v>15.44</v>
      </c>
      <c r="D296" s="59" t="s">
        <v>78</v>
      </c>
      <c r="E296" s="44">
        <v>281.12</v>
      </c>
      <c r="F296" s="95">
        <f t="shared" si="13"/>
        <v>4340.49</v>
      </c>
    </row>
    <row r="297" spans="1:6" ht="12.75">
      <c r="A297" s="64">
        <v>2.5</v>
      </c>
      <c r="B297" s="25" t="s">
        <v>82</v>
      </c>
      <c r="C297" s="67">
        <v>33.74</v>
      </c>
      <c r="D297" s="59" t="s">
        <v>78</v>
      </c>
      <c r="E297" s="44">
        <v>82.34</v>
      </c>
      <c r="F297" s="95">
        <f t="shared" si="13"/>
        <v>2778.15</v>
      </c>
    </row>
    <row r="298" spans="1:6" ht="12.75">
      <c r="A298" s="64">
        <v>2.6</v>
      </c>
      <c r="B298" s="25" t="s">
        <v>83</v>
      </c>
      <c r="C298" s="67">
        <v>22.47</v>
      </c>
      <c r="D298" s="59" t="s">
        <v>78</v>
      </c>
      <c r="E298" s="44">
        <v>124.43</v>
      </c>
      <c r="F298" s="95">
        <f t="shared" si="13"/>
        <v>2795.94</v>
      </c>
    </row>
    <row r="299" spans="1:6" ht="12.75">
      <c r="A299" s="60"/>
      <c r="B299" s="25"/>
      <c r="C299" s="68"/>
      <c r="D299" s="69"/>
      <c r="E299" s="47"/>
      <c r="F299" s="95"/>
    </row>
    <row r="300" spans="1:6" ht="12.75">
      <c r="A300" s="63">
        <v>3</v>
      </c>
      <c r="B300" s="70" t="s">
        <v>84</v>
      </c>
      <c r="C300" s="68"/>
      <c r="D300" s="69"/>
      <c r="E300" s="47"/>
      <c r="F300" s="95"/>
    </row>
    <row r="301" spans="1:6" ht="12.75">
      <c r="A301" s="60">
        <v>3.1</v>
      </c>
      <c r="B301" s="25" t="s">
        <v>85</v>
      </c>
      <c r="C301" s="68">
        <v>61.2</v>
      </c>
      <c r="D301" s="18" t="s">
        <v>75</v>
      </c>
      <c r="E301" s="44">
        <v>361.6</v>
      </c>
      <c r="F301" s="95">
        <f>ROUND(C301*E301,2)</f>
        <v>22129.92</v>
      </c>
    </row>
    <row r="302" spans="1:6" ht="12.75">
      <c r="A302" s="63"/>
      <c r="B302" s="25"/>
      <c r="C302" s="68"/>
      <c r="D302" s="69"/>
      <c r="E302" s="47"/>
      <c r="F302" s="95"/>
    </row>
    <row r="303" spans="1:6" ht="12.75">
      <c r="A303" s="63">
        <v>4</v>
      </c>
      <c r="B303" s="71" t="s">
        <v>86</v>
      </c>
      <c r="C303" s="68"/>
      <c r="D303" s="69"/>
      <c r="E303" s="47"/>
      <c r="F303" s="95"/>
    </row>
    <row r="304" spans="1:6" ht="12.75">
      <c r="A304" s="60">
        <v>4.1</v>
      </c>
      <c r="B304" s="25" t="s">
        <v>85</v>
      </c>
      <c r="C304" s="68">
        <v>61.2</v>
      </c>
      <c r="D304" s="18" t="s">
        <v>75</v>
      </c>
      <c r="E304" s="44">
        <v>6.78</v>
      </c>
      <c r="F304" s="95">
        <f>ROUND(C304*E304,2)</f>
        <v>414.94</v>
      </c>
    </row>
    <row r="305" spans="1:6" ht="12.75">
      <c r="A305" s="72"/>
      <c r="B305" s="25"/>
      <c r="C305" s="73"/>
      <c r="D305" s="74"/>
      <c r="E305" s="47"/>
      <c r="F305" s="95"/>
    </row>
    <row r="306" spans="1:6" ht="12.75">
      <c r="A306" s="75">
        <v>5</v>
      </c>
      <c r="B306" s="21" t="s">
        <v>87</v>
      </c>
      <c r="C306" s="73"/>
      <c r="D306" s="74"/>
      <c r="E306" s="47"/>
      <c r="F306" s="95"/>
    </row>
    <row r="307" spans="1:6" ht="12.75">
      <c r="A307" s="72">
        <v>5.1</v>
      </c>
      <c r="B307" s="25" t="s">
        <v>88</v>
      </c>
      <c r="C307" s="68">
        <v>60</v>
      </c>
      <c r="D307" s="18" t="s">
        <v>75</v>
      </c>
      <c r="E307" s="44">
        <v>22.87</v>
      </c>
      <c r="F307" s="95">
        <f>ROUND(C307*E307,2)</f>
        <v>1372.2</v>
      </c>
    </row>
    <row r="308" spans="1:6" ht="12.75">
      <c r="A308" s="72"/>
      <c r="B308" s="25"/>
      <c r="C308" s="68"/>
      <c r="D308" s="69"/>
      <c r="E308" s="47"/>
      <c r="F308" s="96"/>
    </row>
    <row r="309" spans="1:6" ht="12.75">
      <c r="A309" s="75">
        <v>6</v>
      </c>
      <c r="B309" s="76" t="s">
        <v>89</v>
      </c>
      <c r="C309" s="77"/>
      <c r="D309" s="78"/>
      <c r="E309" s="47"/>
      <c r="F309" s="96"/>
    </row>
    <row r="310" spans="1:6" ht="12.75">
      <c r="A310" s="72">
        <v>6.1</v>
      </c>
      <c r="B310" s="79" t="s">
        <v>90</v>
      </c>
      <c r="C310" s="77">
        <v>1</v>
      </c>
      <c r="D310" s="27" t="s">
        <v>16</v>
      </c>
      <c r="E310" s="44">
        <v>3179</v>
      </c>
      <c r="F310" s="96">
        <f>ROUND(C310*E310,2)</f>
        <v>3179</v>
      </c>
    </row>
    <row r="311" spans="1:6" ht="12.75">
      <c r="A311" s="72">
        <v>6.2</v>
      </c>
      <c r="B311" s="79" t="s">
        <v>91</v>
      </c>
      <c r="C311" s="77">
        <v>1</v>
      </c>
      <c r="D311" s="27" t="s">
        <v>16</v>
      </c>
      <c r="E311" s="44">
        <v>2642.19</v>
      </c>
      <c r="F311" s="96">
        <f>ROUND(C311*E311,2)</f>
        <v>2642.19</v>
      </c>
    </row>
    <row r="312" spans="1:6" ht="12.75">
      <c r="A312" s="171"/>
      <c r="B312" s="171" t="s">
        <v>92</v>
      </c>
      <c r="C312" s="172"/>
      <c r="D312" s="173"/>
      <c r="E312" s="169"/>
      <c r="F312" s="178">
        <f>SUM(F290:F311)</f>
        <v>62977.46</v>
      </c>
    </row>
    <row r="313" spans="1:6" ht="12.75">
      <c r="A313" s="33"/>
      <c r="B313" s="34"/>
      <c r="C313" s="35"/>
      <c r="D313" s="36"/>
      <c r="E313" s="47"/>
      <c r="F313" s="43"/>
    </row>
    <row r="314" spans="1:6" ht="12.75">
      <c r="A314" s="57" t="s">
        <v>93</v>
      </c>
      <c r="B314" s="16" t="s">
        <v>94</v>
      </c>
      <c r="C314" s="17"/>
      <c r="D314" s="18"/>
      <c r="E314" s="47"/>
      <c r="F314" s="41"/>
    </row>
    <row r="315" spans="1:6" ht="12.75">
      <c r="A315" s="15"/>
      <c r="B315" s="16"/>
      <c r="C315" s="17"/>
      <c r="D315" s="18"/>
      <c r="E315" s="47"/>
      <c r="F315" s="41"/>
    </row>
    <row r="316" spans="1:6" ht="12.75">
      <c r="A316" s="83">
        <v>1</v>
      </c>
      <c r="B316" s="54" t="s">
        <v>74</v>
      </c>
      <c r="C316" s="17">
        <v>1</v>
      </c>
      <c r="D316" s="18" t="s">
        <v>95</v>
      </c>
      <c r="E316" s="44"/>
      <c r="F316" s="40">
        <f>C316*E316</f>
        <v>0</v>
      </c>
    </row>
    <row r="317" spans="1:6" ht="12.75">
      <c r="A317" s="83"/>
      <c r="B317" s="54"/>
      <c r="C317" s="17"/>
      <c r="D317" s="18"/>
      <c r="E317" s="47"/>
      <c r="F317" s="40"/>
    </row>
    <row r="318" spans="1:6" ht="12.75">
      <c r="A318" s="19">
        <v>3</v>
      </c>
      <c r="B318" s="84" t="s">
        <v>96</v>
      </c>
      <c r="C318" s="17"/>
      <c r="D318" s="18"/>
      <c r="E318" s="47"/>
      <c r="F318" s="40"/>
    </row>
    <row r="319" spans="1:6" ht="25.5">
      <c r="A319" s="83">
        <v>3.1</v>
      </c>
      <c r="B319" s="61" t="s">
        <v>97</v>
      </c>
      <c r="C319" s="174">
        <v>0.63</v>
      </c>
      <c r="D319" s="175" t="s">
        <v>78</v>
      </c>
      <c r="E319" s="3">
        <v>1120.55</v>
      </c>
      <c r="F319" s="179">
        <f>C319*E319</f>
        <v>705.95</v>
      </c>
    </row>
    <row r="320" spans="1:6" ht="12.75">
      <c r="A320" s="83">
        <v>3.2</v>
      </c>
      <c r="B320" s="54" t="s">
        <v>98</v>
      </c>
      <c r="C320" s="174">
        <v>18.95</v>
      </c>
      <c r="D320" s="175" t="s">
        <v>78</v>
      </c>
      <c r="E320" s="3">
        <v>86.86</v>
      </c>
      <c r="F320" s="179">
        <f>C320*E320</f>
        <v>1646</v>
      </c>
    </row>
    <row r="321" spans="1:6" ht="12.75">
      <c r="A321" s="83">
        <v>3.3</v>
      </c>
      <c r="B321" s="54" t="s">
        <v>82</v>
      </c>
      <c r="C321" s="174">
        <v>19.31</v>
      </c>
      <c r="D321" s="175" t="s">
        <v>78</v>
      </c>
      <c r="E321" s="3">
        <v>82.34</v>
      </c>
      <c r="F321" s="179">
        <f>C321*E321</f>
        <v>1589.99</v>
      </c>
    </row>
    <row r="322" spans="1:6" ht="12.75">
      <c r="A322" s="83">
        <v>3.4</v>
      </c>
      <c r="B322" s="54" t="s">
        <v>99</v>
      </c>
      <c r="C322" s="174">
        <v>0.21</v>
      </c>
      <c r="D322" s="175" t="s">
        <v>78</v>
      </c>
      <c r="E322" s="3">
        <v>124.4045</v>
      </c>
      <c r="F322" s="179">
        <f>C322*E322</f>
        <v>26.12</v>
      </c>
    </row>
    <row r="323" spans="1:6" ht="12.75">
      <c r="A323" s="83"/>
      <c r="B323" s="54"/>
      <c r="C323" s="17"/>
      <c r="D323" s="18"/>
      <c r="E323" s="3"/>
      <c r="F323" s="40"/>
    </row>
    <row r="324" spans="1:6" ht="12.75">
      <c r="A324" s="19">
        <v>4</v>
      </c>
      <c r="B324" s="84" t="s">
        <v>100</v>
      </c>
      <c r="C324" s="17"/>
      <c r="D324" s="18"/>
      <c r="E324" s="3"/>
      <c r="F324" s="40"/>
    </row>
    <row r="325" spans="1:6" ht="12.75">
      <c r="A325" s="83">
        <v>4.1</v>
      </c>
      <c r="B325" s="54" t="s">
        <v>101</v>
      </c>
      <c r="C325" s="17"/>
      <c r="D325" s="18"/>
      <c r="E325" s="3"/>
      <c r="F325" s="40"/>
    </row>
    <row r="326" spans="1:6" ht="12.75">
      <c r="A326" s="83">
        <v>4.2</v>
      </c>
      <c r="B326" s="54" t="s">
        <v>102</v>
      </c>
      <c r="C326" s="17">
        <v>9.19</v>
      </c>
      <c r="D326" s="18" t="s">
        <v>78</v>
      </c>
      <c r="E326" s="3">
        <v>13609.16</v>
      </c>
      <c r="F326" s="40">
        <f aca="true" t="shared" si="14" ref="F326:F332">C326*E326</f>
        <v>125068.18</v>
      </c>
    </row>
    <row r="327" spans="1:6" ht="12.75">
      <c r="A327" s="83">
        <v>4.3</v>
      </c>
      <c r="B327" s="54" t="s">
        <v>103</v>
      </c>
      <c r="C327" s="17">
        <v>2.21</v>
      </c>
      <c r="D327" s="18" t="s">
        <v>78</v>
      </c>
      <c r="E327" s="3">
        <v>15996.679</v>
      </c>
      <c r="F327" s="40">
        <f t="shared" si="14"/>
        <v>35352.66</v>
      </c>
    </row>
    <row r="328" spans="1:6" ht="12.75">
      <c r="A328" s="83">
        <v>4.4</v>
      </c>
      <c r="B328" s="54" t="s">
        <v>104</v>
      </c>
      <c r="C328" s="17">
        <v>2</v>
      </c>
      <c r="D328" s="18" t="s">
        <v>78</v>
      </c>
      <c r="E328" s="3">
        <v>14442.4</v>
      </c>
      <c r="F328" s="40">
        <f t="shared" si="14"/>
        <v>28884.8</v>
      </c>
    </row>
    <row r="329" spans="1:6" ht="12.75">
      <c r="A329" s="83">
        <v>4.5</v>
      </c>
      <c r="B329" s="54" t="s">
        <v>105</v>
      </c>
      <c r="C329" s="17">
        <v>6.54</v>
      </c>
      <c r="D329" s="18" t="s">
        <v>78</v>
      </c>
      <c r="E329" s="3">
        <v>13776</v>
      </c>
      <c r="F329" s="40">
        <f t="shared" si="14"/>
        <v>90095.04</v>
      </c>
    </row>
    <row r="330" spans="1:6" ht="12.75">
      <c r="A330" s="83">
        <v>4.6</v>
      </c>
      <c r="B330" s="54" t="s">
        <v>106</v>
      </c>
      <c r="C330" s="17">
        <v>4.41</v>
      </c>
      <c r="D330" s="18" t="s">
        <v>78</v>
      </c>
      <c r="E330" s="3">
        <v>14116.15</v>
      </c>
      <c r="F330" s="40">
        <f t="shared" si="14"/>
        <v>62252.22</v>
      </c>
    </row>
    <row r="331" spans="1:6" ht="12.75">
      <c r="A331" s="85">
        <v>4.7</v>
      </c>
      <c r="B331" s="54" t="s">
        <v>107</v>
      </c>
      <c r="C331" s="17">
        <v>2.3</v>
      </c>
      <c r="D331" s="18" t="s">
        <v>78</v>
      </c>
      <c r="E331" s="3">
        <v>19961.12</v>
      </c>
      <c r="F331" s="40">
        <f t="shared" si="14"/>
        <v>45910.58</v>
      </c>
    </row>
    <row r="332" spans="1:6" ht="12.75">
      <c r="A332" s="83"/>
      <c r="B332" s="54"/>
      <c r="C332" s="17"/>
      <c r="D332" s="18"/>
      <c r="E332" s="3"/>
      <c r="F332" s="40">
        <f t="shared" si="14"/>
        <v>0</v>
      </c>
    </row>
    <row r="333" spans="1:6" ht="12.75">
      <c r="A333" s="19">
        <v>5</v>
      </c>
      <c r="B333" s="84" t="s">
        <v>108</v>
      </c>
      <c r="C333" s="17"/>
      <c r="D333" s="18"/>
      <c r="E333" s="3"/>
      <c r="F333" s="40"/>
    </row>
    <row r="334" spans="1:6" ht="12.75">
      <c r="A334" s="83">
        <v>5.1</v>
      </c>
      <c r="B334" s="54" t="s">
        <v>109</v>
      </c>
      <c r="C334" s="17">
        <v>108.92</v>
      </c>
      <c r="D334" s="18" t="s">
        <v>110</v>
      </c>
      <c r="E334" s="3">
        <v>174</v>
      </c>
      <c r="F334" s="40">
        <f aca="true" t="shared" si="15" ref="F334:F341">C334*E334</f>
        <v>18952.08</v>
      </c>
    </row>
    <row r="335" spans="1:6" ht="12.75">
      <c r="A335" s="83">
        <v>5.2</v>
      </c>
      <c r="B335" s="54" t="s">
        <v>111</v>
      </c>
      <c r="C335" s="17">
        <v>382.7</v>
      </c>
      <c r="D335" s="18" t="s">
        <v>110</v>
      </c>
      <c r="E335" s="3">
        <v>226.36</v>
      </c>
      <c r="F335" s="40">
        <f t="shared" si="15"/>
        <v>86627.97</v>
      </c>
    </row>
    <row r="336" spans="1:6" ht="12.75">
      <c r="A336" s="83">
        <v>5.3</v>
      </c>
      <c r="B336" s="54" t="s">
        <v>112</v>
      </c>
      <c r="C336" s="17">
        <v>21.24</v>
      </c>
      <c r="D336" s="18" t="s">
        <v>110</v>
      </c>
      <c r="E336" s="3">
        <v>253.57</v>
      </c>
      <c r="F336" s="40">
        <f t="shared" si="15"/>
        <v>5385.83</v>
      </c>
    </row>
    <row r="337" spans="1:6" ht="12.75">
      <c r="A337" s="83">
        <v>5.4</v>
      </c>
      <c r="B337" s="54" t="s">
        <v>113</v>
      </c>
      <c r="C337" s="17">
        <v>32.68</v>
      </c>
      <c r="D337" s="18" t="s">
        <v>110</v>
      </c>
      <c r="E337" s="3">
        <v>306.06</v>
      </c>
      <c r="F337" s="40">
        <f t="shared" si="15"/>
        <v>10002.04</v>
      </c>
    </row>
    <row r="338" spans="1:6" ht="12.75">
      <c r="A338" s="83">
        <v>5.5</v>
      </c>
      <c r="B338" s="54" t="s">
        <v>114</v>
      </c>
      <c r="C338" s="17">
        <v>474.95</v>
      </c>
      <c r="D338" s="18" t="s">
        <v>75</v>
      </c>
      <c r="E338" s="3">
        <v>82.81</v>
      </c>
      <c r="F338" s="40">
        <f t="shared" si="15"/>
        <v>39330.61</v>
      </c>
    </row>
    <row r="339" spans="1:6" ht="12.75">
      <c r="A339" s="83">
        <v>5.6</v>
      </c>
      <c r="B339" s="54" t="s">
        <v>115</v>
      </c>
      <c r="C339" s="17">
        <v>382.7</v>
      </c>
      <c r="D339" s="18" t="s">
        <v>110</v>
      </c>
      <c r="E339" s="3">
        <v>102.23</v>
      </c>
      <c r="F339" s="40">
        <f t="shared" si="15"/>
        <v>39123.42</v>
      </c>
    </row>
    <row r="340" spans="1:6" ht="12.75">
      <c r="A340" s="83">
        <v>5.7</v>
      </c>
      <c r="B340" s="54" t="s">
        <v>116</v>
      </c>
      <c r="C340" s="17">
        <v>1</v>
      </c>
      <c r="D340" s="18" t="s">
        <v>117</v>
      </c>
      <c r="E340" s="3">
        <v>5500</v>
      </c>
      <c r="F340" s="40">
        <f t="shared" si="15"/>
        <v>5500</v>
      </c>
    </row>
    <row r="341" spans="1:6" ht="12.75">
      <c r="A341" s="83"/>
      <c r="B341" s="54"/>
      <c r="C341" s="17"/>
      <c r="D341" s="18"/>
      <c r="E341" s="3"/>
      <c r="F341" s="40">
        <f t="shared" si="15"/>
        <v>0</v>
      </c>
    </row>
    <row r="342" spans="1:6" ht="12.75">
      <c r="A342" s="19">
        <v>6</v>
      </c>
      <c r="B342" s="84" t="s">
        <v>118</v>
      </c>
      <c r="C342" s="17"/>
      <c r="D342" s="18"/>
      <c r="E342" s="3"/>
      <c r="F342" s="40"/>
    </row>
    <row r="343" spans="1:6" ht="12.75">
      <c r="A343" s="85">
        <v>6.1</v>
      </c>
      <c r="B343" s="54" t="s">
        <v>119</v>
      </c>
      <c r="C343" s="17">
        <v>65.5</v>
      </c>
      <c r="D343" s="18" t="s">
        <v>78</v>
      </c>
      <c r="E343" s="3">
        <v>146.04</v>
      </c>
      <c r="F343" s="40">
        <f aca="true" t="shared" si="16" ref="F343:F348">C343*E343</f>
        <v>9565.62</v>
      </c>
    </row>
    <row r="344" spans="1:6" ht="12.75">
      <c r="A344" s="83">
        <v>6.2</v>
      </c>
      <c r="B344" s="54" t="s">
        <v>120</v>
      </c>
      <c r="C344" s="17">
        <v>57.48</v>
      </c>
      <c r="D344" s="18" t="s">
        <v>75</v>
      </c>
      <c r="E344" s="3">
        <v>370</v>
      </c>
      <c r="F344" s="40">
        <f t="shared" si="16"/>
        <v>21267.6</v>
      </c>
    </row>
    <row r="345" spans="1:6" ht="12.75">
      <c r="A345" s="83"/>
      <c r="B345" s="54"/>
      <c r="C345" s="17"/>
      <c r="D345" s="18"/>
      <c r="E345" s="3"/>
      <c r="F345" s="40"/>
    </row>
    <row r="346" spans="1:6" ht="12.75">
      <c r="A346" s="63">
        <v>7</v>
      </c>
      <c r="B346" s="71" t="s">
        <v>121</v>
      </c>
      <c r="C346" s="86"/>
      <c r="D346" s="87"/>
      <c r="E346" s="3"/>
      <c r="F346" s="98"/>
    </row>
    <row r="347" spans="1:6" ht="25.5">
      <c r="A347" s="88">
        <v>7.1</v>
      </c>
      <c r="B347" s="61" t="s">
        <v>122</v>
      </c>
      <c r="C347" s="176">
        <v>1</v>
      </c>
      <c r="D347" s="161" t="s">
        <v>16</v>
      </c>
      <c r="E347" s="3">
        <v>30000</v>
      </c>
      <c r="F347" s="180">
        <f t="shared" si="16"/>
        <v>30000</v>
      </c>
    </row>
    <row r="348" spans="1:6" ht="12.75">
      <c r="A348" s="88">
        <v>7.2</v>
      </c>
      <c r="B348" s="89" t="s">
        <v>123</v>
      </c>
      <c r="C348" s="176">
        <v>1</v>
      </c>
      <c r="D348" s="161" t="s">
        <v>16</v>
      </c>
      <c r="E348" s="3">
        <v>15000</v>
      </c>
      <c r="F348" s="180">
        <f t="shared" si="16"/>
        <v>15000</v>
      </c>
    </row>
    <row r="349" spans="1:6" ht="12.75">
      <c r="A349" s="88"/>
      <c r="B349" s="89"/>
      <c r="C349" s="176"/>
      <c r="D349" s="177"/>
      <c r="E349" s="3"/>
      <c r="F349" s="180"/>
    </row>
    <row r="350" spans="1:6" ht="12.75">
      <c r="A350" s="83">
        <v>8</v>
      </c>
      <c r="B350" s="54" t="s">
        <v>124</v>
      </c>
      <c r="C350" s="174">
        <v>1</v>
      </c>
      <c r="D350" s="161" t="s">
        <v>16</v>
      </c>
      <c r="E350" s="3">
        <v>70000</v>
      </c>
      <c r="F350" s="179">
        <f aca="true" t="shared" si="17" ref="F350:F377">C350*E350</f>
        <v>70000</v>
      </c>
    </row>
    <row r="351" spans="1:6" ht="12.75">
      <c r="A351" s="83"/>
      <c r="B351" s="54"/>
      <c r="C351" s="17"/>
      <c r="D351" s="18"/>
      <c r="E351" s="3"/>
      <c r="F351" s="40">
        <f t="shared" si="17"/>
        <v>0</v>
      </c>
    </row>
    <row r="352" spans="1:6" ht="12.75">
      <c r="A352" s="19">
        <v>9</v>
      </c>
      <c r="B352" s="84" t="s">
        <v>125</v>
      </c>
      <c r="C352" s="17"/>
      <c r="D352" s="18"/>
      <c r="E352" s="3"/>
      <c r="F352" s="40">
        <f t="shared" si="17"/>
        <v>0</v>
      </c>
    </row>
    <row r="353" spans="1:6" ht="12.75">
      <c r="A353" s="99">
        <v>9.1</v>
      </c>
      <c r="B353" s="100" t="s">
        <v>126</v>
      </c>
      <c r="C353" s="101">
        <v>17.45</v>
      </c>
      <c r="D353" s="102" t="s">
        <v>75</v>
      </c>
      <c r="E353" s="3">
        <v>2890.8</v>
      </c>
      <c r="F353" s="40">
        <f t="shared" si="17"/>
        <v>50444.46</v>
      </c>
    </row>
    <row r="354" spans="1:6" ht="12.75">
      <c r="A354" s="99">
        <v>9.2</v>
      </c>
      <c r="B354" s="100" t="s">
        <v>127</v>
      </c>
      <c r="C354" s="101">
        <v>76.82</v>
      </c>
      <c r="D354" s="102" t="s">
        <v>75</v>
      </c>
      <c r="E354" s="3">
        <v>1248.04</v>
      </c>
      <c r="F354" s="40">
        <f t="shared" si="17"/>
        <v>95874.43</v>
      </c>
    </row>
    <row r="355" spans="1:6" ht="12.75">
      <c r="A355" s="99">
        <v>9.3</v>
      </c>
      <c r="B355" s="100" t="s">
        <v>128</v>
      </c>
      <c r="C355" s="101">
        <v>10</v>
      </c>
      <c r="D355" s="102" t="s">
        <v>75</v>
      </c>
      <c r="E355" s="3">
        <v>272.22</v>
      </c>
      <c r="F355" s="40">
        <f t="shared" si="17"/>
        <v>2722.2</v>
      </c>
    </row>
    <row r="356" spans="1:6" ht="12.75">
      <c r="A356" s="99">
        <v>9.4</v>
      </c>
      <c r="B356" s="100" t="s">
        <v>129</v>
      </c>
      <c r="C356" s="101">
        <v>2</v>
      </c>
      <c r="D356" s="27" t="s">
        <v>16</v>
      </c>
      <c r="E356" s="3">
        <v>885</v>
      </c>
      <c r="F356" s="40">
        <f t="shared" si="17"/>
        <v>1770</v>
      </c>
    </row>
    <row r="357" spans="1:6" ht="12.75">
      <c r="A357" s="99">
        <v>9.5</v>
      </c>
      <c r="B357" s="100" t="s">
        <v>130</v>
      </c>
      <c r="C357" s="101">
        <v>2</v>
      </c>
      <c r="D357" s="27" t="s">
        <v>16</v>
      </c>
      <c r="E357" s="3">
        <v>826</v>
      </c>
      <c r="F357" s="40">
        <f t="shared" si="17"/>
        <v>1652</v>
      </c>
    </row>
    <row r="358" spans="1:6" ht="12.75">
      <c r="A358" s="99">
        <v>9.6</v>
      </c>
      <c r="B358" s="100" t="s">
        <v>131</v>
      </c>
      <c r="C358" s="101">
        <v>6</v>
      </c>
      <c r="D358" s="27" t="s">
        <v>16</v>
      </c>
      <c r="E358" s="3">
        <v>649</v>
      </c>
      <c r="F358" s="40">
        <f t="shared" si="17"/>
        <v>3894</v>
      </c>
    </row>
    <row r="359" spans="1:6" ht="12.75">
      <c r="A359" s="99">
        <v>9.7</v>
      </c>
      <c r="B359" s="100" t="s">
        <v>132</v>
      </c>
      <c r="C359" s="101">
        <v>2</v>
      </c>
      <c r="D359" s="27" t="s">
        <v>16</v>
      </c>
      <c r="E359" s="3">
        <v>708</v>
      </c>
      <c r="F359" s="40">
        <f t="shared" si="17"/>
        <v>1416</v>
      </c>
    </row>
    <row r="360" spans="1:6" ht="12.75">
      <c r="A360" s="99">
        <v>9.8</v>
      </c>
      <c r="B360" s="100" t="s">
        <v>133</v>
      </c>
      <c r="C360" s="101">
        <v>3</v>
      </c>
      <c r="D360" s="27" t="s">
        <v>16</v>
      </c>
      <c r="E360" s="3">
        <v>708</v>
      </c>
      <c r="F360" s="40">
        <f t="shared" si="17"/>
        <v>2124</v>
      </c>
    </row>
    <row r="361" spans="1:6" ht="12.75">
      <c r="A361" s="99">
        <v>9.9</v>
      </c>
      <c r="B361" s="100" t="s">
        <v>134</v>
      </c>
      <c r="C361" s="101">
        <v>1</v>
      </c>
      <c r="D361" s="27" t="s">
        <v>16</v>
      </c>
      <c r="E361" s="3">
        <v>4633.4</v>
      </c>
      <c r="F361" s="40">
        <f t="shared" si="17"/>
        <v>4633.4</v>
      </c>
    </row>
    <row r="362" spans="1:6" ht="12.75">
      <c r="A362" s="103">
        <v>9.1</v>
      </c>
      <c r="B362" s="100" t="s">
        <v>135</v>
      </c>
      <c r="C362" s="101">
        <v>5</v>
      </c>
      <c r="D362" s="27" t="s">
        <v>16</v>
      </c>
      <c r="E362" s="3">
        <v>2183</v>
      </c>
      <c r="F362" s="40">
        <f t="shared" si="17"/>
        <v>10915</v>
      </c>
    </row>
    <row r="363" spans="1:6" ht="12.75">
      <c r="A363" s="99">
        <v>9.11</v>
      </c>
      <c r="B363" s="100" t="s">
        <v>136</v>
      </c>
      <c r="C363" s="101">
        <v>16</v>
      </c>
      <c r="D363" s="27" t="s">
        <v>16</v>
      </c>
      <c r="E363" s="3">
        <v>330</v>
      </c>
      <c r="F363" s="40">
        <f t="shared" si="17"/>
        <v>5280</v>
      </c>
    </row>
    <row r="364" spans="1:6" ht="12.75">
      <c r="A364" s="103">
        <v>9.12</v>
      </c>
      <c r="B364" s="104" t="s">
        <v>137</v>
      </c>
      <c r="C364" s="101">
        <v>5</v>
      </c>
      <c r="D364" s="27" t="s">
        <v>16</v>
      </c>
      <c r="E364" s="3">
        <v>157.14</v>
      </c>
      <c r="F364" s="40">
        <f t="shared" si="17"/>
        <v>785.7</v>
      </c>
    </row>
    <row r="365" spans="1:6" ht="12.75">
      <c r="A365" s="99">
        <v>9.13</v>
      </c>
      <c r="B365" s="100" t="s">
        <v>138</v>
      </c>
      <c r="C365" s="101">
        <v>1</v>
      </c>
      <c r="D365" s="27" t="s">
        <v>16</v>
      </c>
      <c r="E365" s="3">
        <v>767.01</v>
      </c>
      <c r="F365" s="40">
        <f t="shared" si="17"/>
        <v>767.01</v>
      </c>
    </row>
    <row r="366" spans="1:6" ht="12.75">
      <c r="A366" s="103">
        <v>9.14</v>
      </c>
      <c r="B366" s="100" t="s">
        <v>139</v>
      </c>
      <c r="C366" s="101">
        <v>3</v>
      </c>
      <c r="D366" s="27" t="s">
        <v>16</v>
      </c>
      <c r="E366" s="3">
        <v>590</v>
      </c>
      <c r="F366" s="40">
        <f t="shared" si="17"/>
        <v>1770</v>
      </c>
    </row>
    <row r="367" spans="1:6" ht="12.75">
      <c r="A367" s="99">
        <v>9.15</v>
      </c>
      <c r="B367" s="100" t="s">
        <v>140</v>
      </c>
      <c r="C367" s="101">
        <v>1</v>
      </c>
      <c r="D367" s="27" t="s">
        <v>16</v>
      </c>
      <c r="E367" s="3">
        <v>354</v>
      </c>
      <c r="F367" s="40">
        <f t="shared" si="17"/>
        <v>354</v>
      </c>
    </row>
    <row r="368" spans="1:6" ht="12.75">
      <c r="A368" s="103">
        <v>9.16</v>
      </c>
      <c r="B368" s="100" t="s">
        <v>141</v>
      </c>
      <c r="C368" s="101">
        <v>1</v>
      </c>
      <c r="D368" s="27" t="s">
        <v>16</v>
      </c>
      <c r="E368" s="3">
        <v>590</v>
      </c>
      <c r="F368" s="40">
        <f t="shared" si="17"/>
        <v>590</v>
      </c>
    </row>
    <row r="369" spans="1:6" ht="12.75">
      <c r="A369" s="99">
        <v>9.17</v>
      </c>
      <c r="B369" s="100" t="s">
        <v>142</v>
      </c>
      <c r="C369" s="101">
        <v>2</v>
      </c>
      <c r="D369" s="27" t="s">
        <v>16</v>
      </c>
      <c r="E369" s="3">
        <v>413</v>
      </c>
      <c r="F369" s="40">
        <f t="shared" si="17"/>
        <v>826</v>
      </c>
    </row>
    <row r="370" spans="1:6" ht="38.25">
      <c r="A370" s="103">
        <v>9.18</v>
      </c>
      <c r="B370" s="100" t="s">
        <v>143</v>
      </c>
      <c r="C370" s="181">
        <v>1</v>
      </c>
      <c r="D370" s="161" t="s">
        <v>16</v>
      </c>
      <c r="E370" s="3">
        <v>10620.14</v>
      </c>
      <c r="F370" s="179">
        <f t="shared" si="17"/>
        <v>10620.14</v>
      </c>
    </row>
    <row r="371" spans="1:6" ht="38.25">
      <c r="A371" s="99">
        <v>9.19</v>
      </c>
      <c r="B371" s="100" t="s">
        <v>144</v>
      </c>
      <c r="C371" s="181">
        <v>3</v>
      </c>
      <c r="D371" s="161" t="s">
        <v>16</v>
      </c>
      <c r="E371" s="3">
        <v>7080</v>
      </c>
      <c r="F371" s="179">
        <f t="shared" si="17"/>
        <v>21240</v>
      </c>
    </row>
    <row r="372" spans="1:6" ht="12.75">
      <c r="A372" s="103">
        <v>9.2</v>
      </c>
      <c r="B372" s="100" t="s">
        <v>145</v>
      </c>
      <c r="C372" s="181">
        <v>1</v>
      </c>
      <c r="D372" s="161" t="s">
        <v>16</v>
      </c>
      <c r="E372" s="3">
        <v>5500</v>
      </c>
      <c r="F372" s="179">
        <f t="shared" si="17"/>
        <v>5500</v>
      </c>
    </row>
    <row r="373" spans="1:6" ht="12.75">
      <c r="A373" s="99">
        <v>9.21</v>
      </c>
      <c r="B373" s="100" t="s">
        <v>146</v>
      </c>
      <c r="C373" s="181">
        <v>1</v>
      </c>
      <c r="D373" s="161" t="s">
        <v>16</v>
      </c>
      <c r="E373" s="3">
        <v>1710</v>
      </c>
      <c r="F373" s="179">
        <f t="shared" si="17"/>
        <v>1710</v>
      </c>
    </row>
    <row r="374" spans="1:6" ht="12.75">
      <c r="A374" s="103">
        <v>9.22</v>
      </c>
      <c r="B374" s="100" t="s">
        <v>147</v>
      </c>
      <c r="C374" s="181">
        <v>4</v>
      </c>
      <c r="D374" s="161" t="s">
        <v>16</v>
      </c>
      <c r="E374" s="3">
        <v>13700.89</v>
      </c>
      <c r="F374" s="179">
        <f t="shared" si="17"/>
        <v>54803.56</v>
      </c>
    </row>
    <row r="375" spans="1:6" ht="12.75">
      <c r="A375" s="99">
        <v>9.23</v>
      </c>
      <c r="B375" s="100" t="s">
        <v>148</v>
      </c>
      <c r="C375" s="181">
        <v>1</v>
      </c>
      <c r="D375" s="161" t="s">
        <v>16</v>
      </c>
      <c r="E375" s="3">
        <v>40000.01</v>
      </c>
      <c r="F375" s="179">
        <f t="shared" si="17"/>
        <v>40000.01</v>
      </c>
    </row>
    <row r="376" spans="1:6" ht="12.75">
      <c r="A376" s="73"/>
      <c r="B376" s="54"/>
      <c r="C376" s="17"/>
      <c r="D376" s="27"/>
      <c r="E376" s="3"/>
      <c r="F376" s="40">
        <f t="shared" si="17"/>
        <v>0</v>
      </c>
    </row>
    <row r="377" spans="1:6" ht="25.5">
      <c r="A377" s="19">
        <v>10</v>
      </c>
      <c r="B377" s="84" t="s">
        <v>149</v>
      </c>
      <c r="C377" s="17"/>
      <c r="D377" s="18"/>
      <c r="E377" s="3"/>
      <c r="F377" s="40">
        <f t="shared" si="17"/>
        <v>0</v>
      </c>
    </row>
    <row r="378" spans="1:6" ht="12.75">
      <c r="A378" s="83"/>
      <c r="B378" s="61"/>
      <c r="C378" s="182"/>
      <c r="D378" s="161"/>
      <c r="E378" s="3"/>
      <c r="F378" s="168"/>
    </row>
    <row r="379" spans="1:6" ht="12.75">
      <c r="A379" s="83">
        <v>11</v>
      </c>
      <c r="B379" s="61" t="s">
        <v>153</v>
      </c>
      <c r="C379" s="182">
        <v>182.25</v>
      </c>
      <c r="D379" s="161" t="s">
        <v>110</v>
      </c>
      <c r="E379" s="3">
        <v>25.35</v>
      </c>
      <c r="F379" s="168">
        <f aca="true" t="shared" si="18" ref="F379:F386">+C379*E379</f>
        <v>4620.04</v>
      </c>
    </row>
    <row r="380" spans="1:6" ht="12.75">
      <c r="A380" s="83">
        <v>12</v>
      </c>
      <c r="B380" s="61" t="s">
        <v>154</v>
      </c>
      <c r="C380" s="182">
        <v>1</v>
      </c>
      <c r="D380" s="161" t="s">
        <v>16</v>
      </c>
      <c r="E380" s="3">
        <v>6405.63</v>
      </c>
      <c r="F380" s="168">
        <f t="shared" si="18"/>
        <v>6405.63</v>
      </c>
    </row>
    <row r="381" spans="1:6" ht="12.75">
      <c r="A381" s="106"/>
      <c r="B381" s="61"/>
      <c r="C381" s="105"/>
      <c r="D381" s="27"/>
      <c r="E381" s="3"/>
      <c r="F381" s="45"/>
    </row>
    <row r="382" spans="1:6" ht="12.75">
      <c r="A382" s="31">
        <v>13</v>
      </c>
      <c r="B382" s="107" t="s">
        <v>155</v>
      </c>
      <c r="C382" s="35"/>
      <c r="D382" s="36"/>
      <c r="E382" s="3"/>
      <c r="F382" s="45"/>
    </row>
    <row r="383" spans="1:6" ht="25.5">
      <c r="A383" s="108">
        <v>13.1</v>
      </c>
      <c r="B383" s="25" t="s">
        <v>156</v>
      </c>
      <c r="C383" s="163">
        <v>1</v>
      </c>
      <c r="D383" s="161" t="s">
        <v>16</v>
      </c>
      <c r="E383" s="3">
        <v>2461.86</v>
      </c>
      <c r="F383" s="168">
        <f t="shared" si="18"/>
        <v>2461.86</v>
      </c>
    </row>
    <row r="384" spans="1:6" ht="25.5">
      <c r="A384" s="108">
        <v>13.2</v>
      </c>
      <c r="B384" s="25" t="s">
        <v>157</v>
      </c>
      <c r="C384" s="163">
        <v>1</v>
      </c>
      <c r="D384" s="161" t="s">
        <v>16</v>
      </c>
      <c r="E384" s="3">
        <v>1841.2249</v>
      </c>
      <c r="F384" s="168">
        <f t="shared" si="18"/>
        <v>1841.22</v>
      </c>
    </row>
    <row r="385" spans="1:6" ht="12.75">
      <c r="A385" s="108">
        <v>13.3</v>
      </c>
      <c r="B385" s="25" t="s">
        <v>158</v>
      </c>
      <c r="C385" s="163">
        <v>2</v>
      </c>
      <c r="D385" s="161" t="s">
        <v>16</v>
      </c>
      <c r="E385" s="3">
        <v>2741.502</v>
      </c>
      <c r="F385" s="168">
        <f t="shared" si="18"/>
        <v>5483</v>
      </c>
    </row>
    <row r="386" spans="1:6" ht="12.75">
      <c r="A386" s="108">
        <v>13.4</v>
      </c>
      <c r="B386" s="25" t="s">
        <v>159</v>
      </c>
      <c r="C386" s="163">
        <v>1</v>
      </c>
      <c r="D386" s="161" t="s">
        <v>16</v>
      </c>
      <c r="E386" s="3">
        <v>2060.19</v>
      </c>
      <c r="F386" s="168">
        <f t="shared" si="18"/>
        <v>2060.19</v>
      </c>
    </row>
    <row r="387" spans="1:6" ht="12.75">
      <c r="A387" s="110"/>
      <c r="B387" s="80" t="s">
        <v>160</v>
      </c>
      <c r="C387" s="111"/>
      <c r="D387" s="112"/>
      <c r="E387" s="90"/>
      <c r="F387" s="115">
        <f>SUM(F316:F386)</f>
        <v>1084850.56</v>
      </c>
    </row>
    <row r="388" spans="1:6" ht="12.75">
      <c r="A388" s="15"/>
      <c r="B388" s="15"/>
      <c r="C388" s="55"/>
      <c r="D388" s="56"/>
      <c r="E388" s="47"/>
      <c r="F388" s="93"/>
    </row>
    <row r="389" spans="1:6" ht="12.75">
      <c r="A389" s="15" t="s">
        <v>161</v>
      </c>
      <c r="B389" s="16" t="s">
        <v>162</v>
      </c>
      <c r="C389" s="55"/>
      <c r="D389" s="56"/>
      <c r="E389" s="47"/>
      <c r="F389" s="93"/>
    </row>
    <row r="390" spans="1:6" ht="12.75">
      <c r="A390" s="57"/>
      <c r="B390" s="21"/>
      <c r="C390" s="58"/>
      <c r="D390" s="59"/>
      <c r="E390" s="47"/>
      <c r="F390" s="94"/>
    </row>
    <row r="391" spans="1:6" ht="12.75">
      <c r="A391" s="60">
        <v>1</v>
      </c>
      <c r="B391" s="61" t="s">
        <v>74</v>
      </c>
      <c r="C391" s="35">
        <v>23.89</v>
      </c>
      <c r="D391" s="59" t="s">
        <v>75</v>
      </c>
      <c r="E391" s="3">
        <v>15.74</v>
      </c>
      <c r="F391" s="95">
        <f>ROUND(C391*E391,2)</f>
        <v>376.03</v>
      </c>
    </row>
    <row r="392" spans="1:6" ht="12.75">
      <c r="A392" s="33"/>
      <c r="B392" s="25"/>
      <c r="C392" s="26"/>
      <c r="D392" s="62"/>
      <c r="E392" s="3"/>
      <c r="F392" s="95"/>
    </row>
    <row r="393" spans="1:6" ht="12.75">
      <c r="A393" s="63">
        <v>2</v>
      </c>
      <c r="B393" s="21" t="s">
        <v>76</v>
      </c>
      <c r="C393" s="35"/>
      <c r="D393" s="59"/>
      <c r="E393" s="3"/>
      <c r="F393" s="95"/>
    </row>
    <row r="394" spans="1:6" ht="25.5">
      <c r="A394" s="64">
        <v>2.1</v>
      </c>
      <c r="B394" s="61" t="s">
        <v>97</v>
      </c>
      <c r="C394" s="163">
        <v>6.21</v>
      </c>
      <c r="D394" s="183" t="s">
        <v>78</v>
      </c>
      <c r="E394" s="3">
        <v>1530.55</v>
      </c>
      <c r="F394" s="194">
        <f aca="true" t="shared" si="19" ref="F394:F399">ROUND(C394*E394,2)</f>
        <v>9504.72</v>
      </c>
    </row>
    <row r="395" spans="1:6" ht="12.75">
      <c r="A395" s="65">
        <v>2.2</v>
      </c>
      <c r="B395" s="25" t="s">
        <v>163</v>
      </c>
      <c r="C395" s="163">
        <v>9.32</v>
      </c>
      <c r="D395" s="183" t="s">
        <v>78</v>
      </c>
      <c r="E395" s="251">
        <v>96.86</v>
      </c>
      <c r="F395" s="194">
        <f t="shared" si="19"/>
        <v>902.74</v>
      </c>
    </row>
    <row r="396" spans="1:6" ht="12.75">
      <c r="A396" s="64">
        <v>2.3</v>
      </c>
      <c r="B396" s="25" t="s">
        <v>80</v>
      </c>
      <c r="C396" s="184">
        <v>1.43</v>
      </c>
      <c r="D396" s="183" t="s">
        <v>78</v>
      </c>
      <c r="E396" s="3">
        <v>912.87</v>
      </c>
      <c r="F396" s="194">
        <f t="shared" si="19"/>
        <v>1305.4</v>
      </c>
    </row>
    <row r="397" spans="1:6" ht="25.5">
      <c r="A397" s="64">
        <v>2.4</v>
      </c>
      <c r="B397" s="25" t="s">
        <v>164</v>
      </c>
      <c r="C397" s="184">
        <v>257.73</v>
      </c>
      <c r="D397" s="183" t="s">
        <v>78</v>
      </c>
      <c r="E397" s="3">
        <v>281.12</v>
      </c>
      <c r="F397" s="194">
        <f t="shared" si="19"/>
        <v>72453.06</v>
      </c>
    </row>
    <row r="398" spans="1:6" ht="12.75">
      <c r="A398" s="60">
        <v>2.5</v>
      </c>
      <c r="B398" s="25" t="s">
        <v>82</v>
      </c>
      <c r="C398" s="185">
        <v>89.62</v>
      </c>
      <c r="D398" s="186" t="s">
        <v>78</v>
      </c>
      <c r="E398" s="3">
        <v>82.34</v>
      </c>
      <c r="F398" s="194">
        <f t="shared" si="19"/>
        <v>7379.31</v>
      </c>
    </row>
    <row r="399" spans="1:6" ht="12.75">
      <c r="A399" s="60">
        <v>2.6</v>
      </c>
      <c r="B399" s="25" t="s">
        <v>99</v>
      </c>
      <c r="C399" s="185">
        <v>215.64</v>
      </c>
      <c r="D399" s="186" t="s">
        <v>78</v>
      </c>
      <c r="E399" s="3">
        <v>124.42</v>
      </c>
      <c r="F399" s="194">
        <f t="shared" si="19"/>
        <v>26829.93</v>
      </c>
    </row>
    <row r="400" spans="1:6" ht="12.75">
      <c r="A400" s="60"/>
      <c r="B400" s="25"/>
      <c r="C400" s="68"/>
      <c r="D400" s="69"/>
      <c r="E400" s="3"/>
      <c r="F400" s="95"/>
    </row>
    <row r="401" spans="1:6" ht="12.75">
      <c r="A401" s="63">
        <v>3</v>
      </c>
      <c r="B401" s="70" t="s">
        <v>84</v>
      </c>
      <c r="C401" s="68"/>
      <c r="D401" s="69"/>
      <c r="E401" s="3"/>
      <c r="F401" s="95"/>
    </row>
    <row r="402" spans="1:6" ht="12.75">
      <c r="A402" s="60">
        <v>3.2</v>
      </c>
      <c r="B402" s="25" t="s">
        <v>165</v>
      </c>
      <c r="C402" s="185">
        <v>29.99</v>
      </c>
      <c r="D402" s="186" t="s">
        <v>75</v>
      </c>
      <c r="E402" s="3">
        <v>272.22</v>
      </c>
      <c r="F402" s="194">
        <f>ROUND(C402*E402,2)</f>
        <v>8163.88</v>
      </c>
    </row>
    <row r="403" spans="1:6" ht="12.75">
      <c r="A403" s="63"/>
      <c r="B403" s="25"/>
      <c r="C403" s="185"/>
      <c r="D403" s="186"/>
      <c r="E403" s="3"/>
      <c r="F403" s="194"/>
    </row>
    <row r="404" spans="1:6" ht="12.75">
      <c r="A404" s="63">
        <v>4</v>
      </c>
      <c r="B404" s="71" t="s">
        <v>86</v>
      </c>
      <c r="C404" s="185"/>
      <c r="D404" s="186"/>
      <c r="E404" s="3"/>
      <c r="F404" s="194"/>
    </row>
    <row r="405" spans="1:6" ht="12.75">
      <c r="A405" s="60">
        <v>4.2</v>
      </c>
      <c r="B405" s="25" t="s">
        <v>165</v>
      </c>
      <c r="C405" s="185">
        <v>29.99</v>
      </c>
      <c r="D405" s="186" t="s">
        <v>75</v>
      </c>
      <c r="E405" s="3">
        <v>5.859</v>
      </c>
      <c r="F405" s="194">
        <f>ROUND(C405*E405,2)</f>
        <v>175.71</v>
      </c>
    </row>
    <row r="406" spans="1:6" ht="12.75">
      <c r="A406" s="72"/>
      <c r="B406" s="25"/>
      <c r="C406" s="187"/>
      <c r="D406" s="177"/>
      <c r="E406" s="3"/>
      <c r="F406" s="194"/>
    </row>
    <row r="407" spans="1:6" ht="12.75">
      <c r="A407" s="75">
        <v>5</v>
      </c>
      <c r="B407" s="21" t="s">
        <v>87</v>
      </c>
      <c r="C407" s="187"/>
      <c r="D407" s="177"/>
      <c r="E407" s="3"/>
      <c r="F407" s="194"/>
    </row>
    <row r="408" spans="1:6" ht="12.75">
      <c r="A408" s="72">
        <v>5.2</v>
      </c>
      <c r="B408" s="25" t="s">
        <v>166</v>
      </c>
      <c r="C408" s="163">
        <v>305</v>
      </c>
      <c r="D408" s="186" t="s">
        <v>75</v>
      </c>
      <c r="E408" s="3">
        <v>21.36</v>
      </c>
      <c r="F408" s="194">
        <f>ROUND(C408*E408,2)</f>
        <v>6514.8</v>
      </c>
    </row>
    <row r="409" spans="1:6" ht="12.75">
      <c r="A409" s="72"/>
      <c r="B409" s="25"/>
      <c r="C409" s="67"/>
      <c r="D409" s="69"/>
      <c r="E409" s="3"/>
      <c r="F409" s="95"/>
    </row>
    <row r="410" spans="1:6" ht="12.75">
      <c r="A410" s="75">
        <v>6</v>
      </c>
      <c r="B410" s="21" t="s">
        <v>167</v>
      </c>
      <c r="C410" s="73"/>
      <c r="D410" s="74"/>
      <c r="E410" s="3"/>
      <c r="F410" s="95"/>
    </row>
    <row r="411" spans="1:6" ht="12.75">
      <c r="A411" s="72">
        <v>6.1</v>
      </c>
      <c r="B411" s="25" t="s">
        <v>168</v>
      </c>
      <c r="C411" s="73">
        <v>2</v>
      </c>
      <c r="D411" s="27" t="s">
        <v>16</v>
      </c>
      <c r="E411" s="3">
        <v>1560.84</v>
      </c>
      <c r="F411" s="95">
        <f>ROUND(C411*E411,2)</f>
        <v>3121.68</v>
      </c>
    </row>
    <row r="412" spans="1:6" ht="12.75">
      <c r="A412" s="72">
        <v>6.2</v>
      </c>
      <c r="B412" s="89" t="s">
        <v>169</v>
      </c>
      <c r="C412" s="116"/>
      <c r="D412" s="27"/>
      <c r="E412" s="3"/>
      <c r="F412" s="95"/>
    </row>
    <row r="413" spans="1:6" ht="12.75">
      <c r="A413" s="72">
        <v>6.3</v>
      </c>
      <c r="B413" s="89" t="s">
        <v>170</v>
      </c>
      <c r="C413" s="116"/>
      <c r="D413" s="27"/>
      <c r="E413" s="3"/>
      <c r="F413" s="95"/>
    </row>
    <row r="414" spans="1:6" ht="12.75">
      <c r="A414" s="72">
        <v>6.4</v>
      </c>
      <c r="B414" s="89" t="s">
        <v>171</v>
      </c>
      <c r="C414" s="188">
        <v>4</v>
      </c>
      <c r="D414" s="161" t="s">
        <v>16</v>
      </c>
      <c r="E414" s="3">
        <v>671.45</v>
      </c>
      <c r="F414" s="194">
        <f aca="true" t="shared" si="20" ref="F414:F420">ROUND(C414*E414,2)</f>
        <v>2685.8</v>
      </c>
    </row>
    <row r="415" spans="1:6" ht="12.75">
      <c r="A415" s="72"/>
      <c r="B415" s="79"/>
      <c r="C415" s="189"/>
      <c r="D415" s="190"/>
      <c r="E415" s="3"/>
      <c r="F415" s="194"/>
    </row>
    <row r="416" spans="1:6" ht="12.75">
      <c r="A416" s="75">
        <v>7</v>
      </c>
      <c r="B416" s="76" t="s">
        <v>89</v>
      </c>
      <c r="C416" s="189"/>
      <c r="D416" s="190"/>
      <c r="E416" s="3"/>
      <c r="F416" s="194"/>
    </row>
    <row r="417" spans="1:6" ht="38.25">
      <c r="A417" s="72">
        <v>7.1</v>
      </c>
      <c r="B417" s="79" t="s">
        <v>172</v>
      </c>
      <c r="C417" s="189">
        <v>1</v>
      </c>
      <c r="D417" s="161" t="s">
        <v>16</v>
      </c>
      <c r="E417" s="3">
        <v>14419.48</v>
      </c>
      <c r="F417" s="194">
        <f t="shared" si="20"/>
        <v>14419.48</v>
      </c>
    </row>
    <row r="418" spans="1:6" ht="38.25">
      <c r="A418" s="72">
        <v>7.2</v>
      </c>
      <c r="B418" s="79" t="s">
        <v>173</v>
      </c>
      <c r="C418" s="189">
        <v>1</v>
      </c>
      <c r="D418" s="161" t="s">
        <v>16</v>
      </c>
      <c r="E418" s="3">
        <v>9819.49</v>
      </c>
      <c r="F418" s="194">
        <f t="shared" si="20"/>
        <v>9819.49</v>
      </c>
    </row>
    <row r="419" spans="1:6" ht="12.75">
      <c r="A419" s="72">
        <v>7.3</v>
      </c>
      <c r="B419" s="79" t="s">
        <v>174</v>
      </c>
      <c r="C419" s="189">
        <v>1</v>
      </c>
      <c r="D419" s="161" t="s">
        <v>16</v>
      </c>
      <c r="E419" s="3">
        <v>4642.25</v>
      </c>
      <c r="F419" s="194">
        <f t="shared" si="20"/>
        <v>4642.25</v>
      </c>
    </row>
    <row r="420" spans="1:6" ht="25.5">
      <c r="A420" s="72">
        <v>7.4</v>
      </c>
      <c r="B420" s="79" t="s">
        <v>175</v>
      </c>
      <c r="C420" s="189">
        <v>1</v>
      </c>
      <c r="D420" s="161" t="s">
        <v>16</v>
      </c>
      <c r="E420" s="3">
        <v>18740.89</v>
      </c>
      <c r="F420" s="194">
        <f t="shared" si="20"/>
        <v>18740.89</v>
      </c>
    </row>
    <row r="421" spans="1:6" ht="12.75">
      <c r="A421" s="72"/>
      <c r="B421" s="79"/>
      <c r="C421" s="77"/>
      <c r="D421" s="78"/>
      <c r="E421" s="3"/>
      <c r="F421" s="95"/>
    </row>
    <row r="422" spans="1:6" ht="12.75">
      <c r="A422" s="75">
        <v>8</v>
      </c>
      <c r="B422" s="21" t="s">
        <v>176</v>
      </c>
      <c r="C422" s="116"/>
      <c r="D422" s="117"/>
      <c r="E422" s="3"/>
      <c r="F422" s="95"/>
    </row>
    <row r="423" spans="1:6" ht="12.75">
      <c r="A423" s="118">
        <v>8.1</v>
      </c>
      <c r="B423" s="21" t="s">
        <v>177</v>
      </c>
      <c r="C423" s="68"/>
      <c r="D423" s="69"/>
      <c r="E423" s="3"/>
      <c r="F423" s="95"/>
    </row>
    <row r="424" spans="1:6" ht="12.75">
      <c r="A424" s="60" t="s">
        <v>178</v>
      </c>
      <c r="B424" s="61" t="s">
        <v>179</v>
      </c>
      <c r="C424" s="191">
        <v>32</v>
      </c>
      <c r="D424" s="161" t="s">
        <v>16</v>
      </c>
      <c r="E424" s="3">
        <v>240.4</v>
      </c>
      <c r="F424" s="195">
        <f aca="true" t="shared" si="21" ref="F424:F436">ROUND(E424*C424,2)</f>
        <v>7692.8</v>
      </c>
    </row>
    <row r="425" spans="1:6" ht="25.5">
      <c r="A425" s="120" t="s">
        <v>180</v>
      </c>
      <c r="B425" s="121" t="s">
        <v>181</v>
      </c>
      <c r="C425" s="191">
        <v>528</v>
      </c>
      <c r="D425" s="192" t="s">
        <v>75</v>
      </c>
      <c r="E425" s="3">
        <v>34.22</v>
      </c>
      <c r="F425" s="195">
        <f t="shared" si="21"/>
        <v>18068.16</v>
      </c>
    </row>
    <row r="426" spans="1:6" ht="12.75">
      <c r="A426" s="60" t="s">
        <v>182</v>
      </c>
      <c r="B426" s="61" t="s">
        <v>183</v>
      </c>
      <c r="C426" s="191">
        <v>82</v>
      </c>
      <c r="D426" s="161" t="s">
        <v>16</v>
      </c>
      <c r="E426" s="3">
        <v>63.66</v>
      </c>
      <c r="F426" s="195">
        <f t="shared" si="21"/>
        <v>5220.12</v>
      </c>
    </row>
    <row r="427" spans="1:6" ht="12.75">
      <c r="A427" s="120" t="s">
        <v>184</v>
      </c>
      <c r="B427" s="25" t="s">
        <v>185</v>
      </c>
      <c r="C427" s="191">
        <v>100</v>
      </c>
      <c r="D427" s="161" t="s">
        <v>16</v>
      </c>
      <c r="E427" s="3">
        <v>80.21</v>
      </c>
      <c r="F427" s="195">
        <f t="shared" si="21"/>
        <v>8021</v>
      </c>
    </row>
    <row r="428" spans="1:6" ht="12.75">
      <c r="A428" s="60" t="s">
        <v>186</v>
      </c>
      <c r="B428" s="25" t="s">
        <v>187</v>
      </c>
      <c r="C428" s="191">
        <v>75</v>
      </c>
      <c r="D428" s="190" t="s">
        <v>75</v>
      </c>
      <c r="E428" s="3">
        <v>439.54</v>
      </c>
      <c r="F428" s="195">
        <f t="shared" si="21"/>
        <v>32965.5</v>
      </c>
    </row>
    <row r="429" spans="1:6" ht="12.75">
      <c r="A429" s="120" t="s">
        <v>188</v>
      </c>
      <c r="B429" s="25" t="s">
        <v>189</v>
      </c>
      <c r="C429" s="191">
        <v>50</v>
      </c>
      <c r="D429" s="161" t="s">
        <v>16</v>
      </c>
      <c r="E429" s="3">
        <v>61.86</v>
      </c>
      <c r="F429" s="195">
        <f t="shared" si="21"/>
        <v>3093</v>
      </c>
    </row>
    <row r="430" spans="1:6" ht="12.75">
      <c r="A430" s="60" t="s">
        <v>190</v>
      </c>
      <c r="B430" s="25" t="s">
        <v>191</v>
      </c>
      <c r="C430" s="191">
        <v>50</v>
      </c>
      <c r="D430" s="161" t="s">
        <v>16</v>
      </c>
      <c r="E430" s="3">
        <v>37.7015</v>
      </c>
      <c r="F430" s="195">
        <f t="shared" si="21"/>
        <v>1885.08</v>
      </c>
    </row>
    <row r="431" spans="1:6" ht="12.75">
      <c r="A431" s="120" t="s">
        <v>192</v>
      </c>
      <c r="B431" s="61" t="s">
        <v>193</v>
      </c>
      <c r="C431" s="191">
        <v>50</v>
      </c>
      <c r="D431" s="161" t="s">
        <v>16</v>
      </c>
      <c r="E431" s="3">
        <v>99.5</v>
      </c>
      <c r="F431" s="195">
        <f t="shared" si="21"/>
        <v>4975</v>
      </c>
    </row>
    <row r="432" spans="1:6" ht="12.75">
      <c r="A432" s="60" t="s">
        <v>194</v>
      </c>
      <c r="B432" s="61" t="s">
        <v>195</v>
      </c>
      <c r="C432" s="191">
        <v>50</v>
      </c>
      <c r="D432" s="161" t="s">
        <v>16</v>
      </c>
      <c r="E432" s="3">
        <v>50.17</v>
      </c>
      <c r="F432" s="195">
        <f t="shared" si="21"/>
        <v>2508.5</v>
      </c>
    </row>
    <row r="433" spans="1:6" ht="12.75">
      <c r="A433" s="60" t="s">
        <v>196</v>
      </c>
      <c r="B433" s="61" t="s">
        <v>197</v>
      </c>
      <c r="C433" s="191">
        <v>50</v>
      </c>
      <c r="D433" s="161" t="s">
        <v>16</v>
      </c>
      <c r="E433" s="3">
        <v>92.67</v>
      </c>
      <c r="F433" s="195">
        <f t="shared" si="21"/>
        <v>4633.5</v>
      </c>
    </row>
    <row r="434" spans="1:6" ht="12.75">
      <c r="A434" s="60" t="s">
        <v>198</v>
      </c>
      <c r="B434" s="25" t="s">
        <v>199</v>
      </c>
      <c r="C434" s="191">
        <v>50</v>
      </c>
      <c r="D434" s="161" t="s">
        <v>16</v>
      </c>
      <c r="E434" s="3">
        <v>328.79</v>
      </c>
      <c r="F434" s="195">
        <f t="shared" si="21"/>
        <v>16439.5</v>
      </c>
    </row>
    <row r="435" spans="1:6" ht="12.75">
      <c r="A435" s="60" t="s">
        <v>200</v>
      </c>
      <c r="B435" s="61" t="s">
        <v>201</v>
      </c>
      <c r="C435" s="191">
        <v>99</v>
      </c>
      <c r="D435" s="196" t="s">
        <v>78</v>
      </c>
      <c r="E435" s="3">
        <v>1284.599</v>
      </c>
      <c r="F435" s="195">
        <f t="shared" si="21"/>
        <v>127175.3</v>
      </c>
    </row>
    <row r="436" spans="1:6" ht="12.75">
      <c r="A436" s="60" t="s">
        <v>202</v>
      </c>
      <c r="B436" s="61" t="s">
        <v>203</v>
      </c>
      <c r="C436" s="191">
        <v>41</v>
      </c>
      <c r="D436" s="161" t="s">
        <v>16</v>
      </c>
      <c r="E436" s="3">
        <v>731.98</v>
      </c>
      <c r="F436" s="195">
        <f t="shared" si="21"/>
        <v>30011.18</v>
      </c>
    </row>
    <row r="437" spans="1:6" ht="12.75">
      <c r="A437" s="110"/>
      <c r="B437" s="80" t="s">
        <v>204</v>
      </c>
      <c r="C437" s="111"/>
      <c r="D437" s="112"/>
      <c r="E437" s="90"/>
      <c r="F437" s="115">
        <f>SUM(F391:F436)</f>
        <v>449723.81</v>
      </c>
    </row>
    <row r="438" spans="1:6" ht="12.75">
      <c r="A438" s="133"/>
      <c r="B438" s="57"/>
      <c r="C438" s="67"/>
      <c r="D438" s="134"/>
      <c r="E438" s="216"/>
      <c r="F438" s="152"/>
    </row>
    <row r="439" spans="1:6" ht="12.75">
      <c r="A439" s="135"/>
      <c r="B439" s="130" t="s">
        <v>236</v>
      </c>
      <c r="C439" s="136"/>
      <c r="D439" s="137"/>
      <c r="E439" s="217"/>
      <c r="F439" s="154">
        <f>F437+F387+F312+F286</f>
        <v>1916493.05</v>
      </c>
    </row>
    <row r="440" spans="1:6" ht="12.75">
      <c r="A440" s="133"/>
      <c r="B440" s="57"/>
      <c r="C440" s="67"/>
      <c r="D440" s="134"/>
      <c r="E440" s="218"/>
      <c r="F440" s="152"/>
    </row>
    <row r="441" spans="1:6" ht="12.75">
      <c r="A441" s="197"/>
      <c r="B441" s="236" t="s">
        <v>239</v>
      </c>
      <c r="C441" s="142"/>
      <c r="D441" s="197"/>
      <c r="E441" s="90"/>
      <c r="F441" s="229">
        <v>3472048.99</v>
      </c>
    </row>
    <row r="442" spans="1:6" ht="12.75">
      <c r="A442" s="230"/>
      <c r="B442" s="231"/>
      <c r="C442" s="232"/>
      <c r="D442" s="230"/>
      <c r="E442" s="233"/>
      <c r="F442" s="234"/>
    </row>
    <row r="443" spans="1:6" ht="25.5">
      <c r="A443" s="197"/>
      <c r="B443" s="236" t="s">
        <v>240</v>
      </c>
      <c r="C443" s="142"/>
      <c r="D443" s="197"/>
      <c r="E443" s="90"/>
      <c r="F443" s="229">
        <f>F439+F441</f>
        <v>5388542.04</v>
      </c>
    </row>
    <row r="444" spans="1:6" ht="12.75">
      <c r="A444" s="84"/>
      <c r="B444" s="15"/>
      <c r="C444" s="19"/>
      <c r="D444" s="84"/>
      <c r="E444" s="47"/>
      <c r="F444" s="93"/>
    </row>
    <row r="445" spans="1:6" ht="12.75">
      <c r="A445" s="198"/>
      <c r="B445" s="19" t="s">
        <v>210</v>
      </c>
      <c r="C445" s="113"/>
      <c r="D445" s="199"/>
      <c r="E445" s="47"/>
      <c r="F445" s="156"/>
    </row>
    <row r="446" spans="1:6" ht="12.75">
      <c r="A446" s="200"/>
      <c r="B446" s="138" t="s">
        <v>211</v>
      </c>
      <c r="C446" s="201">
        <v>0.1</v>
      </c>
      <c r="D446" s="199"/>
      <c r="E446" s="47"/>
      <c r="F446" s="252">
        <f>ROUND(C446*F443,2)+0.01</f>
        <v>538854.21</v>
      </c>
    </row>
    <row r="447" spans="1:6" ht="12.75">
      <c r="A447" s="200"/>
      <c r="B447" s="138" t="s">
        <v>212</v>
      </c>
      <c r="C447" s="201">
        <v>0.025</v>
      </c>
      <c r="D447" s="202"/>
      <c r="E447" s="47"/>
      <c r="F447" s="219">
        <f>ROUND(C447*F443,2)</f>
        <v>134713.55</v>
      </c>
    </row>
    <row r="448" spans="1:6" ht="12.75">
      <c r="A448" s="200"/>
      <c r="B448" s="138" t="s">
        <v>213</v>
      </c>
      <c r="C448" s="201">
        <v>0.05</v>
      </c>
      <c r="D448" s="202"/>
      <c r="E448" s="47"/>
      <c r="F448" s="219">
        <f>ROUND(C448*F443,2)</f>
        <v>269427.1</v>
      </c>
    </row>
    <row r="449" spans="1:6" ht="12.75">
      <c r="A449" s="200"/>
      <c r="B449" s="138" t="s">
        <v>214</v>
      </c>
      <c r="C449" s="201">
        <v>0.01</v>
      </c>
      <c r="D449" s="202"/>
      <c r="E449" s="47"/>
      <c r="F449" s="219">
        <f>ROUND(C449*F443,2)</f>
        <v>53885.42</v>
      </c>
    </row>
    <row r="450" spans="1:6" ht="12.75">
      <c r="A450" s="200"/>
      <c r="B450" s="138" t="s">
        <v>215</v>
      </c>
      <c r="C450" s="201">
        <v>0.04</v>
      </c>
      <c r="D450" s="202"/>
      <c r="E450" s="47"/>
      <c r="F450" s="219">
        <f>ROUND(C450*F443,2)</f>
        <v>215541.68</v>
      </c>
    </row>
    <row r="451" spans="1:6" ht="12.75">
      <c r="A451" s="200"/>
      <c r="B451" s="138" t="s">
        <v>216</v>
      </c>
      <c r="C451" s="201">
        <v>0.04</v>
      </c>
      <c r="D451" s="202"/>
      <c r="E451" s="47"/>
      <c r="F451" s="219">
        <f>ROUND(C451*F443,2)</f>
        <v>215541.68</v>
      </c>
    </row>
    <row r="452" spans="1:6" ht="12.75">
      <c r="A452" s="200"/>
      <c r="B452" s="138" t="s">
        <v>217</v>
      </c>
      <c r="C452" s="201">
        <v>0.18</v>
      </c>
      <c r="D452" s="143"/>
      <c r="E452" s="47"/>
      <c r="F452" s="219">
        <f>+C452*F446</f>
        <v>96993.76</v>
      </c>
    </row>
    <row r="453" spans="1:6" ht="12.75">
      <c r="A453" s="200"/>
      <c r="B453" s="83" t="s">
        <v>220</v>
      </c>
      <c r="C453" s="201">
        <v>0.1</v>
      </c>
      <c r="D453" s="143"/>
      <c r="E453" s="47"/>
      <c r="F453" s="219">
        <f>ROUND(F443*C453,2)</f>
        <v>538854.2</v>
      </c>
    </row>
    <row r="454" spans="1:6" ht="12.75">
      <c r="A454" s="200"/>
      <c r="B454" s="83" t="s">
        <v>221</v>
      </c>
      <c r="C454" s="201">
        <v>0.1</v>
      </c>
      <c r="D454" s="143"/>
      <c r="E454" s="47"/>
      <c r="F454" s="219">
        <f>ROUND(F443*C454,2)</f>
        <v>538854.2</v>
      </c>
    </row>
    <row r="455" spans="1:6" ht="12.75">
      <c r="A455" s="200"/>
      <c r="B455" s="83" t="s">
        <v>222</v>
      </c>
      <c r="C455" s="201">
        <v>0.001</v>
      </c>
      <c r="D455" s="143"/>
      <c r="E455" s="47"/>
      <c r="F455" s="219">
        <f>+C455*F443</f>
        <v>5388.54</v>
      </c>
    </row>
    <row r="456" spans="1:6" ht="12.75">
      <c r="A456" s="200"/>
      <c r="B456" s="138" t="s">
        <v>218</v>
      </c>
      <c r="C456" s="139">
        <v>1</v>
      </c>
      <c r="D456" s="177" t="s">
        <v>16</v>
      </c>
      <c r="E456" s="44">
        <v>37051.72</v>
      </c>
      <c r="F456" s="157">
        <f>ROUND(E456*C456,2)</f>
        <v>37051.72</v>
      </c>
    </row>
    <row r="457" spans="1:6" ht="12.75">
      <c r="A457" s="200"/>
      <c r="B457" s="140" t="s">
        <v>219</v>
      </c>
      <c r="C457" s="139">
        <v>1</v>
      </c>
      <c r="D457" s="177" t="s">
        <v>16</v>
      </c>
      <c r="E457" s="44">
        <v>10000</v>
      </c>
      <c r="F457" s="157">
        <f>ROUND(E457*C457,2)</f>
        <v>10000</v>
      </c>
    </row>
    <row r="458" spans="1:6" ht="89.25">
      <c r="A458" s="200"/>
      <c r="B458" s="138" t="s">
        <v>223</v>
      </c>
      <c r="C458" s="203">
        <v>1</v>
      </c>
      <c r="D458" s="161" t="s">
        <v>16</v>
      </c>
      <c r="E458" s="44">
        <v>77400</v>
      </c>
      <c r="F458" s="220">
        <f>ROUND(C458*E458,2)</f>
        <v>77400</v>
      </c>
    </row>
    <row r="459" spans="1:6" ht="12.75">
      <c r="A459" s="80"/>
      <c r="B459" s="141" t="s">
        <v>237</v>
      </c>
      <c r="C459" s="142"/>
      <c r="D459" s="204"/>
      <c r="E459" s="90"/>
      <c r="F459" s="97">
        <f>SUM(F446:F458)</f>
        <v>2732506.06</v>
      </c>
    </row>
    <row r="460" spans="1:6" s="235" customFormat="1" ht="12.75">
      <c r="A460" s="237"/>
      <c r="B460" s="238"/>
      <c r="C460" s="232"/>
      <c r="D460" s="239"/>
      <c r="E460" s="233"/>
      <c r="F460" s="240"/>
    </row>
    <row r="461" spans="1:6" ht="12.75">
      <c r="A461" s="15"/>
      <c r="B461" s="242" t="s">
        <v>224</v>
      </c>
      <c r="C461" s="19"/>
      <c r="D461" s="143"/>
      <c r="E461" s="47"/>
      <c r="F461" s="158"/>
    </row>
    <row r="462" spans="1:6" s="235" customFormat="1" ht="12.75">
      <c r="A462" s="244">
        <v>1</v>
      </c>
      <c r="B462" s="243" t="s">
        <v>225</v>
      </c>
      <c r="C462" s="246">
        <v>1</v>
      </c>
      <c r="D462" s="161" t="s">
        <v>16</v>
      </c>
      <c r="E462" s="226">
        <v>8500</v>
      </c>
      <c r="F462" s="247">
        <f>C462*E462</f>
        <v>8500</v>
      </c>
    </row>
    <row r="463" spans="1:6" ht="25.5">
      <c r="A463" s="245">
        <v>2</v>
      </c>
      <c r="B463" s="2" t="s">
        <v>226</v>
      </c>
      <c r="C463" s="246">
        <v>1</v>
      </c>
      <c r="D463" s="161" t="s">
        <v>16</v>
      </c>
      <c r="E463" s="226">
        <v>65000</v>
      </c>
      <c r="F463" s="247">
        <f>C463*E463</f>
        <v>65000</v>
      </c>
    </row>
    <row r="464" spans="1:6" s="235" customFormat="1" ht="25.5">
      <c r="A464" s="241">
        <v>3</v>
      </c>
      <c r="B464" s="2" t="s">
        <v>227</v>
      </c>
      <c r="C464" s="246">
        <v>1</v>
      </c>
      <c r="D464" s="161" t="s">
        <v>16</v>
      </c>
      <c r="E464" s="226">
        <v>4500</v>
      </c>
      <c r="F464" s="247">
        <f>C464*E464</f>
        <v>4500</v>
      </c>
    </row>
    <row r="465" spans="1:6" ht="12.75">
      <c r="A465" s="61">
        <v>4</v>
      </c>
      <c r="B465" s="2" t="s">
        <v>228</v>
      </c>
      <c r="C465" s="246">
        <v>1</v>
      </c>
      <c r="D465" s="161" t="s">
        <v>16</v>
      </c>
      <c r="E465" s="226">
        <v>7500</v>
      </c>
      <c r="F465" s="247">
        <f>C465*E465</f>
        <v>7500</v>
      </c>
    </row>
    <row r="466" spans="1:6" ht="12.75">
      <c r="A466" s="205"/>
      <c r="B466" s="248" t="s">
        <v>241</v>
      </c>
      <c r="C466" s="206"/>
      <c r="D466" s="207"/>
      <c r="E466" s="221"/>
      <c r="F466" s="222">
        <f>SUM(F462:F465)</f>
        <v>85500</v>
      </c>
    </row>
    <row r="467" spans="1:6" ht="12.75">
      <c r="A467" s="61"/>
      <c r="B467" s="63"/>
      <c r="C467" s="144"/>
      <c r="D467" s="145"/>
      <c r="E467" s="47"/>
      <c r="F467" s="159"/>
    </row>
    <row r="468" spans="1:6" ht="12.75">
      <c r="A468" s="198"/>
      <c r="B468" s="19" t="s">
        <v>210</v>
      </c>
      <c r="C468" s="113"/>
      <c r="D468" s="199"/>
      <c r="E468" s="47"/>
      <c r="F468" s="156"/>
    </row>
    <row r="469" spans="1:6" s="2" customFormat="1" ht="15" customHeight="1">
      <c r="A469" s="208"/>
      <c r="B469" s="138" t="s">
        <v>211</v>
      </c>
      <c r="C469" s="201">
        <v>0.1</v>
      </c>
      <c r="D469" s="199"/>
      <c r="E469" s="47"/>
      <c r="F469" s="219">
        <f>+C469*F466</f>
        <v>8550</v>
      </c>
    </row>
    <row r="470" spans="1:6" ht="12.75">
      <c r="A470" s="208"/>
      <c r="B470" s="138" t="s">
        <v>213</v>
      </c>
      <c r="C470" s="201">
        <v>0.05</v>
      </c>
      <c r="D470" s="202"/>
      <c r="E470" s="47"/>
      <c r="F470" s="219">
        <f>+C470*F466</f>
        <v>4275</v>
      </c>
    </row>
    <row r="471" spans="1:6" ht="12.75">
      <c r="A471" s="208"/>
      <c r="B471" s="138" t="s">
        <v>214</v>
      </c>
      <c r="C471" s="201">
        <v>0.01</v>
      </c>
      <c r="D471" s="202"/>
      <c r="E471" s="47"/>
      <c r="F471" s="219">
        <f>+C471*F466</f>
        <v>855</v>
      </c>
    </row>
    <row r="472" spans="1:6" ht="12.75">
      <c r="A472" s="208"/>
      <c r="B472" s="209" t="s">
        <v>229</v>
      </c>
      <c r="C472" s="201">
        <v>0.18</v>
      </c>
      <c r="D472" s="143"/>
      <c r="E472" s="47"/>
      <c r="F472" s="219">
        <f>+C472*F469</f>
        <v>1539</v>
      </c>
    </row>
    <row r="473" spans="1:6" ht="12.75">
      <c r="A473" s="208"/>
      <c r="B473" s="209" t="s">
        <v>230</v>
      </c>
      <c r="C473" s="201">
        <v>0.025</v>
      </c>
      <c r="D473" s="143"/>
      <c r="E473" s="47"/>
      <c r="F473" s="219">
        <f>+C473*F466</f>
        <v>2137.5</v>
      </c>
    </row>
    <row r="474" spans="1:6" ht="12.75">
      <c r="A474" s="200"/>
      <c r="B474" s="83" t="s">
        <v>222</v>
      </c>
      <c r="C474" s="201">
        <v>0.001</v>
      </c>
      <c r="D474" s="143"/>
      <c r="E474" s="47"/>
      <c r="F474" s="219">
        <f>+C474*F466</f>
        <v>85.5</v>
      </c>
    </row>
    <row r="475" spans="1:6" ht="12.75">
      <c r="A475" s="80"/>
      <c r="B475" s="248" t="s">
        <v>242</v>
      </c>
      <c r="C475" s="142"/>
      <c r="D475" s="204"/>
      <c r="E475" s="90"/>
      <c r="F475" s="97">
        <f>SUM(F469:F474)</f>
        <v>17442</v>
      </c>
    </row>
    <row r="476" spans="1:6" ht="12.75">
      <c r="A476" s="15"/>
      <c r="B476" s="63"/>
      <c r="C476" s="19"/>
      <c r="D476" s="143"/>
      <c r="E476" s="193"/>
      <c r="F476" s="93"/>
    </row>
    <row r="477" spans="1:6" ht="25.5">
      <c r="A477" s="210"/>
      <c r="B477" s="141" t="s">
        <v>243</v>
      </c>
      <c r="C477" s="211"/>
      <c r="D477" s="212"/>
      <c r="E477" s="90"/>
      <c r="F477" s="223">
        <f>+F475+F466+F459+F443</f>
        <v>8223990.1</v>
      </c>
    </row>
    <row r="478" spans="1:6" ht="12.75">
      <c r="A478" s="213"/>
      <c r="B478" s="214"/>
      <c r="C478" s="215"/>
      <c r="D478" s="213"/>
      <c r="E478" s="224"/>
      <c r="F478" s="224"/>
    </row>
    <row r="479" spans="1:6" ht="30" customHeight="1">
      <c r="A479" s="213"/>
      <c r="B479" s="213"/>
      <c r="C479" s="215"/>
      <c r="D479" s="213"/>
      <c r="E479" s="224"/>
      <c r="F479" s="224"/>
    </row>
    <row r="480" spans="1:6" ht="29.25" customHeight="1">
      <c r="A480" s="227" t="s">
        <v>231</v>
      </c>
      <c r="B480" s="255" t="s">
        <v>232</v>
      </c>
      <c r="C480" s="255"/>
      <c r="D480" s="255"/>
      <c r="E480" s="255"/>
      <c r="F480" s="255"/>
    </row>
    <row r="481" spans="1:6" ht="12.75">
      <c r="A481" s="213"/>
      <c r="B481" s="213"/>
      <c r="C481" s="215"/>
      <c r="D481" s="213"/>
      <c r="E481" s="224"/>
      <c r="F481" s="224"/>
    </row>
    <row r="482" spans="1:6" ht="42.75" customHeight="1">
      <c r="A482" s="225"/>
      <c r="B482" s="255" t="s">
        <v>238</v>
      </c>
      <c r="C482" s="255"/>
      <c r="D482" s="255"/>
      <c r="E482" s="255"/>
      <c r="F482" s="255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155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</sheetData>
  <sheetProtection/>
  <mergeCells count="4">
    <mergeCell ref="A2:F2"/>
    <mergeCell ref="A5:F5"/>
    <mergeCell ref="B480:F480"/>
    <mergeCell ref="B482:F482"/>
  </mergeCells>
  <dataValidations count="1">
    <dataValidation type="list" allowBlank="1" showInputMessage="1" showErrorMessage="1" sqref="B6">
      <formula1>$B$1:$B$226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 r:id="rId2"/>
  <ignoredErrors>
    <ignoredError sqref="F467:F474 F47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1</dc:creator>
  <cp:keywords/>
  <dc:description/>
  <cp:lastModifiedBy>Franklin Xavier Morillo Duluc</cp:lastModifiedBy>
  <cp:lastPrinted>2022-11-01T21:13:13Z</cp:lastPrinted>
  <dcterms:created xsi:type="dcterms:W3CDTF">2008-02-19T10:28:27Z</dcterms:created>
  <dcterms:modified xsi:type="dcterms:W3CDTF">2023-01-16T13:59:26Z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68BA40934A3623BC4A864363E3188CB6</vt:lpwstr>
  </property>
  <property fmtid="{D5CDD505-2E9C-101B-9397-08002B2CF9AE}" pid="3" name="KSOProductBuildVer">
    <vt:lpwstr>2052-11.24.5</vt:lpwstr>
  </property>
</Properties>
</file>