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Presupuesto act.No.122" sheetId="1" r:id="rId1"/>
  </sheets>
  <definedNames>
    <definedName name="\a">#N/A</definedName>
    <definedName name="\b" localSheetId="0">'Presupuesto act.No.122'!#REF!</definedName>
    <definedName name="\b">#REF!</definedName>
    <definedName name="\c">#N/A</definedName>
    <definedName name="\d">#N/A</definedName>
    <definedName name="\f" localSheetId="0">'Presupuesto act.No.122'!#REF!</definedName>
    <definedName name="\f">#REF!</definedName>
    <definedName name="\i" localSheetId="0">'Presupuesto act.No.122'!#REF!</definedName>
    <definedName name="\i">#REF!</definedName>
    <definedName name="\m" localSheetId="0">'Presupuesto act.No.122'!#REF!</definedName>
    <definedName name="\m">#REF!</definedName>
    <definedName name="_Regression_Int" localSheetId="0" hidden="1">1</definedName>
    <definedName name="_xlfn._FV" hidden="1">#NAME?</definedName>
    <definedName name="_xlfn.AGGREGATE" hidden="1">#NAME?</definedName>
    <definedName name="_xlnm.Print_Area" localSheetId="0">'Presupuesto act.No.122'!$A$1:$F$1174</definedName>
    <definedName name="Imprimir_área_IM" localSheetId="0">'Presupuesto act.No.122'!$A$1136:$F$1152</definedName>
    <definedName name="Imprimir_área_IM">#REF!</definedName>
    <definedName name="Imprimir_títulos_IM" localSheetId="0">'Presupuesto act.No.122'!$5:$11</definedName>
    <definedName name="_xlnm.Print_Titles" localSheetId="0">'Presupuesto act.No.122'!$1:$10</definedName>
  </definedNames>
  <calcPr fullCalcOnLoad="1"/>
</workbook>
</file>

<file path=xl/sharedStrings.xml><?xml version="1.0" encoding="utf-8"?>
<sst xmlns="http://schemas.openxmlformats.org/spreadsheetml/2006/main" count="1837" uniqueCount="540">
  <si>
    <t>UD</t>
  </si>
  <si>
    <t>TOTAL DE COSTOS INDIRECTOS</t>
  </si>
  <si>
    <t>INSTITUTO NACIONAL DE AGUAS POTABLES Y ALCANTARILLADOS</t>
  </si>
  <si>
    <t>HONORARIOS PROFESIONALES</t>
  </si>
  <si>
    <t>%</t>
  </si>
  <si>
    <t>IMPREVISTOS</t>
  </si>
  <si>
    <t>M3</t>
  </si>
  <si>
    <t>U</t>
  </si>
  <si>
    <t>M</t>
  </si>
  <si>
    <t>Z</t>
  </si>
  <si>
    <t>A</t>
  </si>
  <si>
    <t>HR</t>
  </si>
  <si>
    <t>B</t>
  </si>
  <si>
    <t>REVISADO POR:</t>
  </si>
  <si>
    <t>SUMINISTRO Y COLOCACION DE PIEZAS ESPECIALES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</si>
  <si>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</si>
  <si>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</si>
  <si>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</si>
  <si>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</si>
  <si>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</si>
  <si>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ANCLAJES DE H.S.</t>
  </si>
  <si>
    <t>CEMENTO SOLVENTE Y TEFLON</t>
  </si>
  <si>
    <t xml:space="preserve">EXCAVACION Y TAPADO </t>
  </si>
  <si>
    <t>MANO DE OBRA PLOMERO</t>
  </si>
  <si>
    <t>SUB-TOTAL GENERAL</t>
  </si>
  <si>
    <t>REPLANTEO</t>
  </si>
  <si>
    <t>COLOCACION DE TUBERIAS</t>
  </si>
  <si>
    <t>M2</t>
  </si>
  <si>
    <t>SUB-TOTAL  Z</t>
  </si>
  <si>
    <t>GASTOS ADMINISTRATIVOS</t>
  </si>
  <si>
    <t>LEY 6-86</t>
  </si>
  <si>
    <t>CODIA</t>
  </si>
  <si>
    <t>CONTRATISTA: ABI-KARRAM MORILLA, INGENIEROS ARQUITECTOS, S.R.L.</t>
  </si>
  <si>
    <t>EXCAVACION EN:</t>
  </si>
  <si>
    <t>2.1.1</t>
  </si>
  <si>
    <t>EXCAVACION  EN ROCA C/ EQUIPO (INC EXTRACCION)</t>
  </si>
  <si>
    <t>2.1.2</t>
  </si>
  <si>
    <t>MATERIAL COMPACTO C/EQUIPO</t>
  </si>
  <si>
    <t xml:space="preserve">REGULARIZACION DE ZANJA  </t>
  </si>
  <si>
    <t xml:space="preserve">RELLENO COMPACTADO C/COMPACTADOR MECANICO EN CAPAS DE 0.20 M </t>
  </si>
  <si>
    <t xml:space="preserve">BOTE DE MATERIAL CON CAMION D MIN =5 KM (INCLUYE ESPARCIMIENTO EN BOTADERO) </t>
  </si>
  <si>
    <t>SUMINISTRO DE TUBERIA</t>
  </si>
  <si>
    <t>TUBERIA  Ø 6"  PVC SDR - 26 C/J.G.</t>
  </si>
  <si>
    <t xml:space="preserve">TUBERIA  Ø 4"  PVC SDR - 26 C/J.G. </t>
  </si>
  <si>
    <t>TUBERIA  Ø 3"  PVC SDR - 26 C/J.G.</t>
  </si>
  <si>
    <t xml:space="preserve">TUBERIA  Ø 8"  PVC SDR - 26 C/J.G. </t>
  </si>
  <si>
    <t>MANO DE OBRA ADICIONAL EN EMPALMES (INCLUYE MOVIMIENTO DE TIERRA, CORTE TUBERIA EXISTENTE Y/O EXTRACCION DE PIEZA EXISTENTE)</t>
  </si>
  <si>
    <t xml:space="preserve">SUMINISTRO Y COLOCACION DE VALVULAS (VER DETALLES EN PLANOS) </t>
  </si>
  <si>
    <t>DE AIRE DE 1/2" H.F. PLATILLADA COMPLETA CON REJILLA DE PROTECCIÓN</t>
  </si>
  <si>
    <t>CAJA TELESCOPICA PARA VALVULA 3", 4", 6" Y 8"</t>
  </si>
  <si>
    <t>8.1.1</t>
  </si>
  <si>
    <t>8.1.2</t>
  </si>
  <si>
    <t>8.1.3</t>
  </si>
  <si>
    <t>8.1.4</t>
  </si>
  <si>
    <t>8.1.5</t>
  </si>
  <si>
    <t>8.1.6</t>
  </si>
  <si>
    <t>ABRAZADERA DE 3/8¨ (INCLUYE TORNILLOS Y JUNTA DE GOMA, Y COLOCACION)</t>
  </si>
  <si>
    <t>8.1.7</t>
  </si>
  <si>
    <t xml:space="preserve">MANO DE OBRA </t>
  </si>
  <si>
    <t>ML</t>
  </si>
  <si>
    <t>VALVULA CHECK DE 1/2" BRONCE</t>
  </si>
  <si>
    <t>TUBERIA 1/2"  SCH 40 PVC LONGITUD PROMEDIO</t>
  </si>
  <si>
    <t>PRUEBA HIDROSTATICA EN  TUBERIAS DE:</t>
  </si>
  <si>
    <t xml:space="preserve">Ø 8"  PVC SDR - 26 C/J.G. </t>
  </si>
  <si>
    <t>Ø 6"  PVC SDR - 26 C/J.G.</t>
  </si>
  <si>
    <t>Ø 3"  PVC SDR - 26 C/J.G.</t>
  </si>
  <si>
    <t>ACHIQUE CON BOMBA 3"</t>
  </si>
  <si>
    <t>REPARACION DE SERVICIOS EXISTENTES</t>
  </si>
  <si>
    <t>DEMOLICION DE ACERAS</t>
  </si>
  <si>
    <t>REPOSICION  DE ACERAS</t>
  </si>
  <si>
    <t>DEMOLICION DE CONTENES</t>
  </si>
  <si>
    <t>REPOSICION DE CONTENES</t>
  </si>
  <si>
    <t xml:space="preserve">LIMPIEZA CONTINUA Y FINAL </t>
  </si>
  <si>
    <t>CORTE DE CARPETA ASFALTICA 2"</t>
  </si>
  <si>
    <t>EXTRACCION  DE CARPETA ASFALTICA 2"</t>
  </si>
  <si>
    <t xml:space="preserve">BOTE C/ CAMION DE CARPETA ASFALTICA 2" (INCLUYE ESPARCIMIENTO EN BOTADERO) </t>
  </si>
  <si>
    <t>TRANSPORTE ASFALTO D PROM 20 KM</t>
  </si>
  <si>
    <t>KM-M3</t>
  </si>
  <si>
    <t xml:space="preserve">DE COMPUERTA DE 8" H.F. PLATILLADA COMPLETA (INCLUYE: CUERPO DE LA VALVULA, JUNTA DE GOMA, TORNILLOS, NIPLES, MOVIMIENTO DE TIERRA Y MANO DE OBRA) </t>
  </si>
  <si>
    <t xml:space="preserve">DE COMPUERTA DE 6" H.F. PLATILLADA COMPLETA (INCLUYE: CUERPO DE LA VALVULA, JUNTA DE GOMA, TORNILLOS, NIPLES, MOVIMIENTO DE TIERRA Y MANO DE OBRA) </t>
  </si>
  <si>
    <t>2.1.3</t>
  </si>
  <si>
    <t>TUBERIA  Ø 12"  PVC SDR - 26 C/J.G.</t>
  </si>
  <si>
    <t xml:space="preserve">DE COMPUERTA DE 12" H.F. PLATILLADA COMPLETA (INCLUYE: CUERPO DE LA VALVULA, JUNTA DE GOMA, TORNILLOS, NIPLES, MOVIMIENTO DE TIERRA Y MANO DE OBRA) </t>
  </si>
  <si>
    <t xml:space="preserve">DE COMPUERTA DE 3" H.F. ROSCADA COMPLETA (INCLUYE: CUERPO DE LA VALVULA, JUNTA DE GOMA, TORNILLOS, NIPLES, MOVIMIENTO DE TIERRA Y MANO DE OBRA) </t>
  </si>
  <si>
    <t xml:space="preserve">Ø 12"  PVC SDR - 26 C/J.G. </t>
  </si>
  <si>
    <t xml:space="preserve">DE COMPUERTA DE 4" H.F. ROSCADA COMPLETA (INCLUYE: CUERPO DE LA VALVULA, JUNTA DE GOMA, TORNILLOS, NIPLES, MOVIMIENTO DE TIERRA Y MANO DE OBRA) </t>
  </si>
  <si>
    <t>PRELIMINARES</t>
  </si>
  <si>
    <t>VARIOS</t>
  </si>
  <si>
    <t>VALLA ANUNCIANDO OBRA 16'X 10' IMPRESION FULL COLOR CONTENIENDO LOGO DE INAPA, NOMBRE DE PROYECTO Y CONTRATISTA. ESTRUCTURA EN TUBOS GALVANIZADOS 1 1/2"X 1 1/2" Y SOPORTES EN TUBO CUAD. 4" X 4"</t>
  </si>
  <si>
    <t>CAMPAMENTO, (INC. ALQUILER DE CASA CON O SIN SOLAR Y CASETA DE MATERIALES)</t>
  </si>
  <si>
    <t>MESES</t>
  </si>
  <si>
    <t>SEGUROS, POLIZAS Y FIANZAS</t>
  </si>
  <si>
    <t>SUPERVISION DE LA OBRA</t>
  </si>
  <si>
    <t>GASTOS DE TRANSPORTE</t>
  </si>
  <si>
    <t xml:space="preserve">ESTUDIOS (SOCIALES, AMBIENTALES, GEOTECNICO, TOPOGRAFICO, DE CALIDAD, ECT) </t>
  </si>
  <si>
    <t>ITBIS DE HONORARIOS PROFESIONALES</t>
  </si>
  <si>
    <t>MANTENIMIENTO Y OPERACIÓN SISTEMAS DE INAPA</t>
  </si>
  <si>
    <t xml:space="preserve">MEDIDA DE COMPENSACION AMBIENTAL </t>
  </si>
  <si>
    <t>OBRA: CONSTRUCCIÓN MACRO RED DE BANI Y RED DE DISTRIBUCION EL FUNDO, ACUEDUCTO PERAVIA, PROVINCIA PERAVIA</t>
  </si>
  <si>
    <t xml:space="preserve">LINEA MATRIZ, MACRO  Y MICRO RED DE DISTRIBUCION DE BANI </t>
  </si>
  <si>
    <t>MOVIMIENTO DE TIERRA EN CALLES CIUDAD, CASCO URBANO,  CON PROGRAMACION DE EJECUCION: POR TRAMOS Y CON LA SENALIZACION SUFICIENTE Y ADECUADA - NO SE ADMITEN EXCAVACIONES ABIERTAS POR TIEMPO &gt; 12 HRS)</t>
  </si>
  <si>
    <t>EXCAVACION  TOSCA C/EQUIPO</t>
  </si>
  <si>
    <t xml:space="preserve">ASIENTO DE ARENA (INCLUYE ACARREO INTERNO) </t>
  </si>
  <si>
    <t>SUMINISTRO MATERIAL MINA D=15 KM</t>
  </si>
  <si>
    <t>TUBERIA  Ø 12" ACERO (SCH-40 SIN COSTURA C/ PROTECCION ANTICORROSIVA)</t>
  </si>
  <si>
    <t>CODO  12"  (DE 50º A  90º)   ACERO  A - 36  SCH 40 SIN COSTURA C/ PROTECCION ANTICORROSIVA</t>
  </si>
  <si>
    <t>CODO  12"  (DE 10º A  45º)   ACERO  A - 36  SCH 40 SIN COSTURA C/ PROTECCION ANTICORROSIVA</t>
  </si>
  <si>
    <t>CODO  8"  (DE 50º A  90º)   ACERO  A - 36 SCH-40 SIN COSTURA C/ PROTECCION ANTICORROSIVA</t>
  </si>
  <si>
    <t>CODO  8"  (DE 10º A  45º)   ACERO  A - 36 SCH-40 SIN COSTURA C/ PROTECCION ANTICORROSIVA</t>
  </si>
  <si>
    <t>CODO  6"  (DE 50º A  90º)   ACERO  A - 36- SCH-40 SIN COSTURA C/ PROTECCION ANTICORROSIVA</t>
  </si>
  <si>
    <t>CODO  6"  (DE 10º A  45º)   ACERO  A - 36- SCH-40 SIN COSTURA C/ PROTECCION ANTICORROSIVA</t>
  </si>
  <si>
    <t xml:space="preserve">CODO DE 3"  (DE 10º A  45º)   ACERO A-36  SCH 80 SIN COSTURA C/PROTECCION ANTICORROSIVA. </t>
  </si>
  <si>
    <t>TEE 16" X 6" ACERO  A-36 SCH 40 SIN COSTURA C/ PROTECCION ANTICORROSIVA</t>
  </si>
  <si>
    <t>TEE 12" X 12" ACERO A-36  SCH 40 SIN COSTURA C/ PROTECCION ANTICORROSIVA</t>
  </si>
  <si>
    <t>TEE 12" X 8" ACERO  A-36  SCH 40 SIN COSTURA C/ PROTECCION ANTICORROSIVA</t>
  </si>
  <si>
    <t>TEE 12" X 6"  ACERO A-36  SCH 40 SIN COSTURA C/ PROTECCION ANTICORROSIVA</t>
  </si>
  <si>
    <t>TEE 8" X 8"  ACERO A-36 SCH-40 SIN COSTURA C/ PROTECCION ANTICORROSIVA</t>
  </si>
  <si>
    <t>TEE 8" X 6"  ACERO A-36 SCH-40 SIN COSTURA C/ PROTECCION ANTICORROSIVA</t>
  </si>
  <si>
    <t>TEE 6"X6" ACERO A-36 SCH-40 SIN COSTURA C/ PROTECCION ANTICORROSIVA</t>
  </si>
  <si>
    <t>TEE 6" X 3"  ACERO A-36 SCH-40 SIN COSTURA C/ PROTECCION ANTICORROSIVA</t>
  </si>
  <si>
    <t xml:space="preserve">TEE 3" X 3"  ACERO A-36 SCH 80 SIN COSTURA C/PROTECCION ANTICORROSIVA. </t>
  </si>
  <si>
    <t>CRUZ 16" X 16" ACERO A-36  SCH 40 SIN COSTURA C/ PROTECCION ANTICORROSIVA</t>
  </si>
  <si>
    <t>CRUZ 12" X 12" ACERO  A-36 SCH 40 SIN COSTURA C/ PROTECCION ANTICORROSIVA</t>
  </si>
  <si>
    <t xml:space="preserve">CRUZ 6" X 6" ACERO A-36 SCH-40 SIN COSTURA C/ PROTECCION ANTICORROSIVA </t>
  </si>
  <si>
    <t>CRUZ 6" X 3" ACERO A-36 SCH-40 SIN COSTURA C/ PROTECCION ANTICORROSIVA</t>
  </si>
  <si>
    <t xml:space="preserve">CRUZ 3" X 3" ACERO A-36 SCH 80 SIN COSTURA C/PROTECCION ANTICORROSIVA. </t>
  </si>
  <si>
    <t>REDUCCION  12" X 8"  ACERO A-36  SCH 40 SIN COSTURA C/ PROTECCION ANTICORROSIVA</t>
  </si>
  <si>
    <t>REDUCCION  6" X 3"  ACERO  A-36 SCH-40 SIN COSTURA C/ PROTECCION ANTICORROSIVA</t>
  </si>
  <si>
    <t xml:space="preserve">JUNTA MECANICA TIPO DRESSER DE 28" DE 150 PSI </t>
  </si>
  <si>
    <t xml:space="preserve">JUNTA MECANICA TIPO DRESSER DE 16" DE 150 PSI </t>
  </si>
  <si>
    <t xml:space="preserve">JUNTA MECANICA TIPO DRESSER DE 12" DE 150 PSI </t>
  </si>
  <si>
    <t xml:space="preserve">JUNTA MECANICA TIPO DRESSER DE 8" DE 150 PSI </t>
  </si>
  <si>
    <t xml:space="preserve">JUNTA MECANICA TIPO DRESSER DE 6" DE 150 PSI </t>
  </si>
  <si>
    <t xml:space="preserve">JUNTA MECANICA TIPO DRESSER DE 3" DE 150 PSI </t>
  </si>
  <si>
    <t xml:space="preserve">JUNTA TAPON DE 3"  </t>
  </si>
  <si>
    <t>CONSTRUCCION ANCLAJES PARA PIEZAS ESPECIALES SEGÚN DETALLE</t>
  </si>
  <si>
    <t xml:space="preserve">SUMINISTRO Y COLOCACION DE VALVULAS(VER DETALLES EN PLANOS) </t>
  </si>
  <si>
    <t xml:space="preserve">DE COMPUERTA DE 12" H.F. DE 150 PSI  PLATILLADA COMPLETA (INCLUYE: CUERPO DE LA VALVULA, JUNTA DE GOMA, TORNILLOS, NIPLES, MOVIMIENTO DE TIERRA Y MANO DE OBRA) </t>
  </si>
  <si>
    <t xml:space="preserve">ACOMETIDAS URBANAS ( 550 UN ) </t>
  </si>
  <si>
    <t>COLLARIN EN POLIETILENO Ø3" (ABRAZADERA)</t>
  </si>
  <si>
    <t>COLLARIN EN POLIETILENO DE Ø 4" ( ABRAZADERA)</t>
  </si>
  <si>
    <t xml:space="preserve">TAPON HEMBRA 1/2" PVC  </t>
  </si>
  <si>
    <t>Ø 12"  PVC SDR - 26 C/J.G.</t>
  </si>
  <si>
    <t>Ø 12" ACERO SCH-40 SIN COSTURA C/ PROTECCION ANTICORROSIVA</t>
  </si>
  <si>
    <t xml:space="preserve">BOTE DE MATERIAL DE DEMOLICION  C/CAMION D= 5 KM (INCLUYE ESPARCIMIENTO EN BOTADERO) </t>
  </si>
  <si>
    <t>REPARACION DE AVERIAS EN TUBERIAS EXISTENTES</t>
  </si>
  <si>
    <t>SUMINISTRO TUBERIAS</t>
  </si>
  <si>
    <t>11.1.1</t>
  </si>
  <si>
    <t xml:space="preserve">DE Ø1/2" PVC  (SCH-40)  </t>
  </si>
  <si>
    <t>11.1.2</t>
  </si>
  <si>
    <t>DE Ø3/4" PVC  (SCH-40)</t>
  </si>
  <si>
    <t>11.1.3</t>
  </si>
  <si>
    <t xml:space="preserve">DE Ø1" PVC  (SCH-40) </t>
  </si>
  <si>
    <t>11.1.4</t>
  </si>
  <si>
    <t xml:space="preserve">DE Ø2" PVC  (SCH-40) </t>
  </si>
  <si>
    <t>11.1.5</t>
  </si>
  <si>
    <t>DE Ø3" PVC SDR-26 C/ JG</t>
  </si>
  <si>
    <t>11.1.6</t>
  </si>
  <si>
    <t>DE Ø4" PVC SDR-26 C/ JG</t>
  </si>
  <si>
    <t>SUMINISTRO DE:</t>
  </si>
  <si>
    <t>11.2.1</t>
  </si>
  <si>
    <t>COUPLING  Ø1/2" PVC</t>
  </si>
  <si>
    <t>11.2.2</t>
  </si>
  <si>
    <t>COUPLING 3/4" PVC</t>
  </si>
  <si>
    <t>11.2.3</t>
  </si>
  <si>
    <t>COUPLING 1" PVC</t>
  </si>
  <si>
    <t>11.2.4</t>
  </si>
  <si>
    <t>COUPLING Ø2" PVC</t>
  </si>
  <si>
    <t>11.2.5</t>
  </si>
  <si>
    <t>JUNTA MECANICA TIPO DRESSER 3" 150 PSI</t>
  </si>
  <si>
    <t>11.2.6</t>
  </si>
  <si>
    <t>JUNTA MECANICA TIPO DRESSER 4" 150 PSI</t>
  </si>
  <si>
    <t>11.3.1</t>
  </si>
  <si>
    <t>MAESTRO PLOMERO (1H)</t>
  </si>
  <si>
    <t>11.3.2</t>
  </si>
  <si>
    <t>PEON (2H)</t>
  </si>
  <si>
    <t>ASFALTO (100% LONGITUD DE TUBERIAS TODAS LAS CALLES ESTAN ASFALTADAS)</t>
  </si>
  <si>
    <t>CORTE CON DISCO DE CARPETA ASFALTICA 2"</t>
  </si>
  <si>
    <t>EXTRACCION  C/EQUIPO DE CARPETA ASFALTICA 2"</t>
  </si>
  <si>
    <t xml:space="preserve">IMPRIMACION </t>
  </si>
  <si>
    <t>REPOSICION DE ASFALTO 2" (INCLUYE RIEGO ADHERENCIA)</t>
  </si>
  <si>
    <t>TRANSPORTE ASFALTO</t>
  </si>
  <si>
    <t>KM-M3E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</si>
  <si>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</si>
  <si>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</si>
  <si>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>SUB-TOTAL FASE A</t>
  </si>
  <si>
    <t xml:space="preserve">LINEA MATRIZ Y RED DE DISTRIBUCION  EL FUNDO </t>
  </si>
  <si>
    <t xml:space="preserve">EXCAVACION CON CLASIFICACION </t>
  </si>
  <si>
    <t>EXCAVACION  EN ROCA C/ MARTILLO (INC EXTRACCION)</t>
  </si>
  <si>
    <t>EXCAVACION  EN ROCA C/ EQUIPO</t>
  </si>
  <si>
    <t xml:space="preserve">RELLENO  COMPACTADO CON MATERIAL DE MINA EN CAPAS DE 0.20 M </t>
  </si>
  <si>
    <t>TUBERIA  Ø 16"  PVC SDR - 26 C/J.G.</t>
  </si>
  <si>
    <t xml:space="preserve">TUBERIA  Ø 12"  PVC SDR - 26 C/J.G. </t>
  </si>
  <si>
    <t>CODO  16"  (DE 50º A  90º)   ACERO  A - 36  SCH 40 SIN COSTURA C/ PROTECCION ANTICORROSIVA</t>
  </si>
  <si>
    <t>CODO  16"  (DE 10º A  45º)   ACERO  A - 36  SCH 40 SIN COSTURA C/ PROTECCION ANTICORROSIVA</t>
  </si>
  <si>
    <t>CODO  6"  (DE 50º A  90º)   ACERO  A - 36  SCH 40 SIN COSTURA C/ PROTECCION ANTICORROSIVA</t>
  </si>
  <si>
    <t>CODO  6"  (DE 10º A  45º)   ACERO  A - 36  SCH 40 SIN COSTURA C/ PROTECCION ANTICORROSIVA</t>
  </si>
  <si>
    <t>CODO DE 4"X 90   ACERO A-36 SCH 80 SIN COSTURA C/PROTECCION ANTICORROSIVA</t>
  </si>
  <si>
    <t>CODO DE 3"X 45   ACERO A-36 SCH 80 SIN COSTURA C/PROTECCION ANTICORROSIVA</t>
  </si>
  <si>
    <t>TEE 16" X 16"  ACERO  A-36 SCH 40 SIN COSTURA C/ PROTECCION ANTICORROSIVA</t>
  </si>
  <si>
    <t>TEE 16" X 12"  ACERO  A-36 SCH 40 SIN COSTURA C/ PROTECCION ANTICORROSIVA</t>
  </si>
  <si>
    <t>TEE 16" X 4"  ACERO  A-36 SCH 40 SIN COSTURA C/ PROTECCION ANTICORROSIVA</t>
  </si>
  <si>
    <t>TEE 12" X 8"  ACERO A-36  SCH 40 SIN COSTURA C/ PROTECCION ANTICORROSIVA</t>
  </si>
  <si>
    <t>TEE 8" X 4"  ACERO A-36 SCH-40 SIN COSTURA C/ PROTECCION ANTICORROSIVA</t>
  </si>
  <si>
    <t>TEE 8" X 3"  ACERO A-36 SCH-40 SIN COSTURA C/ PROTECCION ANTICORROSIVA</t>
  </si>
  <si>
    <t>TEE 6"X 6" ACERO A-36 SCH-40 SIN COSTURA C/ PROTECCION ANTICORROSIVA</t>
  </si>
  <si>
    <t>TEE 6" X 4"  ACERO A-36 SCH-40 SIN COSTURA C/ PROTECCION ANTICORROSIVA</t>
  </si>
  <si>
    <t>TEE 4" X 4"  ACERO A-36 SCH-40 SIN COSTURA C/ PROTECCION ANTICORROSIVA</t>
  </si>
  <si>
    <t xml:space="preserve">TEE 4" X 4"   ACERO A.36 SCH 80 SIN COSTURA C/PROTECCION ANTICORROSIVA. </t>
  </si>
  <si>
    <t>TEE 4" X 3"   ACERO A-36 SCH 80 SIN COSTURA C/PROTECCION ANTICORROSIVA</t>
  </si>
  <si>
    <t>TEE 3" X 3"   ACERO A-36 SCH-80 SIN COSTURA C/PROTECCION ANTICORROSIVA</t>
  </si>
  <si>
    <t>CRUZ 16" X 4" ACERO A-36  SCH-40 SIN COSTURA C/ PROTECCION ANTICORROSIVA</t>
  </si>
  <si>
    <t xml:space="preserve">CRUZ 12" X 4" ACERO A-36  SCH-40 SIN COSTURA C/ PROTECCION ANTICORROSIVA </t>
  </si>
  <si>
    <t>CRUZ  8" X 8"  ACERO A-36 SCH-40 SIN COSTURA C/ PROTECCION ANTICORROSIVA</t>
  </si>
  <si>
    <t>CRUZ  8" X 6"  ACERO A-36 SCH-40 SIN COSTURA C/ PROTECCION ANTICORROSIVA</t>
  </si>
  <si>
    <t>CRUZ  8" X 4"  ACERO A-36 SCH-40 SIN COSTURA C/ PROTECCION ANTICORROSIVA</t>
  </si>
  <si>
    <t>CRUZ  8" X 3"  ACERO A-36 SCH-40 SIN COSTURA C/ PROTECCION ANTICORROSIVA</t>
  </si>
  <si>
    <t>CRUZ  6" X 6"  ACERO A-36 SCH-40 SIN COSTURA C/ PROTECCION ANTICORROSIVA</t>
  </si>
  <si>
    <t>CRUZ  6" X 4"  ACERO A-36 SCH-40 SIN COSTURA C/ PROTECCION ANTICORROSIVA</t>
  </si>
  <si>
    <t>CRUZ  6" X 3"  ACERO A-36 SCH-40 SIN COSTURA C/ PROTECCION ANTICORROSIVA</t>
  </si>
  <si>
    <t>CRUZ   4" X 4"   ACERO A-36 SCH 80 SIN COSTURA C/PROTECCION ANTICORROSIVA</t>
  </si>
  <si>
    <t xml:space="preserve">CRUZ 4" X 3"   ACERO A-36 SCH 80 SIN COSTURA C/PROTECCION ANTICORROSIVA </t>
  </si>
  <si>
    <t xml:space="preserve">CRUZ   3" X 3"   ACERO A-36 SCH 80 SIN COSTURA C/PROTECCION ANTICORROSIVA </t>
  </si>
  <si>
    <t>REDUCCION  16" X 8"  ACERO A-36 SCH-40 SIN COSTURA C/ PROTECCION ANTICORROSIVA</t>
  </si>
  <si>
    <t>REDUCCION  12" X 8"  ACERO A-36  SCH-40 SIN COSTURA C/ PROTECCION ANTICORROSIVA</t>
  </si>
  <si>
    <t>REDUCCION  8" X 6"  ACERO A-36 SCH-40 SIN COSTURA C/ PROTECCION ANTICORROSIVA</t>
  </si>
  <si>
    <t xml:space="preserve">REDUCCION  6" X 4"  ACERO A-36 SCH-40 SIN COSTURA C/ PROTECCION ANTICORROSIVA </t>
  </si>
  <si>
    <t>REDUCCION  6" X 3"  ACERO A-36 SCH-40 SIN COSTURA C/ PROTECCION ANTICORROSIVA</t>
  </si>
  <si>
    <t>REDUCCION  4" X 3"   ACERO A-36 SCH 80 SIN COSTURA C/PROTECCION ANTICORROSIVA</t>
  </si>
  <si>
    <t>YEE 6" X 6"  ACERO A-36 SCH-40 SIN COSTURA C/ PROTECCION ANTICORROSIVA</t>
  </si>
  <si>
    <t xml:space="preserve">YEE   4" X 3"   ACERO A-36 SCH 80 SIN COSTURA C/PROTECCION ANTICORROSIVA </t>
  </si>
  <si>
    <t xml:space="preserve">YEE 4" X 3"   ACERO A-36 SCH 80 SIN COSTURA C/PROTECCION ANTICORROSIVA </t>
  </si>
  <si>
    <t xml:space="preserve">JUNTA TAPON DE 4"   ACERO A-36 SCH 80 SIN COSTURA C/PROTECCION ANTICORROSIVA </t>
  </si>
  <si>
    <t xml:space="preserve">JUNTA TAPON DE 3"   ACERO A-36 SCH 80 SIN COSTURA C/PROTECCION ANTICORROSIVA </t>
  </si>
  <si>
    <t xml:space="preserve">JUNTA MECANICA TIPO DRESSER DE 4" DE 150 PSI </t>
  </si>
  <si>
    <t>ANCLAJES PARA PIEZAS ESPECIALES SEGÚN DISENO</t>
  </si>
  <si>
    <t>HIDRANTE EN TUBERIA Ø4"</t>
  </si>
  <si>
    <t>REGISTROS PARA VALVULA DE 12</t>
  </si>
  <si>
    <t>CONSTRUCCION DE REGISTRO PARA VALVULA 12" (1.90 X 1.90 X 1.55)M (INC. TAPA Ø 0.80 EN ACERO) (VER DETALLE PLANO)</t>
  </si>
  <si>
    <t>CRUCE</t>
  </si>
  <si>
    <t>DE CANAL Ø6" EN ACERO L=7.00 M (INC. 2.00 M DE LOS LADOS) 2 U</t>
  </si>
  <si>
    <t>SUMINISTRO DE  TUBERIA 6" ACERO A-36 SCH-40 SIN COSTURA C/ PROTECCION ANTICORROSIVA</t>
  </si>
  <si>
    <t>CODO 6" X 45' ACERO A-36 SCH-40  C/ PROTECCION ANTICORROSIVA</t>
  </si>
  <si>
    <t>JUNTA MECANICA TIPO DRESSER Ø6" 150 PSI</t>
  </si>
  <si>
    <t>CONSTRUCCION DE ANCLAJES SEGÚN DISENO</t>
  </si>
  <si>
    <t xml:space="preserve">ACOMETIDAS URBANAS </t>
  </si>
  <si>
    <t xml:space="preserve">TAPON HEMBRA 1/2" PVC. </t>
  </si>
  <si>
    <t>Ø 16"  PVC SDR - 26 C/J.G.</t>
  </si>
  <si>
    <t xml:space="preserve">Ø 4"  PVC SDR - 26 C/J.G. </t>
  </si>
  <si>
    <t>12.1.1</t>
  </si>
  <si>
    <t>12.1.2</t>
  </si>
  <si>
    <t>12.1.3</t>
  </si>
  <si>
    <t>12.1.4</t>
  </si>
  <si>
    <t>12.1.5</t>
  </si>
  <si>
    <t>12.1.6</t>
  </si>
  <si>
    <t>12.2.1</t>
  </si>
  <si>
    <t>12.2.2</t>
  </si>
  <si>
    <t>12.2.3</t>
  </si>
  <si>
    <t>12.2.4</t>
  </si>
  <si>
    <t>12.2.5</t>
  </si>
  <si>
    <t>12.2.6</t>
  </si>
  <si>
    <t>12.3.1</t>
  </si>
  <si>
    <t>12.3.2</t>
  </si>
  <si>
    <t xml:space="preserve"> ASFALTO (85% LONGITUD DE TUBERIAS NO TODAS LAS CALLES ESTAN ASFALTADAS)</t>
  </si>
  <si>
    <t>SUB-TOTAL FASE B</t>
  </si>
  <si>
    <t>***INAPA***</t>
  </si>
  <si>
    <t>DIRECCION DE INGENIERIA</t>
  </si>
  <si>
    <t>DEPARTAMENTO DE COSTOS Y PRESUPUESTOS</t>
  </si>
  <si>
    <t>IV</t>
  </si>
  <si>
    <t>Ubicación: PERAVIA</t>
  </si>
  <si>
    <t>CONTRATO No.: 097/2019</t>
  </si>
  <si>
    <t>Partida</t>
  </si>
  <si>
    <t>Descripción</t>
  </si>
  <si>
    <t>Cant.</t>
  </si>
  <si>
    <t>Unid.</t>
  </si>
  <si>
    <t>P.U. (RD$)</t>
  </si>
  <si>
    <t>Valor (RD$)</t>
  </si>
  <si>
    <t xml:space="preserve">                    PREPARADO POR:</t>
  </si>
  <si>
    <t>ING. DEPTO. DE COSTOS Y PRESUPUESTOS</t>
  </si>
  <si>
    <t xml:space="preserve">         ING. DEPTO.DE COSTOS Y PRESUPUESTOS</t>
  </si>
  <si>
    <t>VISTO BUENO:</t>
  </si>
  <si>
    <t xml:space="preserve">      ENC. DEPTO. DE COSTOS Y PRESUPUESTOS</t>
  </si>
  <si>
    <t xml:space="preserve">                      DIRECTOR DE INGENIERIA</t>
  </si>
  <si>
    <t>GASTOS INDIRECTOS</t>
  </si>
  <si>
    <t>ELIMINACIÓN DE PARTIDAS</t>
  </si>
  <si>
    <t>SUB-TOTAL ELIMINACION DE PARTIDAS</t>
  </si>
  <si>
    <t>REDUCCION DE CANTIDAD</t>
  </si>
  <si>
    <t>SUB-TOTAL REDUCCION DE CANTIDAD</t>
  </si>
  <si>
    <t>AUMENTO DE  CANTIDAD</t>
  </si>
  <si>
    <t>RED DE DISTRIBUCION BARRIO LAS 20 CASITAS</t>
  </si>
  <si>
    <t>CORTE CARPETA ASFALTICA  (1801.89)</t>
  </si>
  <si>
    <t xml:space="preserve">CORTE DE ASFALTO DE  2"  </t>
  </si>
  <si>
    <t xml:space="preserve">EXTRACCION CARPETA ASFALTICA  e= 0.05 M </t>
  </si>
  <si>
    <t xml:space="preserve">BOTE DE MATERIAL DEMOLIDO C/CAMION D= 5 KM (INCLUYE ESPARCIMIEMTO Y CARGUIO EN BOTADERO) </t>
  </si>
  <si>
    <t>MOVIMIENTO DE TIERRA</t>
  </si>
  <si>
    <t>EXCAVACION MATERIAL COMPACTO C/EQUIPO</t>
  </si>
  <si>
    <t xml:space="preserve">NIVELACION DE ZANJA </t>
  </si>
  <si>
    <t xml:space="preserve">SUMINISTRO Y COLOCACION ASIENTO DE ARENA (INCLUYE ACARREO INTERNO) e= 0.10 m </t>
  </si>
  <si>
    <t xml:space="preserve">COMPACTACION MATERIAL DE RELLENO C/COMPACTADOR MECANICO EN CAPAS DE 0.20 M </t>
  </si>
  <si>
    <t xml:space="preserve">BOTE DE MATERIAL CON CAMION D= 5 KM (INCLUYE CARGUIO Y ESPARCIMIENTO EN BOTADERO) </t>
  </si>
  <si>
    <t xml:space="preserve">TUBERIA  Ø4"  PVC SDR - 26 C/J.G. </t>
  </si>
  <si>
    <t xml:space="preserve">TUBERIA  Ø3"  PVC SDR - 26 C/J.G. </t>
  </si>
  <si>
    <t>CORTE DE TUBERIAS EXISTENTES</t>
  </si>
  <si>
    <t xml:space="preserve">DE Ø6¨ </t>
  </si>
  <si>
    <t xml:space="preserve">DE Ø3¨ </t>
  </si>
  <si>
    <t>SUMINISTRO DE PIEZAS ESPECIALES</t>
  </si>
  <si>
    <t xml:space="preserve">CODO  6" X 90º  ACERO SCH-80 C/PROTECCION ANTICORROSIVA </t>
  </si>
  <si>
    <t xml:space="preserve">CODO  3" X 90º  ACERO SCH-80 C/PROTECCION ANTICORROSIVA </t>
  </si>
  <si>
    <t xml:space="preserve">TEE DE 6" X 4"  ACERO SCH-80 C/PROTECCION ANTICORROSIVA </t>
  </si>
  <si>
    <t xml:space="preserve">TEE DE 3" X 3"  ACERO SCH-80 C/PROTECCION ANTICORROSIVA </t>
  </si>
  <si>
    <t xml:space="preserve">REDUCCION  DE 8" X 6"  ACERO SCH-80 C/PROTECCION ANTICORROSIVA </t>
  </si>
  <si>
    <t xml:space="preserve">CRUZ DE 6" X 6"  ACERO SCH-80 C/PROTECCION ANTICORROSIVA </t>
  </si>
  <si>
    <t xml:space="preserve">CRUZ DE 6" X 4"  ACERO SCH-80 C/PROTECCION ANTICORROSIVA </t>
  </si>
  <si>
    <t xml:space="preserve">CRUZ DE 6" X 3"  ACERO SCH-80 C/PROTECCION ANTICORROSIVA </t>
  </si>
  <si>
    <t xml:space="preserve">CRUZ DE 4" X 3"  ACERO SCH-80 C/PROTECCION ANTICORROSIVA </t>
  </si>
  <si>
    <t xml:space="preserve">CRUZ DE 3" X 3"  ACERO SCH-80 C/PROTECCION ANTICORROSIVA </t>
  </si>
  <si>
    <t xml:space="preserve">ANCLAJES DE H.S. P/PIEZAS FC'= 180 KG/CM2  </t>
  </si>
  <si>
    <t xml:space="preserve"> </t>
  </si>
  <si>
    <t>SUMINISTRO Y COLOCACION DE</t>
  </si>
  <si>
    <t>JUNTA MECANICA TIPO DRESSER Ø8" 150 PSI</t>
  </si>
  <si>
    <t>JUNTA MECANICA TIPO DRESSER Ø4" 150 PSI</t>
  </si>
  <si>
    <t>JUNTA MECANICA TIPO DRESSER Ø3" 150 PSI</t>
  </si>
  <si>
    <t>ACOMETIDAS RURAL EN PVC (120 U)</t>
  </si>
  <si>
    <t>CLAMP PVC DE Ø 3" A 1/2" ( ABRAZADERA)</t>
  </si>
  <si>
    <t>TUBERIA DE POLIETILENO ALTA DENSIDAD, Ø 1/2" INTERNO L= 12.00 M ( PROMEDIO)</t>
  </si>
  <si>
    <t>ADATADOR MACHO Ø 1/2" ROSCADO A MANGUERA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</si>
  <si>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</si>
  <si>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</si>
  <si>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</si>
  <si>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</si>
  <si>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DE BONCE </t>
  </si>
  <si>
    <t xml:space="preserve">CEMENTO SOLVENTE Y TEFLON </t>
  </si>
  <si>
    <t xml:space="preserve">PEDESTAL DE H.S. ( 0.80 X 0.15) FC'= 180 KG/CM2 </t>
  </si>
  <si>
    <t xml:space="preserve">EXCAVACION Y TAPADO A MANO </t>
  </si>
  <si>
    <t>VALVULA CHECK DE 1/2" DE BRONCE</t>
  </si>
  <si>
    <t xml:space="preserve">MANO DE OBRA PLOMERIA </t>
  </si>
  <si>
    <t xml:space="preserve">SUMINISTRO Y COLOCACION DE VALVULA </t>
  </si>
  <si>
    <t xml:space="preserve">DE COMPUERTA DE 4" H.F. DE 150 PSI PLATILLADA COMPLETA (INCLUYE: CUERPO DE LA VALVULA, TORNILLOS 5/8" X 4", JUNTA DE GOMA, NIPLE PLATILLADO DE  12", JUNTA DRESSER Ø3" Y MANO DE OBRA) </t>
  </si>
  <si>
    <t xml:space="preserve">DE COMPUERTA DE 3" H.F. DE 150 PSI PLATILLADA COMPLETA  (INCLUYE: CUERPO DE LA VALVULA, TORNILLOS 5/8" X 3", JUNTA DE GOMA, NIPLE PLATILLADO DE  12", JUNTA DRESSER Ø3" Y MANO DE OBRA) </t>
  </si>
  <si>
    <t xml:space="preserve">CAJAS TELESCOPICAS P/VALVULAS </t>
  </si>
  <si>
    <t xml:space="preserve">DEMOLICION Y BOTE DE ACERA Y CONTEN </t>
  </si>
  <si>
    <t xml:space="preserve">DEMOLICION DE CONTEN  L= 0.40 M </t>
  </si>
  <si>
    <t xml:space="preserve">DEMOLICION DE ACERA A= 0.80 M </t>
  </si>
  <si>
    <t xml:space="preserve">REPOSICION DE: </t>
  </si>
  <si>
    <t xml:space="preserve">CONTEN </t>
  </si>
  <si>
    <t xml:space="preserve">ACERA e= 0.80 M </t>
  </si>
  <si>
    <t xml:space="preserve">REPOSICION CARPETA ASFALTICA </t>
  </si>
  <si>
    <t xml:space="preserve">MOVIMIENTO DE TIERRA  </t>
  </si>
  <si>
    <t>14.1.1</t>
  </si>
  <si>
    <t xml:space="preserve">EXCAVACION MATERIAL COMPACTO C/EQUIPO </t>
  </si>
  <si>
    <t>14.1.2</t>
  </si>
  <si>
    <t xml:space="preserve">SUMINISTRO DE MATERIAL PARA BASE D= 20 KM </t>
  </si>
  <si>
    <t xml:space="preserve">LIMPIEZA CONTINUA Y  FINAL (OBREROS, CAMION  Y HERRAMIENTAS MENORES) </t>
  </si>
  <si>
    <t>RED DE DISTRIBUCION BARRIO LOS BARRANCONES</t>
  </si>
  <si>
    <t>CORTE CARPETA ASFALTICA  (1723.12 M)</t>
  </si>
  <si>
    <t xml:space="preserve">TEE DE 4" X 4"  ACERO SCH-80 C/PROTECCION ANTICORROSIVA </t>
  </si>
  <si>
    <t xml:space="preserve">TEE DE 4" X 3  ACERO SCH-80 C/PROTECCION ANTICORROSIVA </t>
  </si>
  <si>
    <t xml:space="preserve">CRUZ DE 4" X 4"  ACERO SCH-80 C/PROTECCION ANTICORROSIVA </t>
  </si>
  <si>
    <t xml:space="preserve">REDUCCION  DE 4" X 3"  ACERO SCH-80 C/PROTECCION ANTICORROSIVA </t>
  </si>
  <si>
    <t>ACOMETIDAS RURAL EN PVC (1,110 U)</t>
  </si>
  <si>
    <t>ABRAZADERA DE Ø 3" PVC ( ABRAZADERA)</t>
  </si>
  <si>
    <t>PEDESTAL DE H.S. ( 0.80 X 0.15)</t>
  </si>
  <si>
    <t xml:space="preserve">DE COMPUERTA DE 4" H.F. DE 150 PSI PLATILLADA COMPLETA  (INCLUYE: CUERPO DE LA VALVULA, TORNILLOS 5/8" X 4", JUNTA DE GOMA, NIPLE PLATILLADO DE  12", JUNTA DRESSER Ø3" Y MANO DE OBRA) </t>
  </si>
  <si>
    <t xml:space="preserve">CRUCES </t>
  </si>
  <si>
    <t xml:space="preserve">DE ALCANTARILLA DE ACERO DE 3" ACERO L=6 M </t>
  </si>
  <si>
    <t xml:space="preserve">SUMINISTRO TUBERIA DE Ø3" ACERO SCH-80 C/PROTECCION ANTICORROSIVA  </t>
  </si>
  <si>
    <t xml:space="preserve">CODO  3" X 45º  ACERO SCH-80 C/PROTECCION ANTICORROSIVA </t>
  </si>
  <si>
    <t>ANCLAJE DE H.S.</t>
  </si>
  <si>
    <t xml:space="preserve">EXCAVACION  MATERIAL NO CLASIFICADO  </t>
  </si>
  <si>
    <t>MANO DE OBRA</t>
  </si>
  <si>
    <t>C</t>
  </si>
  <si>
    <t>RED DE DISTRIBUCION BARRIO BRISAS DEL NORTE</t>
  </si>
  <si>
    <t>CORTE CARPETA ASFALTICA  (5209.05 M)</t>
  </si>
  <si>
    <t xml:space="preserve">DE Ø4¨ </t>
  </si>
  <si>
    <t xml:space="preserve">CODO  4" X 90º  ACERO SCH-80 C/PROTECCION ANTICORROSIVA </t>
  </si>
  <si>
    <t xml:space="preserve">TEE DE 4" X 3"  ACERO SCH-80 C/PROTECCION ANTICORROSIVA </t>
  </si>
  <si>
    <t xml:space="preserve">TAPON DE 3" ACERO SCH-80 C/PROTECCION ANTICORROSIVA </t>
  </si>
  <si>
    <t xml:space="preserve">ANCLAJES DE H.S. PARA TAPON  FC'= 180 KG/CM2  </t>
  </si>
  <si>
    <t>ACOMETIDAS URBANAS EN PVC (650 U)</t>
  </si>
  <si>
    <t>TUBERIA DE POLIETILENO ALTA DENSIDAD, Ø 1/2" INTERNO L= 6.00 M ( PROMEDIO)</t>
  </si>
  <si>
    <t>ADATADOR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</si>
  <si>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</si>
  <si>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</si>
  <si>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</si>
  <si>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 xml:space="preserve">ANCLAJE DE H.S. FC'= 180 KG/CM2 </t>
  </si>
  <si>
    <t xml:space="preserve">TAPON HEMBRA DE 1/2" PVC </t>
  </si>
  <si>
    <t xml:space="preserve">EXCAVACION Y TAPADO  A MANO </t>
  </si>
  <si>
    <t xml:space="preserve">DE COMPUERTA DE 4" H.F. DE 150 PSI PLATILLADA COMPLETA (INCLUYE: CUERPO DE LA VALVULA, TORNILLOS 5/8" X 4", JUNTA DE GOMA, NIPLE PLATILLADO DE Ø X 12", JUNTA DRESSER Ø,  MOVIMIENTO DE TIERRA Y MANO DE OBRA) </t>
  </si>
  <si>
    <t>CRUCES</t>
  </si>
  <si>
    <t>DE CAÑADAS DE 4" ACERO L=6.00 M (1 U)</t>
  </si>
  <si>
    <t xml:space="preserve">SUMINISTRO TUBERIA DE Ø4" ACERO SCH-80 C/PROTECCION ANTICORROSIVA  </t>
  </si>
  <si>
    <t>14.1.3</t>
  </si>
  <si>
    <t xml:space="preserve">CODO  4" X 45º  ACERO SCH-80 C/PROTECCION ANTICORROSIVA </t>
  </si>
  <si>
    <t>14.1.4</t>
  </si>
  <si>
    <t>14.1.5</t>
  </si>
  <si>
    <t>14.1.6</t>
  </si>
  <si>
    <t xml:space="preserve">EXCAVACION  MATERIAL CLASIFICADO  </t>
  </si>
  <si>
    <t>14.1.7</t>
  </si>
  <si>
    <t>14.1.8</t>
  </si>
  <si>
    <t>14.1.9</t>
  </si>
  <si>
    <t>DE CAÑADAS DE 6" ACERO L=6.00 M (1 U)</t>
  </si>
  <si>
    <t xml:space="preserve">SUMINISTRO TUBERIA DE Ø6" ACERO SCH-80 C/PROTECCION ANTICORROSIVA  </t>
  </si>
  <si>
    <t xml:space="preserve">CODO  6" X 45º  ACERO SCH-80 C/PROTECCION ANTICORROSIVA </t>
  </si>
  <si>
    <t>JUNTA MECANICA TIPO DRESSER 6" 150 PSI</t>
  </si>
  <si>
    <t>SUB-TOTAL FASE C</t>
  </si>
  <si>
    <t>D</t>
  </si>
  <si>
    <t>LINEA DE CONDUCCION SECTOR BRISAS DEL CANAL O BHD</t>
  </si>
  <si>
    <t>CORTE CARPETA ASFALTICA  ( L= 286.40M)</t>
  </si>
  <si>
    <t>ASIENTO DE ARENA (INCLUYE ACARREO INTERNO) e= 0.10 M</t>
  </si>
  <si>
    <t xml:space="preserve">TEE DE 12" X 4" ACERO SCH-40 C/PROTECCION ANTICORROSIVA </t>
  </si>
  <si>
    <t xml:space="preserve">TEE DE 6" X 3"  ACERO SCH-80 C/PROTECCION ANTICORROSIVA </t>
  </si>
  <si>
    <t xml:space="preserve">ANCLAJES DE H.A. P/PIEZAS DE 12" Y 6" FC'= 210 KG/CM2  0.85 QQ/M3 V=  0.15 M3 </t>
  </si>
  <si>
    <t>JUNTA MECANICA TIPO DRESSER Ø12" 150 PSI</t>
  </si>
  <si>
    <t xml:space="preserve">DE COMPUERTA DE 3" H.F. DE 150 PSI PLATILLADA COMPLETA (INCLUYE: CUERPO DE LA VALVULA, TORNILLOS 5/8" X 3", JUNTA DE GOMA, NIPLE PLATILLADO DE Ø X 12", JUNTA DRESSER Ø,  MOVIMIENTO DE TIERRA Y MANO DE OBRA) </t>
  </si>
  <si>
    <t>SUB-TOTAL FASE D</t>
  </si>
  <si>
    <t>E</t>
  </si>
  <si>
    <t xml:space="preserve">RED DE DISTRIBUCCION LOS GUAYACANES (ENTRANDO POR HENRY GAS) </t>
  </si>
  <si>
    <t xml:space="preserve">REPLANTEO Y CONTROL TOPOGRAFICO </t>
  </si>
  <si>
    <t xml:space="preserve">MOVIMIENTO DE TIERRA: </t>
  </si>
  <si>
    <t>2.4</t>
  </si>
  <si>
    <t xml:space="preserve">COMPACTACION C/COMPACTADOR MECAMICO EN CAPAS DE 0.20 M MATERIA DE MINA Y DE EXCAVACION  </t>
  </si>
  <si>
    <t>2.5</t>
  </si>
  <si>
    <t xml:space="preserve">BOTE DE MATERIAL CON CAMION D=5 KM (INCLUYE ESPARCIMIENTO EN BOTADERO) </t>
  </si>
  <si>
    <t>SUMINISTRO DE  TUBERIAS :</t>
  </si>
  <si>
    <t xml:space="preserve"> COLOCACION  DE TUBERIAS :</t>
  </si>
  <si>
    <t>SUMINISTRO Y COLOCACION DE:</t>
  </si>
  <si>
    <t xml:space="preserve">TEE  3" X 3 ACERO SCH-80 C/ PROTECCION ANTICORROSIVO </t>
  </si>
  <si>
    <t xml:space="preserve">TEE  4" X 3 ACERO SCH-80 C/ PROTECCION ANTICORROSIVO </t>
  </si>
  <si>
    <t xml:space="preserve">TEE  4" X 4"  ACERO SCH-80 C/ PROTECCION ANTICORROSIVO </t>
  </si>
  <si>
    <t>JUNTA TAPON Ø3"</t>
  </si>
  <si>
    <t>SUMINISTRO Y COLOCACION</t>
  </si>
  <si>
    <t xml:space="preserve">JUNTA MECANICA TIPO DRESSER Ø3" DE 150 PSI </t>
  </si>
  <si>
    <t xml:space="preserve">JUNTA MECANICA TIPO DRESSER Ø4" DE 150 PSI </t>
  </si>
  <si>
    <t xml:space="preserve">SUMINISTRO Y COLOCACION DE VALVULA  (VER DETALLE EN PLANOS) </t>
  </si>
  <si>
    <t xml:space="preserve">VALVULA DE COMPUERTA DE Ø3" H.F 200 PSI PLATILLADA COMPLETA  (INCLUYE: CUERPO DE LA VALVULA, TORNILLOS 5/8" X 3", JUNTA DE GOMA, NIPLE PLATILLADO DE Ø X 12", JUNTA DRESSER Ø,  MOVIMIENTO DE TIERRA Y MANO DE OBRA) </t>
  </si>
  <si>
    <t>CAJA TELESCOPICA P/VALVULAS</t>
  </si>
  <si>
    <t>ACOMETIDAS RURALES EN POLIETILENO DE Ø3" (30 U)</t>
  </si>
  <si>
    <t>RURALES EN POLIETILENO DE Ø3" (10 U)</t>
  </si>
  <si>
    <t>9.1.1</t>
  </si>
  <si>
    <t>9.1.2</t>
  </si>
  <si>
    <t>TUBERIA EN POLIETILENO DE ALTA DENSIDAD Ø1/2" INTERNO L=12.00M (PROMEDIO)</t>
  </si>
  <si>
    <t>9.1.3</t>
  </si>
  <si>
    <t>ADAPTADOR MACHO Ø1/2" ROSCADO A MANGUERA</t>
  </si>
  <si>
    <t>9.1.4</t>
  </si>
  <si>
    <t>CODO 1/2" X 90 H.G</t>
  </si>
  <si>
    <t>9.1.5</t>
  </si>
  <si>
    <t>TUBERIA DE HIERRO GALVANIZADO Ø1/2" (BASTONES)</t>
  </si>
  <si>
    <t>NIPLE Ø1/2" H.G</t>
  </si>
  <si>
    <t>COUPLING 1/2" H.G</t>
  </si>
  <si>
    <t>LLAVE DE CHORRO DE 1/2" BRONCE</t>
  </si>
  <si>
    <t>VALVULA CHECK 1/2" BRONCE</t>
  </si>
  <si>
    <t>PEDESTAL H.S (0.80X0.15)</t>
  </si>
  <si>
    <t>EXCAVACION Y TAPADO A MANO</t>
  </si>
  <si>
    <t xml:space="preserve">MANO DE OBRA PLOMERO A MANO </t>
  </si>
  <si>
    <t>ACOMETIDAS URBANAS EN PVC (15 U)</t>
  </si>
  <si>
    <t xml:space="preserve">RED DE DISTRIBUCCION EL FUNDO PARARELAS A LAS TUBERIAS DE 6"  Y 8"  </t>
  </si>
  <si>
    <t xml:space="preserve">SUMINISTRO Y COLOCACION DE PIEZAS ESPECIALES </t>
  </si>
  <si>
    <t>8.2.1</t>
  </si>
  <si>
    <t>8.2.2</t>
  </si>
  <si>
    <t>8.2.3</t>
  </si>
  <si>
    <t>8.2.4</t>
  </si>
  <si>
    <t>8.2.5</t>
  </si>
  <si>
    <t>8.2.6</t>
  </si>
  <si>
    <t>NUEVAS PARTIDAS</t>
  </si>
  <si>
    <t>SUB-TOTAL FASE E</t>
  </si>
  <si>
    <t>F</t>
  </si>
  <si>
    <t>SUB-TOTAL FASE F</t>
  </si>
  <si>
    <t>G</t>
  </si>
  <si>
    <t>SUB - TOTAL FASE G</t>
  </si>
  <si>
    <t>H</t>
  </si>
  <si>
    <t>SUB - TOTAL FASE H</t>
  </si>
  <si>
    <t>I</t>
  </si>
  <si>
    <t>REPARACION ACOMETIDAS (POR UNIDADES)</t>
  </si>
  <si>
    <t>SUB-TOTAL NUEVAS PARTIDAS</t>
  </si>
  <si>
    <t>SUB-TOTAL ADICIONAL</t>
  </si>
  <si>
    <t>SUB-TOTAL GENERAL  + ADICIONAL</t>
  </si>
  <si>
    <t>SUB-TOTAL  AUMENTO DE CANTIDAD</t>
  </si>
  <si>
    <t>AVERIAS SENCILLAS</t>
  </si>
  <si>
    <t>REPARACION ACOMETIDAS EXISTENTE 1"</t>
  </si>
  <si>
    <t>REPARACION ACOMETIDAS EXISTENTE 2"</t>
  </si>
  <si>
    <t>REPARACION ACOMETIDAS EXISTENTE 3"</t>
  </si>
  <si>
    <t>REPARACION ACOMETIDAS EXISTENTE 4"</t>
  </si>
  <si>
    <t>REPARACION ACOMETIDAS EXISTENTE 6"</t>
  </si>
  <si>
    <t>REPARACION ACOMETIDAS EXISTENTE 8"</t>
  </si>
  <si>
    <t>AVERIAS HALADAS</t>
  </si>
  <si>
    <t>AVERIAS CON CORTE DE ASFALTO</t>
  </si>
  <si>
    <t>SUB - TOTAL FASE I</t>
  </si>
  <si>
    <t>AUMENTO DE PRECIOS (A.P.)</t>
  </si>
  <si>
    <t>SUB-TOTAL AUMENTO DE PRECIOS (A.P.)</t>
  </si>
  <si>
    <t>REPARACION ACOMETIDAS EXISTENTE 1/2"</t>
  </si>
  <si>
    <t>REPARACION ACOMETIDAS EXISTENTE 3/4"</t>
  </si>
  <si>
    <t>TOTAL A GENERAL</t>
  </si>
  <si>
    <t>TOTAL PRESUPUESTO ACTUALIZADO No.1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</si>
  <si>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</si>
  <si>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</si>
  <si>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</si>
  <si>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</si>
  <si>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</si>
  <si>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</si>
  <si>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</si>
  <si>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</si>
  <si>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</si>
  <si>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</si>
  <si>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</si>
  <si>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</si>
  <si>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</si>
  <si>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</si>
  <si>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</si>
  <si>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</si>
  <si>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</si>
  <si>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</si>
  <si>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8.1.8</t>
  </si>
  <si>
    <t>8.1.9</t>
  </si>
  <si>
    <t>8.1.10</t>
  </si>
  <si>
    <t>8.1.11</t>
  </si>
  <si>
    <t>8.1.12</t>
  </si>
  <si>
    <t>8.1.13</t>
  </si>
  <si>
    <t>8.2.7</t>
  </si>
  <si>
    <t>8.2.8</t>
  </si>
  <si>
    <t>8.2.9</t>
  </si>
  <si>
    <t>8.2.10</t>
  </si>
  <si>
    <t>8.2.11</t>
  </si>
  <si>
    <t>8.2.12</t>
  </si>
  <si>
    <t>8.2.13</t>
  </si>
  <si>
    <t>ADAPTADOR MACHO Ø 1/2" ROSCADO A MANGUERA</t>
  </si>
  <si>
    <t>ADAPTADOR HEMBRA Ø 1/2" ROSCADO A MANGUERA</t>
  </si>
  <si>
    <t>9.1.6</t>
  </si>
  <si>
    <t>9.1.7</t>
  </si>
  <si>
    <t>REPARACION ACOMETIDAS EXISTENTE  1 1/2"</t>
  </si>
  <si>
    <t xml:space="preserve">          ING. XIOMARA LORENZO  </t>
  </si>
  <si>
    <t>ING. ELVIRA JIMENEZ</t>
  </si>
  <si>
    <t>ING. JOSÉ MANUEL AYBAR OVALLE</t>
  </si>
  <si>
    <t xml:space="preserve">       ING. SONIA ESTHER RODRÍGUEZ R.</t>
  </si>
  <si>
    <t xml:space="preserve">NOTA: </t>
  </si>
  <si>
    <t>a) ESTE  PRESUESTO SE ACTUALIZÓ TOMANDO COMO BASE LAS INFORMACIONES REMITIDAS POR LA DIRECCIÓN DE SUPERVISIÓN Y FISCALIZACIÓN MEDIANTE MEMO COORD. No. 115/2021 D/F 11/06/2021.</t>
  </si>
  <si>
    <t xml:space="preserve">                      SOMETIDO POR:</t>
  </si>
  <si>
    <t>PRESUPUESTO  ACTUALIZADO No.1 (D/F FEBRERO 2022)</t>
  </si>
  <si>
    <t>PRESUPUESTO ACTUALIZADO No.1 (D/F FEBRERO 2022)</t>
  </si>
  <si>
    <t>ZONA: IV</t>
  </si>
  <si>
    <t>vario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</si>
</sst>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_-;\-* #,##0_-;_-* &quot;-&quot;_-;_-@_-"/>
    <numFmt numFmtId="171" formatCode="_-* #,##0.00_-;\-* #,##0.00_-;_-* &quot;-&quot;??_-;_-@_-"/>
    <numFmt numFmtId="172" formatCode="#,##0.00\ &quot;€&quot;;[Red]\-#,##0.00\ &quot;€&quot;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mmmm\ d\,\ yyyy"/>
    <numFmt numFmtId="177" formatCode="#,##0.00;[Red]#,##0.00"/>
    <numFmt numFmtId="178" formatCode="#,##0.00_ ;\-#,##0.00\ "/>
    <numFmt numFmtId="179" formatCode="0.00_)"/>
    <numFmt numFmtId="180" formatCode="0.0%"/>
    <numFmt numFmtId="181" formatCode="0.000"/>
    <numFmt numFmtId="182" formatCode="#,##0;\-#,##0"/>
    <numFmt numFmtId="183" formatCode="#,##0.00;\-#,##0.00"/>
    <numFmt numFmtId="184" formatCode="#,##0.0"/>
    <numFmt numFmtId="185" formatCode="#,##0.000"/>
    <numFmt numFmtId="186" formatCode="_-* #,##0.00\ _P_t_s_-;\-* #,##0.00\ _P_t_s_-;_-* &quot;-&quot;??\ _P_t_s_-;_-@_-"/>
    <numFmt numFmtId="187" formatCode="#,##0.0000\ _€;\-#,##0.0000\ _€"/>
    <numFmt numFmtId="188" formatCode="_(* #,##0.00000_);_(* \(#,##0.00000\);_(* &quot;-&quot;??_);_(@_)"/>
    <numFmt numFmtId="189" formatCode="#."/>
    <numFmt numFmtId="190" formatCode="_-* #,##0.00\ _R_D_$_-;\-* #,##0.00\ _R_D_$_-;_-* &quot;-&quot;??\ _R_D_$_-;_-@_-"/>
    <numFmt numFmtId="191" formatCode="_-[$€-2]* #,##0.00_-;\-[$€-2]* #,##0.00_-;_-[$€-2]* &quot;-&quot;??_-"/>
    <numFmt numFmtId="192" formatCode="_-* #,##0.00\ &quot;Pts&quot;_-;\-* #,##0.00\ &quot;Pts&quot;_-;_-* &quot;-&quot;??\ &quot;Pts&quot;_-;_-@_-"/>
    <numFmt numFmtId="193" formatCode="&quot;Sí&quot;;&quot;Sí&quot;;&quot;No&quot;"/>
    <numFmt numFmtId="194" formatCode="#.00"/>
    <numFmt numFmtId="195" formatCode="#,##0.0000_);\(#,##0.0000\)"/>
    <numFmt numFmtId="196" formatCode="[$-1C0A]dddd\,\ dd&quot; de &quot;mmmm&quot; de &quot;yyyy"/>
    <numFmt numFmtId="197" formatCode="[$-1C0A]hh:mm:ss\ AM/PM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_);\(#,##0.000\)"/>
    <numFmt numFmtId="202" formatCode="_(* #,##0.00000_);_(* \(#,##0.00000\);_(* &quot;-&quot;?????_);_(@_)"/>
    <numFmt numFmtId="203" formatCode="_(* #,##0.0000_);_(* \(#,##0.0000\);_(* &quot;-&quot;????_);_(@_)"/>
    <numFmt numFmtId="204" formatCode="_(* #,##0.000_);_(* \(#,##0.000\);_(* &quot;-&quot;???_);_(@_)"/>
    <numFmt numFmtId="205" formatCode="0.0"/>
    <numFmt numFmtId="206" formatCode="#,##0.0_);\(#,##0.0\)"/>
    <numFmt numFmtId="207" formatCode="0_)"/>
    <numFmt numFmtId="208" formatCode="0.0_)"/>
    <numFmt numFmtId="209" formatCode="_(* #,##0_);_(* \(#,##0\);_(* &quot;-&quot;??_);_(@_)"/>
    <numFmt numFmtId="210" formatCode="[$RD$-1C0A]#,##0.00"/>
    <numFmt numFmtId="211" formatCode="#,##0.0000"/>
    <numFmt numFmtId="212" formatCode="&quot;$&quot;#,##0.00"/>
  </numFmts>
  <fonts count="59">
    <font>
      <sz val="10"/>
      <name val="Tms Rm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4"/>
      <name val="Tms Rmn"/>
      <family val="0"/>
    </font>
    <font>
      <b/>
      <sz val="10"/>
      <name val="Tms Rmn"/>
      <family val="0"/>
    </font>
    <font>
      <b/>
      <sz val="14"/>
      <name val="Tms Rmn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4"/>
      <name val="Tms Rmn"/>
      <family val="0"/>
    </font>
    <font>
      <sz val="10"/>
      <color indexed="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sz val="12"/>
      <name val="Arial"/>
      <family val="2"/>
    </font>
    <font>
      <sz val="12"/>
      <name val="Courier New"/>
      <family val="3"/>
    </font>
    <font>
      <sz val="10"/>
      <name val="MS Sans Serif"/>
      <family val="2"/>
    </font>
    <font>
      <sz val="12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Tms Rmn"/>
      <family val="0"/>
    </font>
    <font>
      <u val="single"/>
      <sz val="10"/>
      <color indexed="20"/>
      <name val="Tms Rmn"/>
      <family val="0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ms Rmn"/>
      <family val="0"/>
    </font>
    <font>
      <u val="single"/>
      <sz val="10"/>
      <color theme="11"/>
      <name val="Tms Rmn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 style="double"/>
    </border>
    <border>
      <left/>
      <right/>
      <top style="double">
        <color indexed="8"/>
      </top>
      <bottom style="double">
        <color indexed="8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/>
      <top/>
      <bottom style="thin"/>
    </border>
  </borders>
  <cellStyleXfs count="491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46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6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28" borderId="0" applyNumberFormat="0" applyBorder="0" applyAlignment="0" applyProtection="0"/>
    <xf numFmtId="0" fontId="11" fillId="10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47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47" fillId="3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7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7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7" fillId="3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3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1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31" fillId="42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31" fillId="42" borderId="1" applyNumberFormat="0" applyAlignment="0" applyProtection="0"/>
    <xf numFmtId="0" fontId="31" fillId="42" borderId="1" applyNumberFormat="0" applyAlignment="0" applyProtection="0"/>
    <xf numFmtId="0" fontId="31" fillId="42" borderId="1" applyNumberFormat="0" applyAlignment="0" applyProtection="0"/>
    <xf numFmtId="0" fontId="48" fillId="44" borderId="2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3" fillId="43" borderId="1" applyNumberFormat="0" applyAlignment="0" applyProtection="0"/>
    <xf numFmtId="0" fontId="14" fillId="45" borderId="3" applyNumberFormat="0" applyAlignment="0" applyProtection="0"/>
    <xf numFmtId="0" fontId="14" fillId="45" borderId="3" applyNumberFormat="0" applyAlignment="0" applyProtection="0"/>
    <xf numFmtId="0" fontId="14" fillId="45" borderId="3" applyNumberFormat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2" fillId="0" borderId="6" applyNumberFormat="0" applyFill="0" applyAlignment="0" applyProtection="0"/>
    <xf numFmtId="0" fontId="1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7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7" fillId="4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7" fillId="4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7" fillId="5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5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8" fillId="17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17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9" fontId="28" fillId="0" borderId="0">
      <alignment/>
      <protection locked="0"/>
    </xf>
    <xf numFmtId="189" fontId="29" fillId="0" borderId="0">
      <alignment/>
      <protection locked="0"/>
    </xf>
    <xf numFmtId="189" fontId="29" fillId="0" borderId="0">
      <alignment/>
      <protection locked="0"/>
    </xf>
    <xf numFmtId="189" fontId="29" fillId="0" borderId="0">
      <alignment/>
      <protection locked="0"/>
    </xf>
    <xf numFmtId="189" fontId="29" fillId="0" borderId="0">
      <alignment/>
      <protection locked="0"/>
    </xf>
    <xf numFmtId="189" fontId="29" fillId="0" borderId="0">
      <alignment/>
      <protection locked="0"/>
    </xf>
    <xf numFmtId="189" fontId="29" fillId="0" borderId="0">
      <alignment/>
      <protection locked="0"/>
    </xf>
    <xf numFmtId="0" fontId="12" fillId="7" borderId="0" applyNumberFormat="0" applyBorder="0" applyAlignment="0" applyProtection="0"/>
    <xf numFmtId="0" fontId="16" fillId="0" borderId="7" applyNumberFormat="0" applyFill="0" applyAlignment="0" applyProtection="0"/>
    <xf numFmtId="0" fontId="33" fillId="0" borderId="8" applyNumberFormat="0" applyFill="0" applyAlignment="0" applyProtection="0"/>
    <xf numFmtId="0" fontId="25" fillId="0" borderId="9" applyNumberFormat="0" applyFill="0" applyAlignment="0" applyProtection="0"/>
    <xf numFmtId="0" fontId="34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39" fontId="49" fillId="0" borderId="0" applyNumberFormat="0" applyFill="0" applyBorder="0" applyAlignment="0" applyProtection="0"/>
    <xf numFmtId="39" fontId="50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17" borderId="1" applyNumberFormat="0" applyAlignment="0" applyProtection="0"/>
    <xf numFmtId="0" fontId="18" fillId="17" borderId="1" applyNumberFormat="0" applyAlignment="0" applyProtection="0"/>
    <xf numFmtId="0" fontId="18" fillId="17" borderId="1" applyNumberFormat="0" applyAlignment="0" applyProtection="0"/>
    <xf numFmtId="0" fontId="15" fillId="0" borderId="5" applyNumberFormat="0" applyFill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39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6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1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53" borderId="0" applyNumberFormat="0" applyBorder="0" applyAlignment="0" applyProtection="0"/>
    <xf numFmtId="0" fontId="45" fillId="53" borderId="0" applyNumberFormat="0" applyBorder="0" applyAlignment="0" applyProtection="0"/>
    <xf numFmtId="0" fontId="20" fillId="17" borderId="0" applyNumberFormat="0" applyBorder="0" applyAlignment="0" applyProtection="0"/>
    <xf numFmtId="0" fontId="30" fillId="0" borderId="0">
      <alignment/>
      <protection/>
    </xf>
    <xf numFmtId="179" fontId="35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39" fontId="0" fillId="0" borderId="0">
      <alignment/>
      <protection/>
    </xf>
    <xf numFmtId="185" fontId="30" fillId="0" borderId="0">
      <alignment/>
      <protection/>
    </xf>
    <xf numFmtId="0" fontId="46" fillId="0" borderId="0">
      <alignment/>
      <protection/>
    </xf>
    <xf numFmtId="39" fontId="10" fillId="0" borderId="0">
      <alignment/>
      <protection/>
    </xf>
    <xf numFmtId="185" fontId="30" fillId="0" borderId="0">
      <alignment/>
      <protection/>
    </xf>
    <xf numFmtId="180" fontId="37" fillId="0" borderId="0">
      <alignment/>
      <protection/>
    </xf>
    <xf numFmtId="0" fontId="2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183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9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30" fillId="0" borderId="0">
      <alignment/>
      <protection/>
    </xf>
    <xf numFmtId="0" fontId="2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0" fontId="46" fillId="0" borderId="0">
      <alignment/>
      <protection/>
    </xf>
    <xf numFmtId="39" fontId="10" fillId="0" borderId="0">
      <alignment/>
      <protection/>
    </xf>
    <xf numFmtId="179" fontId="37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1" fillId="42" borderId="13" applyNumberFormat="0" applyAlignment="0" applyProtection="0"/>
    <xf numFmtId="0" fontId="21" fillId="43" borderId="13" applyNumberFormat="0" applyAlignment="0" applyProtection="0"/>
    <xf numFmtId="0" fontId="21" fillId="43" borderId="13" applyNumberFormat="0" applyAlignment="0" applyProtection="0"/>
    <xf numFmtId="0" fontId="21" fillId="43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44" borderId="14" applyNumberFormat="0" applyAlignment="0" applyProtection="0"/>
    <xf numFmtId="0" fontId="21" fillId="43" borderId="13" applyNumberFormat="0" applyAlignment="0" applyProtection="0"/>
    <xf numFmtId="0" fontId="21" fillId="43" borderId="13" applyNumberFormat="0" applyAlignment="0" applyProtection="0"/>
    <xf numFmtId="0" fontId="21" fillId="43" borderId="13" applyNumberFormat="0" applyAlignment="0" applyProtection="0"/>
    <xf numFmtId="0" fontId="21" fillId="43" borderId="13" applyNumberFormat="0" applyAlignment="0" applyProtection="0"/>
    <xf numFmtId="0" fontId="21" fillId="43" borderId="13" applyNumberFormat="0" applyAlignment="0" applyProtection="0"/>
    <xf numFmtId="0" fontId="21" fillId="43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56" fillId="0" borderId="15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57" fillId="0" borderId="16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</cellStyleXfs>
  <cellXfs count="329">
    <xf numFmtId="39" fontId="0" fillId="0" borderId="0" xfId="0" applyAlignment="1">
      <alignment/>
    </xf>
    <xf numFmtId="0" fontId="2" fillId="0" borderId="20" xfId="290" applyFont="1" applyFill="1" applyBorder="1" applyAlignment="1" applyProtection="1">
      <alignment horizontal="right" vertical="top" wrapText="1"/>
      <protection/>
    </xf>
    <xf numFmtId="39" fontId="6" fillId="0" borderId="21" xfId="0" applyNumberFormat="1" applyFont="1" applyFill="1" applyBorder="1" applyAlignment="1">
      <alignment horizontal="center" vertical="top" wrapText="1"/>
    </xf>
    <xf numFmtId="39" fontId="6" fillId="54" borderId="21" xfId="0" applyNumberFormat="1" applyFont="1" applyFill="1" applyBorder="1" applyAlignment="1">
      <alignment horizontal="center" vertical="top"/>
    </xf>
    <xf numFmtId="39" fontId="6" fillId="54" borderId="21" xfId="0" applyNumberFormat="1" applyFont="1" applyFill="1" applyBorder="1" applyAlignment="1">
      <alignment horizontal="right" vertical="top"/>
    </xf>
    <xf numFmtId="0" fontId="6" fillId="0" borderId="20" xfId="342" applyFont="1" applyFill="1" applyBorder="1" applyAlignment="1" applyProtection="1">
      <alignment horizontal="right" vertical="top" wrapText="1"/>
      <protection/>
    </xf>
    <xf numFmtId="0" fontId="6" fillId="0" borderId="20" xfId="290" applyFont="1" applyFill="1" applyBorder="1" applyAlignment="1" applyProtection="1">
      <alignment horizontal="right" vertical="top" wrapText="1"/>
      <protection/>
    </xf>
    <xf numFmtId="182" fontId="2" fillId="0" borderId="20" xfId="290" applyNumberFormat="1" applyFont="1" applyFill="1" applyBorder="1" applyAlignment="1" applyProtection="1">
      <alignment horizontal="right" vertical="top" wrapText="1"/>
      <protection/>
    </xf>
    <xf numFmtId="0" fontId="2" fillId="0" borderId="20" xfId="342" applyFont="1" applyFill="1" applyBorder="1" applyAlignment="1" applyProtection="1">
      <alignment horizontal="right" vertical="top" wrapText="1"/>
      <protection/>
    </xf>
    <xf numFmtId="0" fontId="2" fillId="0" borderId="20" xfId="342" applyFont="1" applyFill="1" applyBorder="1" applyAlignment="1" applyProtection="1">
      <alignment horizontal="left" vertical="top" wrapText="1"/>
      <protection/>
    </xf>
    <xf numFmtId="0" fontId="6" fillId="0" borderId="20" xfId="342" applyFont="1" applyFill="1" applyBorder="1" applyAlignment="1" applyProtection="1">
      <alignment horizontal="left" vertical="top" wrapText="1"/>
      <protection/>
    </xf>
    <xf numFmtId="0" fontId="6" fillId="0" borderId="20" xfId="342" applyFont="1" applyFill="1" applyBorder="1" applyAlignment="1" applyProtection="1">
      <alignment horizontal="center" vertical="top" wrapText="1"/>
      <protection/>
    </xf>
    <xf numFmtId="0" fontId="6" fillId="0" borderId="20" xfId="290" applyFont="1" applyFill="1" applyBorder="1" applyAlignment="1" applyProtection="1">
      <alignment horizontal="left" vertical="top" wrapText="1"/>
      <protection/>
    </xf>
    <xf numFmtId="4" fontId="2" fillId="0" borderId="20" xfId="290" applyNumberFormat="1" applyFont="1" applyFill="1" applyBorder="1" applyAlignment="1" applyProtection="1">
      <alignment horizontal="right" vertical="top" wrapText="1"/>
      <protection/>
    </xf>
    <xf numFmtId="4" fontId="2" fillId="0" borderId="20" xfId="290" applyNumberFormat="1" applyFont="1" applyFill="1" applyBorder="1" applyAlignment="1">
      <alignment vertical="top" wrapText="1"/>
      <protection/>
    </xf>
    <xf numFmtId="43" fontId="2" fillId="0" borderId="20" xfId="213" applyFont="1" applyFill="1" applyBorder="1" applyAlignment="1">
      <alignment horizontal="right" vertical="top" wrapText="1"/>
    </xf>
    <xf numFmtId="43" fontId="2" fillId="0" borderId="20" xfId="213" applyFont="1" applyFill="1" applyBorder="1" applyAlignment="1" applyProtection="1">
      <alignment vertical="top" wrapText="1"/>
      <protection locked="0"/>
    </xf>
    <xf numFmtId="43" fontId="2" fillId="0" borderId="20" xfId="213" applyFont="1" applyFill="1" applyBorder="1" applyAlignment="1" applyProtection="1">
      <alignment horizontal="right" vertical="top" wrapText="1"/>
      <protection locked="0"/>
    </xf>
    <xf numFmtId="0" fontId="9" fillId="0" borderId="20" xfId="290" applyNumberFormat="1" applyFont="1" applyFill="1" applyBorder="1" applyAlignment="1" applyProtection="1">
      <alignment vertical="top" wrapText="1"/>
      <protection/>
    </xf>
    <xf numFmtId="43" fontId="2" fillId="0" borderId="20" xfId="213" applyFont="1" applyFill="1" applyBorder="1" applyAlignment="1" applyProtection="1">
      <alignment horizontal="right" vertical="top" wrapText="1"/>
      <protection/>
    </xf>
    <xf numFmtId="43" fontId="2" fillId="0" borderId="20" xfId="213" applyFont="1" applyFill="1" applyBorder="1" applyAlignment="1" applyProtection="1">
      <alignment horizontal="center" vertical="top" wrapText="1"/>
      <protection/>
    </xf>
    <xf numFmtId="0" fontId="2" fillId="0" borderId="20" xfId="290" applyFont="1" applyFill="1" applyBorder="1" applyAlignment="1" applyProtection="1">
      <alignment horizontal="left" vertical="top" wrapText="1"/>
      <protection/>
    </xf>
    <xf numFmtId="43" fontId="6" fillId="0" borderId="20" xfId="213" applyFont="1" applyFill="1" applyBorder="1" applyAlignment="1" applyProtection="1">
      <alignment horizontal="right" vertical="top" wrapText="1"/>
      <protection/>
    </xf>
    <xf numFmtId="43" fontId="6" fillId="0" borderId="20" xfId="213" applyFont="1" applyFill="1" applyBorder="1" applyAlignment="1" applyProtection="1">
      <alignment horizontal="center" vertical="top" wrapText="1"/>
      <protection/>
    </xf>
    <xf numFmtId="43" fontId="6" fillId="0" borderId="20" xfId="213" applyFont="1" applyFill="1" applyBorder="1" applyAlignment="1" applyProtection="1">
      <alignment horizontal="right" vertical="top" wrapText="1"/>
      <protection locked="0"/>
    </xf>
    <xf numFmtId="39" fontId="6" fillId="0" borderId="20" xfId="348" applyFont="1" applyFill="1" applyBorder="1" applyAlignment="1">
      <alignment vertical="top" wrapText="1"/>
      <protection/>
    </xf>
    <xf numFmtId="39" fontId="2" fillId="54" borderId="22" xfId="0" applyNumberFormat="1" applyFont="1" applyFill="1" applyBorder="1" applyAlignment="1" applyProtection="1">
      <alignment vertical="top" wrapText="1"/>
      <protection locked="0"/>
    </xf>
    <xf numFmtId="39" fontId="2" fillId="54" borderId="20" xfId="0" applyNumberFormat="1" applyFont="1" applyFill="1" applyBorder="1" applyAlignment="1" applyProtection="1">
      <alignment vertical="top" wrapText="1"/>
      <protection locked="0"/>
    </xf>
    <xf numFmtId="43" fontId="2" fillId="0" borderId="20" xfId="290" applyNumberFormat="1" applyFont="1" applyFill="1" applyBorder="1" applyAlignment="1" applyProtection="1">
      <alignment horizontal="center" vertical="top" wrapText="1"/>
      <protection/>
    </xf>
    <xf numFmtId="0" fontId="2" fillId="0" borderId="20" xfId="342" applyFont="1" applyFill="1" applyBorder="1" applyAlignment="1" applyProtection="1">
      <alignment horizontal="center" vertical="top" wrapText="1"/>
      <protection/>
    </xf>
    <xf numFmtId="10" fontId="2" fillId="54" borderId="23" xfId="441" applyNumberFormat="1" applyFont="1" applyFill="1" applyBorder="1" applyAlignment="1">
      <alignment vertical="top" wrapText="1"/>
    </xf>
    <xf numFmtId="2" fontId="2" fillId="0" borderId="20" xfId="342" applyNumberFormat="1" applyFont="1" applyFill="1" applyBorder="1" applyAlignment="1" applyProtection="1">
      <alignment horizontal="right" vertical="top" wrapText="1"/>
      <protection/>
    </xf>
    <xf numFmtId="39" fontId="2" fillId="54" borderId="20" xfId="348" applyFont="1" applyFill="1" applyBorder="1" applyAlignment="1">
      <alignment vertical="top" wrapText="1"/>
      <protection/>
    </xf>
    <xf numFmtId="205" fontId="2" fillId="0" borderId="20" xfId="342" applyNumberFormat="1" applyFont="1" applyFill="1" applyBorder="1" applyAlignment="1" applyProtection="1">
      <alignment horizontal="right" vertical="top" wrapText="1"/>
      <protection/>
    </xf>
    <xf numFmtId="171" fontId="2" fillId="54" borderId="20" xfId="215" applyFont="1" applyFill="1" applyBorder="1" applyAlignment="1">
      <alignment vertical="top" wrapText="1"/>
    </xf>
    <xf numFmtId="0" fontId="6" fillId="0" borderId="20" xfId="342" applyFont="1" applyFill="1" applyBorder="1" applyAlignment="1" applyProtection="1">
      <alignment vertical="top" wrapText="1"/>
      <protection/>
    </xf>
    <xf numFmtId="39" fontId="2" fillId="0" borderId="0" xfId="0" applyFont="1" applyBorder="1" applyAlignment="1">
      <alignment vertical="top"/>
    </xf>
    <xf numFmtId="39" fontId="41" fillId="0" borderId="0" xfId="0" applyFont="1" applyAlignment="1">
      <alignment vertical="top"/>
    </xf>
    <xf numFmtId="0" fontId="2" fillId="54" borderId="0" xfId="325" applyNumberFormat="1" applyFont="1" applyFill="1" applyBorder="1" applyAlignment="1">
      <alignment horizontal="left" vertical="top"/>
      <protection/>
    </xf>
    <xf numFmtId="0" fontId="2" fillId="54" borderId="0" xfId="292" applyFont="1" applyFill="1" applyBorder="1" applyAlignment="1">
      <alignment vertical="top"/>
      <protection/>
    </xf>
    <xf numFmtId="43" fontId="2" fillId="54" borderId="0" xfId="213" applyFont="1" applyFill="1" applyBorder="1" applyAlignment="1">
      <alignment horizontal="left" vertical="top"/>
    </xf>
    <xf numFmtId="0" fontId="2" fillId="54" borderId="0" xfId="325" applyNumberFormat="1" applyFont="1" applyFill="1" applyBorder="1" applyAlignment="1">
      <alignment horizontal="right" vertical="top"/>
      <protection/>
    </xf>
    <xf numFmtId="0" fontId="2" fillId="54" borderId="0" xfId="325" applyFont="1" applyFill="1" applyBorder="1" applyAlignment="1">
      <alignment horizontal="right" vertical="top" wrapText="1"/>
      <protection/>
    </xf>
    <xf numFmtId="43" fontId="2" fillId="54" borderId="0" xfId="213" applyFont="1" applyFill="1" applyBorder="1" applyAlignment="1">
      <alignment horizontal="center" vertical="top" wrapText="1"/>
    </xf>
    <xf numFmtId="0" fontId="2" fillId="54" borderId="0" xfId="325" applyFont="1" applyFill="1" applyBorder="1" applyAlignment="1">
      <alignment horizontal="left" vertical="top" wrapText="1"/>
      <protection/>
    </xf>
    <xf numFmtId="4" fontId="2" fillId="54" borderId="0" xfId="325" applyNumberFormat="1" applyFont="1" applyFill="1" applyBorder="1" applyAlignment="1">
      <alignment horizontal="left" vertical="top" wrapText="1"/>
      <protection/>
    </xf>
    <xf numFmtId="43" fontId="2" fillId="54" borderId="0" xfId="213" applyFont="1" applyFill="1" applyBorder="1" applyAlignment="1">
      <alignment horizontal="left" vertical="top" wrapText="1"/>
    </xf>
    <xf numFmtId="0" fontId="2" fillId="0" borderId="20" xfId="342" applyFont="1" applyFill="1" applyBorder="1" applyAlignment="1" applyProtection="1">
      <alignment horizontal="justify" vertical="top" wrapText="1"/>
      <protection/>
    </xf>
    <xf numFmtId="39" fontId="6" fillId="0" borderId="0" xfId="0" applyFont="1" applyFill="1" applyBorder="1" applyAlignment="1">
      <alignment vertical="top"/>
    </xf>
    <xf numFmtId="39" fontId="6" fillId="0" borderId="0" xfId="0" applyFont="1" applyBorder="1" applyAlignment="1">
      <alignment vertical="top"/>
    </xf>
    <xf numFmtId="39" fontId="41" fillId="0" borderId="0" xfId="0" applyFont="1" applyBorder="1" applyAlignment="1">
      <alignment vertical="top"/>
    </xf>
    <xf numFmtId="39" fontId="6" fillId="54" borderId="0" xfId="213" applyNumberFormat="1" applyFont="1" applyFill="1" applyBorder="1" applyAlignment="1" applyProtection="1">
      <alignment horizontal="right" vertical="top" wrapText="1"/>
      <protection locked="0"/>
    </xf>
    <xf numFmtId="40" fontId="2" fillId="0" borderId="20" xfId="213" applyNumberFormat="1" applyFont="1" applyFill="1" applyBorder="1" applyAlignment="1" applyProtection="1">
      <alignment horizontal="right" vertical="top" wrapText="1"/>
      <protection locked="0"/>
    </xf>
    <xf numFmtId="4" fontId="2" fillId="0" borderId="20" xfId="213" applyNumberFormat="1" applyFont="1" applyFill="1" applyBorder="1" applyAlignment="1" applyProtection="1">
      <alignment horizontal="right" vertical="top" wrapText="1"/>
      <protection/>
    </xf>
    <xf numFmtId="0" fontId="6" fillId="0" borderId="22" xfId="342" applyFont="1" applyFill="1" applyBorder="1" applyAlignment="1" applyProtection="1">
      <alignment vertical="top" wrapText="1"/>
      <protection/>
    </xf>
    <xf numFmtId="39" fontId="6" fillId="54" borderId="24" xfId="290" applyNumberFormat="1" applyFont="1" applyFill="1" applyBorder="1" applyAlignment="1" applyProtection="1">
      <alignment horizontal="center" vertical="top" wrapText="1"/>
      <protection/>
    </xf>
    <xf numFmtId="39" fontId="6" fillId="54" borderId="20" xfId="290" applyNumberFormat="1" applyFont="1" applyFill="1" applyBorder="1" applyAlignment="1" applyProtection="1">
      <alignment horizontal="center" vertical="top" wrapText="1"/>
      <protection/>
    </xf>
    <xf numFmtId="39" fontId="6" fillId="54" borderId="24" xfId="213" applyNumberFormat="1" applyFont="1" applyFill="1" applyBorder="1" applyAlignment="1" applyProtection="1">
      <alignment horizontal="right" vertical="top" wrapText="1"/>
      <protection/>
    </xf>
    <xf numFmtId="39" fontId="6" fillId="54" borderId="20" xfId="213" applyNumberFormat="1" applyFont="1" applyFill="1" applyBorder="1" applyAlignment="1" applyProtection="1">
      <alignment horizontal="right" vertical="top" wrapText="1"/>
      <protection/>
    </xf>
    <xf numFmtId="39" fontId="6" fillId="54" borderId="24" xfId="213" applyNumberFormat="1" applyFont="1" applyFill="1" applyBorder="1" applyAlignment="1" applyProtection="1">
      <alignment horizontal="center" vertical="top" wrapText="1"/>
      <protection/>
    </xf>
    <xf numFmtId="39" fontId="6" fillId="54" borderId="20" xfId="213" applyNumberFormat="1" applyFont="1" applyFill="1" applyBorder="1" applyAlignment="1" applyProtection="1">
      <alignment horizontal="center" vertical="top" wrapText="1"/>
      <protection/>
    </xf>
    <xf numFmtId="39" fontId="6" fillId="54" borderId="22" xfId="213" applyNumberFormat="1" applyFont="1" applyFill="1" applyBorder="1" applyAlignment="1" applyProtection="1">
      <alignment horizontal="right" vertical="top" wrapText="1"/>
      <protection/>
    </xf>
    <xf numFmtId="0" fontId="2" fillId="54" borderId="20" xfId="342" applyFont="1" applyFill="1" applyBorder="1" applyAlignment="1" applyProtection="1">
      <alignment horizontal="right" vertical="top" wrapText="1"/>
      <protection/>
    </xf>
    <xf numFmtId="0" fontId="2" fillId="54" borderId="20" xfId="342" applyFont="1" applyFill="1" applyBorder="1" applyAlignment="1" applyProtection="1">
      <alignment horizontal="left" vertical="top" wrapText="1"/>
      <protection/>
    </xf>
    <xf numFmtId="43" fontId="2" fillId="54" borderId="20" xfId="213" applyFont="1" applyFill="1" applyBorder="1" applyAlignment="1" applyProtection="1">
      <alignment horizontal="center" vertical="top" wrapText="1"/>
      <protection/>
    </xf>
    <xf numFmtId="0" fontId="2" fillId="54" borderId="20" xfId="342" applyFont="1" applyFill="1" applyBorder="1" applyAlignment="1" applyProtection="1">
      <alignment horizontal="center" vertical="top" wrapText="1"/>
      <protection/>
    </xf>
    <xf numFmtId="43" fontId="2" fillId="54" borderId="20" xfId="213" applyFont="1" applyFill="1" applyBorder="1" applyAlignment="1" applyProtection="1">
      <alignment vertical="top" wrapText="1"/>
      <protection locked="0"/>
    </xf>
    <xf numFmtId="43" fontId="2" fillId="54" borderId="20" xfId="213" applyFont="1" applyFill="1" applyBorder="1" applyAlignment="1" applyProtection="1">
      <alignment horizontal="right" vertical="top" wrapText="1"/>
      <protection locked="0"/>
    </xf>
    <xf numFmtId="0" fontId="6" fillId="54" borderId="20" xfId="342" applyFont="1" applyFill="1" applyBorder="1" applyAlignment="1" applyProtection="1">
      <alignment horizontal="right" vertical="top" wrapText="1"/>
      <protection/>
    </xf>
    <xf numFmtId="0" fontId="6" fillId="54" borderId="20" xfId="342" applyFont="1" applyFill="1" applyBorder="1" applyAlignment="1" applyProtection="1">
      <alignment horizontal="left" vertical="top" wrapText="1"/>
      <protection/>
    </xf>
    <xf numFmtId="0" fontId="6" fillId="54" borderId="20" xfId="292" applyFont="1" applyFill="1" applyBorder="1" applyAlignment="1">
      <alignment horizontal="center" vertical="top" wrapText="1"/>
      <protection/>
    </xf>
    <xf numFmtId="37" fontId="6" fillId="54" borderId="20" xfId="292" applyNumberFormat="1" applyFont="1" applyFill="1" applyBorder="1" applyAlignment="1">
      <alignment horizontal="right" vertical="top"/>
      <protection/>
    </xf>
    <xf numFmtId="43" fontId="2" fillId="54" borderId="25" xfId="213" applyFont="1" applyFill="1" applyBorder="1" applyAlignment="1">
      <alignment vertical="top"/>
    </xf>
    <xf numFmtId="43" fontId="2" fillId="54" borderId="25" xfId="213" applyFont="1" applyFill="1" applyBorder="1" applyAlignment="1">
      <alignment horizontal="center" vertical="top"/>
    </xf>
    <xf numFmtId="39" fontId="6" fillId="54" borderId="20" xfId="292" applyNumberFormat="1" applyFont="1" applyFill="1" applyBorder="1" applyAlignment="1" applyProtection="1">
      <alignment vertical="top" wrapText="1"/>
      <protection locked="0"/>
    </xf>
    <xf numFmtId="43" fontId="2" fillId="54" borderId="20" xfId="230" applyFont="1" applyFill="1" applyBorder="1" applyAlignment="1">
      <alignment horizontal="right" vertical="top" wrapText="1"/>
    </xf>
    <xf numFmtId="0" fontId="6" fillId="54" borderId="20" xfId="292" applyNumberFormat="1" applyFont="1" applyFill="1" applyBorder="1" applyAlignment="1">
      <alignment horizontal="right" vertical="top"/>
      <protection/>
    </xf>
    <xf numFmtId="0" fontId="6" fillId="54" borderId="20" xfId="292" applyNumberFormat="1" applyFont="1" applyFill="1" applyBorder="1" applyAlignment="1">
      <alignment vertical="top"/>
      <protection/>
    </xf>
    <xf numFmtId="43" fontId="2" fillId="54" borderId="20" xfId="213" applyFont="1" applyFill="1" applyBorder="1" applyAlignment="1">
      <alignment horizontal="center" vertical="top"/>
    </xf>
    <xf numFmtId="0" fontId="2" fillId="54" borderId="20" xfId="292" applyNumberFormat="1" applyFont="1" applyFill="1" applyBorder="1" applyAlignment="1">
      <alignment horizontal="right" vertical="top"/>
      <protection/>
    </xf>
    <xf numFmtId="0" fontId="2" fillId="54" borderId="25" xfId="292" applyNumberFormat="1" applyFont="1" applyFill="1" applyBorder="1" applyAlignment="1">
      <alignment vertical="top" wrapText="1"/>
      <protection/>
    </xf>
    <xf numFmtId="43" fontId="2" fillId="54" borderId="20" xfId="213" applyFont="1" applyFill="1" applyBorder="1" applyAlignment="1">
      <alignment horizontal="right" vertical="top" wrapText="1"/>
    </xf>
    <xf numFmtId="0" fontId="6" fillId="54" borderId="25" xfId="292" applyNumberFormat="1" applyFont="1" applyFill="1" applyBorder="1" applyAlignment="1">
      <alignment vertical="top" wrapText="1"/>
      <protection/>
    </xf>
    <xf numFmtId="0" fontId="6" fillId="54" borderId="20" xfId="292" applyFont="1" applyFill="1" applyBorder="1" applyAlignment="1">
      <alignment horizontal="right" vertical="top"/>
      <protection/>
    </xf>
    <xf numFmtId="184" fontId="2" fillId="55" borderId="20" xfId="0" applyNumberFormat="1" applyFont="1" applyFill="1" applyBorder="1" applyAlignment="1" applyProtection="1">
      <alignment horizontal="right" vertical="top"/>
      <protection/>
    </xf>
    <xf numFmtId="205" fontId="2" fillId="54" borderId="20" xfId="0" applyNumberFormat="1" applyFont="1" applyFill="1" applyBorder="1" applyAlignment="1">
      <alignment horizontal="right" vertical="top" wrapText="1"/>
    </xf>
    <xf numFmtId="43" fontId="2" fillId="54" borderId="20" xfId="213" applyFont="1" applyFill="1" applyBorder="1" applyAlignment="1">
      <alignment vertical="top"/>
    </xf>
    <xf numFmtId="40" fontId="2" fillId="54" borderId="20" xfId="0" applyNumberFormat="1" applyFont="1" applyFill="1" applyBorder="1" applyAlignment="1" applyProtection="1">
      <alignment vertical="top"/>
      <protection locked="0"/>
    </xf>
    <xf numFmtId="207" fontId="6" fillId="54" borderId="20" xfId="403" applyNumberFormat="1" applyFont="1" applyFill="1" applyBorder="1" applyAlignment="1">
      <alignment horizontal="right" vertical="top" wrapText="1"/>
      <protection/>
    </xf>
    <xf numFmtId="43" fontId="2" fillId="54" borderId="20" xfId="213" applyFont="1" applyFill="1" applyBorder="1" applyAlignment="1">
      <alignment vertical="top" wrapText="1"/>
    </xf>
    <xf numFmtId="209" fontId="2" fillId="54" borderId="20" xfId="0" applyNumberFormat="1" applyFont="1" applyFill="1" applyBorder="1" applyAlignment="1" applyProtection="1">
      <alignment horizontal="right" vertical="top" wrapText="1"/>
      <protection/>
    </xf>
    <xf numFmtId="39" fontId="2" fillId="54" borderId="20" xfId="0" applyFont="1" applyFill="1" applyBorder="1" applyAlignment="1">
      <alignment horizontal="left" vertical="top" wrapText="1"/>
    </xf>
    <xf numFmtId="37" fontId="2" fillId="54" borderId="20" xfId="0" applyNumberFormat="1" applyFont="1" applyFill="1" applyBorder="1" applyAlignment="1" applyProtection="1">
      <alignment horizontal="right" vertical="top" wrapText="1"/>
      <protection/>
    </xf>
    <xf numFmtId="39" fontId="2" fillId="54" borderId="20" xfId="402" applyFont="1" applyFill="1" applyBorder="1" applyAlignment="1">
      <alignment horizontal="left" vertical="top" wrapText="1"/>
      <protection/>
    </xf>
    <xf numFmtId="0" fontId="2" fillId="54" borderId="20" xfId="292" applyFont="1" applyFill="1" applyBorder="1" applyAlignment="1">
      <alignment horizontal="right" vertical="top"/>
      <protection/>
    </xf>
    <xf numFmtId="39" fontId="2" fillId="54" borderId="20" xfId="0" applyFont="1" applyFill="1" applyBorder="1" applyAlignment="1">
      <alignment vertical="top" wrapText="1"/>
    </xf>
    <xf numFmtId="207" fontId="6" fillId="54" borderId="20" xfId="403" applyNumberFormat="1" applyFont="1" applyFill="1" applyBorder="1" applyAlignment="1">
      <alignment horizontal="right" vertical="top"/>
      <protection/>
    </xf>
    <xf numFmtId="43" fontId="2" fillId="54" borderId="20" xfId="213" applyFont="1" applyFill="1" applyBorder="1" applyAlignment="1">
      <alignment horizontal="center" vertical="top" wrapText="1"/>
    </xf>
    <xf numFmtId="0" fontId="6" fillId="54" borderId="25" xfId="292" applyFont="1" applyFill="1" applyBorder="1" applyAlignment="1">
      <alignment horizontal="left" vertical="top" wrapText="1"/>
      <protection/>
    </xf>
    <xf numFmtId="39" fontId="6" fillId="54" borderId="20" xfId="0" applyFont="1" applyFill="1" applyBorder="1" applyAlignment="1">
      <alignment horizontal="right" vertical="top" wrapText="1"/>
    </xf>
    <xf numFmtId="39" fontId="6" fillId="54" borderId="20" xfId="0" applyFont="1" applyFill="1" applyBorder="1" applyAlignment="1">
      <alignment horizontal="left" vertical="top" wrapText="1"/>
    </xf>
    <xf numFmtId="208" fontId="6" fillId="54" borderId="20" xfId="403" applyNumberFormat="1" applyFont="1" applyFill="1" applyBorder="1" applyAlignment="1">
      <alignment horizontal="right" vertical="top"/>
      <protection/>
    </xf>
    <xf numFmtId="4" fontId="2" fillId="54" borderId="20" xfId="0" applyNumberFormat="1" applyFont="1" applyFill="1" applyBorder="1" applyAlignment="1">
      <alignment vertical="top"/>
    </xf>
    <xf numFmtId="37" fontId="2" fillId="54" borderId="20" xfId="0" applyNumberFormat="1" applyFont="1" applyFill="1" applyBorder="1" applyAlignment="1">
      <alignment vertical="top" wrapText="1"/>
    </xf>
    <xf numFmtId="39" fontId="6" fillId="54" borderId="20" xfId="0" applyFont="1" applyFill="1" applyBorder="1" applyAlignment="1">
      <alignment horizontal="center" vertical="top" wrapText="1"/>
    </xf>
    <xf numFmtId="39" fontId="6" fillId="54" borderId="20" xfId="0" applyNumberFormat="1" applyFont="1" applyFill="1" applyBorder="1" applyAlignment="1" applyProtection="1">
      <alignment horizontal="right" vertical="top" wrapText="1"/>
      <protection locked="0"/>
    </xf>
    <xf numFmtId="49" fontId="2" fillId="54" borderId="20" xfId="405" applyNumberFormat="1" applyFont="1" applyFill="1" applyBorder="1" applyAlignment="1">
      <alignment horizontal="right" vertical="top"/>
      <protection/>
    </xf>
    <xf numFmtId="205" fontId="2" fillId="54" borderId="20" xfId="0" applyNumberFormat="1" applyFont="1" applyFill="1" applyBorder="1" applyAlignment="1">
      <alignment vertical="top" wrapText="1"/>
    </xf>
    <xf numFmtId="39" fontId="2" fillId="54" borderId="20" xfId="0" applyFont="1" applyFill="1" applyBorder="1" applyAlignment="1">
      <alignment horizontal="right" vertical="top"/>
    </xf>
    <xf numFmtId="0" fontId="2" fillId="54" borderId="20" xfId="292" applyNumberFormat="1" applyFont="1" applyFill="1" applyBorder="1" applyAlignment="1">
      <alignment vertical="top" wrapText="1"/>
      <protection/>
    </xf>
    <xf numFmtId="39" fontId="6" fillId="56" borderId="26" xfId="213" applyNumberFormat="1" applyFont="1" applyFill="1" applyBorder="1" applyAlignment="1" applyProtection="1">
      <alignment horizontal="right" vertical="top" wrapText="1"/>
      <protection/>
    </xf>
    <xf numFmtId="39" fontId="6" fillId="57" borderId="26" xfId="213" applyNumberFormat="1" applyFont="1" applyFill="1" applyBorder="1" applyAlignment="1" applyProtection="1">
      <alignment horizontal="right" vertical="top" wrapText="1"/>
      <protection/>
    </xf>
    <xf numFmtId="39" fontId="6" fillId="56" borderId="26" xfId="213" applyNumberFormat="1" applyFont="1" applyFill="1" applyBorder="1" applyAlignment="1" applyProtection="1">
      <alignment horizontal="center" vertical="top" wrapText="1"/>
      <protection/>
    </xf>
    <xf numFmtId="39" fontId="6" fillId="57" borderId="26" xfId="213" applyNumberFormat="1" applyFont="1" applyFill="1" applyBorder="1" applyAlignment="1" applyProtection="1">
      <alignment horizontal="center" vertical="top" wrapText="1"/>
      <protection/>
    </xf>
    <xf numFmtId="39" fontId="6" fillId="56" borderId="26" xfId="213" applyNumberFormat="1" applyFont="1" applyFill="1" applyBorder="1" applyAlignment="1" applyProtection="1">
      <alignment horizontal="right" vertical="top" wrapText="1"/>
      <protection locked="0"/>
    </xf>
    <xf numFmtId="39" fontId="6" fillId="57" borderId="26" xfId="213" applyNumberFormat="1" applyFont="1" applyFill="1" applyBorder="1" applyAlignment="1" applyProtection="1">
      <alignment horizontal="right" vertical="top" wrapText="1"/>
      <protection locked="0"/>
    </xf>
    <xf numFmtId="39" fontId="6" fillId="56" borderId="27" xfId="290" applyNumberFormat="1" applyFont="1" applyFill="1" applyBorder="1" applyAlignment="1" applyProtection="1">
      <alignment horizontal="center" vertical="top" wrapText="1"/>
      <protection/>
    </xf>
    <xf numFmtId="39" fontId="6" fillId="57" borderId="27" xfId="290" applyNumberFormat="1" applyFont="1" applyFill="1" applyBorder="1" applyAlignment="1" applyProtection="1">
      <alignment horizontal="center" vertical="top" wrapText="1"/>
      <protection/>
    </xf>
    <xf numFmtId="39" fontId="6" fillId="56" borderId="26" xfId="290" applyNumberFormat="1" applyFont="1" applyFill="1" applyBorder="1" applyAlignment="1" applyProtection="1">
      <alignment horizontal="right" vertical="top" wrapText="1"/>
      <protection/>
    </xf>
    <xf numFmtId="39" fontId="6" fillId="57" borderId="26" xfId="290" applyNumberFormat="1" applyFont="1" applyFill="1" applyBorder="1" applyAlignment="1" applyProtection="1">
      <alignment horizontal="right" vertical="top" wrapText="1"/>
      <protection/>
    </xf>
    <xf numFmtId="0" fontId="2" fillId="54" borderId="20" xfId="292" applyFont="1" applyFill="1" applyBorder="1" applyAlignment="1">
      <alignment vertical="top"/>
      <protection/>
    </xf>
    <xf numFmtId="0" fontId="2" fillId="54" borderId="20" xfId="292" applyFont="1" applyFill="1" applyBorder="1" applyAlignment="1">
      <alignment horizontal="right" vertical="top" wrapText="1"/>
      <protection/>
    </xf>
    <xf numFmtId="180" fontId="2" fillId="54" borderId="20" xfId="443" applyNumberFormat="1" applyFont="1" applyFill="1" applyBorder="1" applyAlignment="1">
      <alignment vertical="top"/>
    </xf>
    <xf numFmtId="177" fontId="2" fillId="54" borderId="20" xfId="292" applyNumberFormat="1" applyFont="1" applyFill="1" applyBorder="1" applyAlignment="1">
      <alignment horizontal="center" vertical="top"/>
      <protection/>
    </xf>
    <xf numFmtId="43" fontId="2" fillId="54" borderId="20" xfId="213" applyFont="1" applyFill="1" applyBorder="1" applyAlignment="1">
      <alignment horizontal="right" vertical="top"/>
    </xf>
    <xf numFmtId="39" fontId="2" fillId="0" borderId="0" xfId="0" applyFont="1" applyAlignment="1">
      <alignment vertical="top"/>
    </xf>
    <xf numFmtId="43" fontId="6" fillId="54" borderId="20" xfId="230" applyFont="1" applyFill="1" applyBorder="1" applyAlignment="1">
      <alignment horizontal="right" vertical="top" wrapText="1"/>
    </xf>
    <xf numFmtId="43" fontId="2" fillId="54" borderId="0" xfId="213" applyFont="1" applyFill="1" applyBorder="1" applyAlignment="1">
      <alignment vertical="top"/>
    </xf>
    <xf numFmtId="39" fontId="0" fillId="0" borderId="0" xfId="0" applyFont="1" applyBorder="1" applyAlignment="1">
      <alignment vertical="top"/>
    </xf>
    <xf numFmtId="39" fontId="3" fillId="0" borderId="0" xfId="0" applyFont="1" applyBorder="1" applyAlignment="1">
      <alignment vertical="top"/>
    </xf>
    <xf numFmtId="0" fontId="6" fillId="54" borderId="26" xfId="292" applyFont="1" applyFill="1" applyBorder="1" applyAlignment="1">
      <alignment horizontal="center" vertical="top"/>
      <protection/>
    </xf>
    <xf numFmtId="43" fontId="6" fillId="54" borderId="26" xfId="213" applyFont="1" applyFill="1" applyBorder="1" applyAlignment="1">
      <alignment horizontal="center" vertical="top"/>
    </xf>
    <xf numFmtId="43" fontId="6" fillId="54" borderId="26" xfId="213" applyFont="1" applyFill="1" applyBorder="1" applyAlignment="1">
      <alignment horizontal="right" vertical="top"/>
    </xf>
    <xf numFmtId="43" fontId="6" fillId="54" borderId="0" xfId="213" applyFont="1" applyFill="1" applyBorder="1" applyAlignment="1">
      <alignment horizontal="center" vertical="top"/>
    </xf>
    <xf numFmtId="0" fontId="6" fillId="54" borderId="0" xfId="292" applyFont="1" applyFill="1" applyBorder="1" applyAlignment="1">
      <alignment horizontal="center" vertical="top"/>
      <protection/>
    </xf>
    <xf numFmtId="39" fontId="2" fillId="54" borderId="0" xfId="213" applyNumberFormat="1" applyFont="1" applyFill="1" applyBorder="1" applyAlignment="1">
      <alignment vertical="top"/>
    </xf>
    <xf numFmtId="39" fontId="42" fillId="58" borderId="28" xfId="0" applyNumberFormat="1" applyFont="1" applyFill="1" applyBorder="1" applyAlignment="1">
      <alignment vertical="top"/>
    </xf>
    <xf numFmtId="39" fontId="42" fillId="54" borderId="0" xfId="0" applyNumberFormat="1" applyFont="1" applyFill="1" applyBorder="1" applyAlignment="1">
      <alignment vertical="top"/>
    </xf>
    <xf numFmtId="39" fontId="41" fillId="54" borderId="0" xfId="0" applyFont="1" applyFill="1" applyAlignment="1">
      <alignment vertical="top"/>
    </xf>
    <xf numFmtId="43" fontId="6" fillId="54" borderId="25" xfId="213" applyFont="1" applyFill="1" applyBorder="1" applyAlignment="1">
      <alignment vertical="top"/>
    </xf>
    <xf numFmtId="43" fontId="6" fillId="54" borderId="25" xfId="213" applyFont="1" applyFill="1" applyBorder="1" applyAlignment="1">
      <alignment horizontal="center" vertical="top"/>
    </xf>
    <xf numFmtId="43" fontId="6" fillId="54" borderId="25" xfId="213" applyFont="1" applyFill="1" applyBorder="1" applyAlignment="1">
      <alignment horizontal="right" vertical="top"/>
    </xf>
    <xf numFmtId="43" fontId="6" fillId="54" borderId="20" xfId="213" applyFont="1" applyFill="1" applyBorder="1" applyAlignment="1">
      <alignment horizontal="right" vertical="top"/>
    </xf>
    <xf numFmtId="0" fontId="6" fillId="54" borderId="0" xfId="292" applyFont="1" applyFill="1" applyBorder="1" applyAlignment="1">
      <alignment horizontal="left" vertical="top" wrapText="1"/>
      <protection/>
    </xf>
    <xf numFmtId="39" fontId="42" fillId="58" borderId="0" xfId="0" applyNumberFormat="1" applyFont="1" applyFill="1" applyBorder="1" applyAlignment="1">
      <alignment vertical="top"/>
    </xf>
    <xf numFmtId="206" fontId="2" fillId="54" borderId="20" xfId="0" applyNumberFormat="1" applyFont="1" applyFill="1" applyBorder="1" applyAlignment="1">
      <alignment horizontal="right" vertical="top"/>
    </xf>
    <xf numFmtId="0" fontId="2" fillId="54" borderId="25" xfId="292" applyFont="1" applyFill="1" applyBorder="1" applyAlignment="1">
      <alignment horizontal="left" vertical="top"/>
      <protection/>
    </xf>
    <xf numFmtId="43" fontId="2" fillId="54" borderId="20" xfId="213" applyFont="1" applyFill="1" applyBorder="1" applyAlignment="1" applyProtection="1">
      <alignment horizontal="right" vertical="top"/>
      <protection/>
    </xf>
    <xf numFmtId="0" fontId="2" fillId="54" borderId="25" xfId="292" applyFont="1" applyFill="1" applyBorder="1" applyAlignment="1">
      <alignment horizontal="left" vertical="top" wrapText="1"/>
      <protection/>
    </xf>
    <xf numFmtId="0" fontId="6" fillId="54" borderId="20" xfId="292" applyFont="1" applyFill="1" applyBorder="1" applyAlignment="1">
      <alignment horizontal="center" vertical="top"/>
      <protection/>
    </xf>
    <xf numFmtId="0" fontId="6" fillId="54" borderId="25" xfId="292" applyFont="1" applyFill="1" applyBorder="1" applyAlignment="1">
      <alignment horizontal="left" vertical="top"/>
      <protection/>
    </xf>
    <xf numFmtId="43" fontId="6" fillId="54" borderId="25" xfId="230" applyFont="1" applyFill="1" applyBorder="1" applyAlignment="1">
      <alignment horizontal="right" vertical="top"/>
    </xf>
    <xf numFmtId="0" fontId="6" fillId="54" borderId="0" xfId="292" applyFont="1" applyFill="1" applyBorder="1" applyAlignment="1">
      <alignment horizontal="left" vertical="top"/>
      <protection/>
    </xf>
    <xf numFmtId="205" fontId="2" fillId="54" borderId="20" xfId="292" applyNumberFormat="1" applyFont="1" applyFill="1" applyBorder="1" applyAlignment="1">
      <alignment horizontal="right" vertical="top"/>
      <protection/>
    </xf>
    <xf numFmtId="0" fontId="2" fillId="54" borderId="20" xfId="292" applyFont="1" applyFill="1" applyBorder="1" applyAlignment="1">
      <alignment horizontal="left" vertical="top" wrapText="1"/>
      <protection/>
    </xf>
    <xf numFmtId="2" fontId="2" fillId="54" borderId="20" xfId="292" applyNumberFormat="1" applyFont="1" applyFill="1" applyBorder="1" applyAlignment="1">
      <alignment horizontal="right" vertical="top"/>
      <protection/>
    </xf>
    <xf numFmtId="0" fontId="2" fillId="54" borderId="20" xfId="292" applyFont="1" applyFill="1" applyBorder="1" applyAlignment="1">
      <alignment horizontal="left" vertical="top"/>
      <protection/>
    </xf>
    <xf numFmtId="43" fontId="2" fillId="54" borderId="25" xfId="213" applyFont="1" applyFill="1" applyBorder="1" applyAlignment="1" applyProtection="1">
      <alignment horizontal="right" vertical="top"/>
      <protection/>
    </xf>
    <xf numFmtId="0" fontId="2" fillId="54" borderId="20" xfId="375" applyFont="1" applyFill="1" applyBorder="1" applyAlignment="1">
      <alignment horizontal="left" vertical="top" wrapText="1"/>
      <protection/>
    </xf>
    <xf numFmtId="175" fontId="2" fillId="54" borderId="20" xfId="220" applyFont="1" applyFill="1" applyBorder="1" applyAlignment="1">
      <alignment horizontal="right" vertical="top" wrapText="1"/>
    </xf>
    <xf numFmtId="43" fontId="2" fillId="59" borderId="20" xfId="213" applyFont="1" applyFill="1" applyBorder="1" applyAlignment="1">
      <alignment horizontal="center" vertical="top" wrapText="1"/>
    </xf>
    <xf numFmtId="0" fontId="2" fillId="54" borderId="20" xfId="0" applyNumberFormat="1" applyFont="1" applyFill="1" applyBorder="1" applyAlignment="1">
      <alignment vertical="top" wrapText="1"/>
    </xf>
    <xf numFmtId="37" fontId="6" fillId="54" borderId="20" xfId="0" applyNumberFormat="1" applyFont="1" applyFill="1" applyBorder="1" applyAlignment="1">
      <alignment horizontal="right" vertical="top"/>
    </xf>
    <xf numFmtId="39" fontId="6" fillId="54" borderId="20" xfId="0" applyNumberFormat="1" applyFont="1" applyFill="1" applyBorder="1" applyAlignment="1">
      <alignment vertical="top" wrapText="1"/>
    </xf>
    <xf numFmtId="39" fontId="2" fillId="54" borderId="20" xfId="0" applyNumberFormat="1" applyFont="1" applyFill="1" applyBorder="1" applyAlignment="1">
      <alignment vertical="top" wrapText="1"/>
    </xf>
    <xf numFmtId="39" fontId="6" fillId="54" borderId="20" xfId="0" applyFont="1" applyFill="1" applyBorder="1" applyAlignment="1">
      <alignment vertical="top" wrapText="1"/>
    </xf>
    <xf numFmtId="43" fontId="2" fillId="54" borderId="20" xfId="230" applyFont="1" applyFill="1" applyBorder="1" applyAlignment="1" applyProtection="1">
      <alignment horizontal="right" vertical="top" wrapText="1"/>
      <protection locked="0"/>
    </xf>
    <xf numFmtId="4" fontId="2" fillId="54" borderId="20" xfId="0" applyNumberFormat="1" applyFont="1" applyFill="1" applyBorder="1" applyAlignment="1">
      <alignment vertical="top" wrapText="1"/>
    </xf>
    <xf numFmtId="4" fontId="2" fillId="54" borderId="20" xfId="249" applyNumberFormat="1" applyFont="1" applyFill="1" applyBorder="1" applyAlignment="1">
      <alignment vertical="top" wrapText="1"/>
    </xf>
    <xf numFmtId="39" fontId="2" fillId="54" borderId="20" xfId="0" applyNumberFormat="1" applyFont="1" applyFill="1" applyBorder="1" applyAlignment="1" applyProtection="1">
      <alignment vertical="top"/>
      <protection locked="0"/>
    </xf>
    <xf numFmtId="175" fontId="2" fillId="54" borderId="20" xfId="220" applyFont="1" applyFill="1" applyBorder="1" applyAlignment="1">
      <alignment horizontal="center" vertical="top" wrapText="1"/>
    </xf>
    <xf numFmtId="177" fontId="2" fillId="54" borderId="20" xfId="232" applyNumberFormat="1" applyFont="1" applyFill="1" applyBorder="1" applyAlignment="1">
      <alignment horizontal="right" vertical="top"/>
    </xf>
    <xf numFmtId="175" fontId="2" fillId="54" borderId="20" xfId="220" applyFont="1" applyFill="1" applyBorder="1" applyAlignment="1">
      <alignment horizontal="center" vertical="top"/>
    </xf>
    <xf numFmtId="39" fontId="2" fillId="54" borderId="20" xfId="0" applyFont="1" applyFill="1" applyBorder="1" applyAlignment="1">
      <alignment horizontal="left" vertical="top"/>
    </xf>
    <xf numFmtId="4" fontId="2" fillId="54" borderId="20" xfId="275" applyNumberFormat="1" applyFont="1" applyFill="1" applyBorder="1" applyAlignment="1">
      <alignment horizontal="right" vertical="top" wrapText="1"/>
    </xf>
    <xf numFmtId="43" fontId="2" fillId="55" borderId="20" xfId="213" applyFont="1" applyFill="1" applyBorder="1" applyAlignment="1">
      <alignment horizontal="center" vertical="top" wrapText="1"/>
    </xf>
    <xf numFmtId="43" fontId="2" fillId="54" borderId="25" xfId="213" applyFont="1" applyFill="1" applyBorder="1" applyAlignment="1">
      <alignment horizontal="center" vertical="top" wrapText="1"/>
    </xf>
    <xf numFmtId="0" fontId="6" fillId="54" borderId="25" xfId="292" applyFont="1" applyFill="1" applyBorder="1" applyAlignment="1">
      <alignment horizontal="center" vertical="top"/>
      <protection/>
    </xf>
    <xf numFmtId="43" fontId="2" fillId="54" borderId="25" xfId="213" applyFont="1" applyFill="1" applyBorder="1" applyAlignment="1">
      <alignment horizontal="right" vertical="top"/>
    </xf>
    <xf numFmtId="37" fontId="6" fillId="54" borderId="20" xfId="0" applyNumberFormat="1" applyFont="1" applyFill="1" applyBorder="1" applyAlignment="1">
      <alignment horizontal="center" vertical="top" wrapText="1"/>
    </xf>
    <xf numFmtId="49" fontId="6" fillId="54" borderId="20" xfId="404" applyNumberFormat="1" applyFont="1" applyFill="1" applyBorder="1" applyAlignment="1">
      <alignment horizontal="left" vertical="top" wrapText="1"/>
      <protection/>
    </xf>
    <xf numFmtId="43" fontId="2" fillId="54" borderId="20" xfId="213" applyFont="1" applyFill="1" applyBorder="1" applyAlignment="1" applyProtection="1">
      <alignment horizontal="center" vertical="top" wrapText="1"/>
      <protection locked="0"/>
    </xf>
    <xf numFmtId="171" fontId="2" fillId="54" borderId="20" xfId="215" applyFont="1" applyFill="1" applyBorder="1" applyAlignment="1">
      <alignment horizontal="right" vertical="top" wrapText="1"/>
    </xf>
    <xf numFmtId="43" fontId="2" fillId="54" borderId="20" xfId="213" applyFont="1" applyFill="1" applyBorder="1" applyAlignment="1" applyProtection="1">
      <alignment horizontal="center" vertical="top"/>
      <protection locked="0"/>
    </xf>
    <xf numFmtId="181" fontId="2" fillId="54" borderId="20" xfId="232" applyFont="1" applyFill="1" applyBorder="1" applyAlignment="1">
      <alignment horizontal="right" vertical="top" wrapText="1"/>
    </xf>
    <xf numFmtId="210" fontId="6" fillId="54" borderId="20" xfId="0" applyNumberFormat="1" applyFont="1" applyFill="1" applyBorder="1" applyAlignment="1">
      <alignment vertical="top" wrapText="1"/>
    </xf>
    <xf numFmtId="49" fontId="2" fillId="54" borderId="20" xfId="404" applyNumberFormat="1" applyFont="1" applyFill="1" applyBorder="1" applyAlignment="1">
      <alignment horizontal="left" vertical="top" wrapText="1"/>
      <protection/>
    </xf>
    <xf numFmtId="1" fontId="6" fillId="54" borderId="20" xfId="0" applyNumberFormat="1" applyFont="1" applyFill="1" applyBorder="1" applyAlignment="1">
      <alignment vertical="top" wrapText="1"/>
    </xf>
    <xf numFmtId="39" fontId="2" fillId="54" borderId="20" xfId="318" applyFont="1" applyFill="1" applyBorder="1" applyAlignment="1">
      <alignment vertical="top" wrapText="1"/>
      <protection/>
    </xf>
    <xf numFmtId="43" fontId="6" fillId="54" borderId="20" xfId="213" applyFont="1" applyFill="1" applyBorder="1" applyAlignment="1">
      <alignment horizontal="right" vertical="top" wrapText="1"/>
    </xf>
    <xf numFmtId="39" fontId="2" fillId="54" borderId="20" xfId="0" applyFont="1" applyFill="1" applyBorder="1" applyAlignment="1">
      <alignment vertical="top"/>
    </xf>
    <xf numFmtId="43" fontId="2" fillId="54" borderId="20" xfId="213" applyFont="1" applyFill="1" applyBorder="1" applyAlignment="1" applyProtection="1">
      <alignment horizontal="center" vertical="top"/>
      <protection/>
    </xf>
    <xf numFmtId="39" fontId="6" fillId="54" borderId="20" xfId="0" applyFont="1" applyFill="1" applyBorder="1" applyAlignment="1">
      <alignment vertical="top"/>
    </xf>
    <xf numFmtId="43" fontId="6" fillId="54" borderId="20" xfId="213" applyFont="1" applyFill="1" applyBorder="1" applyAlignment="1">
      <alignment vertical="top" wrapText="1"/>
    </xf>
    <xf numFmtId="43" fontId="6" fillId="54" borderId="20" xfId="213" applyFont="1" applyFill="1" applyBorder="1" applyAlignment="1">
      <alignment horizontal="center" vertical="top" wrapText="1"/>
    </xf>
    <xf numFmtId="171" fontId="6" fillId="54" borderId="20" xfId="215" applyFont="1" applyFill="1" applyBorder="1" applyAlignment="1">
      <alignment horizontal="right" vertical="top" wrapText="1"/>
    </xf>
    <xf numFmtId="39" fontId="42" fillId="56" borderId="28" xfId="0" applyNumberFormat="1" applyFont="1" applyFill="1" applyBorder="1" applyAlignment="1">
      <alignment vertical="top"/>
    </xf>
    <xf numFmtId="39" fontId="2" fillId="54" borderId="0" xfId="0" applyFont="1" applyFill="1" applyAlignment="1">
      <alignment vertical="top"/>
    </xf>
    <xf numFmtId="39" fontId="2" fillId="57" borderId="0" xfId="0" applyFont="1" applyFill="1" applyAlignment="1">
      <alignment vertical="top"/>
    </xf>
    <xf numFmtId="39" fontId="42" fillId="57" borderId="28" xfId="0" applyNumberFormat="1" applyFont="1" applyFill="1" applyBorder="1" applyAlignment="1">
      <alignment vertical="top"/>
    </xf>
    <xf numFmtId="177" fontId="2" fillId="54" borderId="0" xfId="292" applyNumberFormat="1" applyFont="1" applyFill="1" applyBorder="1" applyAlignment="1">
      <alignment horizontal="center" vertical="top"/>
      <protection/>
    </xf>
    <xf numFmtId="43" fontId="6" fillId="54" borderId="0" xfId="213" applyFont="1" applyFill="1" applyBorder="1" applyAlignment="1">
      <alignment vertical="top"/>
    </xf>
    <xf numFmtId="39" fontId="0" fillId="0" borderId="0" xfId="0" applyFont="1" applyAlignment="1">
      <alignment vertical="top"/>
    </xf>
    <xf numFmtId="39" fontId="3" fillId="0" borderId="0" xfId="0" applyFont="1" applyAlignment="1">
      <alignment vertical="top"/>
    </xf>
    <xf numFmtId="0" fontId="2" fillId="54" borderId="0" xfId="292" applyFont="1" applyFill="1" applyBorder="1" applyAlignment="1">
      <alignment horizontal="center" vertical="top"/>
      <protection/>
    </xf>
    <xf numFmtId="43" fontId="2" fillId="54" borderId="0" xfId="213" applyFont="1" applyFill="1" applyBorder="1" applyAlignment="1">
      <alignment horizontal="center" vertical="top"/>
    </xf>
    <xf numFmtId="4" fontId="2" fillId="54" borderId="0" xfId="292" applyNumberFormat="1" applyFont="1" applyFill="1" applyBorder="1" applyAlignment="1">
      <alignment vertical="top"/>
      <protection/>
    </xf>
    <xf numFmtId="0" fontId="2" fillId="54" borderId="0" xfId="292" applyNumberFormat="1" applyFont="1" applyFill="1" applyBorder="1" applyAlignment="1">
      <alignment vertical="top"/>
      <protection/>
    </xf>
    <xf numFmtId="39" fontId="3" fillId="0" borderId="0" xfId="0" applyFont="1" applyFill="1" applyAlignment="1">
      <alignment vertical="top"/>
    </xf>
    <xf numFmtId="39" fontId="0" fillId="58" borderId="29" xfId="0" applyFont="1" applyFill="1" applyBorder="1" applyAlignment="1">
      <alignment vertical="top"/>
    </xf>
    <xf numFmtId="39" fontId="3" fillId="58" borderId="29" xfId="0" applyFont="1" applyFill="1" applyBorder="1" applyAlignment="1">
      <alignment vertical="top"/>
    </xf>
    <xf numFmtId="39" fontId="4" fillId="58" borderId="0" xfId="0" applyFont="1" applyFill="1" applyBorder="1" applyAlignment="1">
      <alignment vertical="top"/>
    </xf>
    <xf numFmtId="39" fontId="8" fillId="58" borderId="0" xfId="0" applyFont="1" applyFill="1" applyBorder="1" applyAlignment="1">
      <alignment vertical="top"/>
    </xf>
    <xf numFmtId="39" fontId="0" fillId="0" borderId="30" xfId="0" applyFont="1" applyBorder="1" applyAlignment="1">
      <alignment vertical="top"/>
    </xf>
    <xf numFmtId="39" fontId="3" fillId="0" borderId="30" xfId="0" applyFont="1" applyBorder="1" applyAlignment="1">
      <alignment vertical="top"/>
    </xf>
    <xf numFmtId="39" fontId="6" fillId="54" borderId="24" xfId="290" applyNumberFormat="1" applyFont="1" applyFill="1" applyBorder="1" applyAlignment="1" applyProtection="1">
      <alignment horizontal="right" vertical="top" wrapText="1"/>
      <protection/>
    </xf>
    <xf numFmtId="39" fontId="6" fillId="54" borderId="20" xfId="290" applyNumberFormat="1" applyFont="1" applyFill="1" applyBorder="1" applyAlignment="1" applyProtection="1">
      <alignment horizontal="right" vertical="top" wrapText="1"/>
      <protection/>
    </xf>
    <xf numFmtId="39" fontId="6" fillId="54" borderId="20" xfId="348" applyFont="1" applyFill="1" applyBorder="1" applyAlignment="1">
      <alignment horizontal="right" vertical="top" wrapText="1"/>
      <protection/>
    </xf>
    <xf numFmtId="0" fontId="6" fillId="0" borderId="22" xfId="342" applyFont="1" applyFill="1" applyBorder="1" applyAlignment="1" applyProtection="1">
      <alignment horizontal="center" vertical="top" wrapText="1"/>
      <protection/>
    </xf>
    <xf numFmtId="39" fontId="6" fillId="54" borderId="24" xfId="213" applyNumberFormat="1" applyFont="1" applyFill="1" applyBorder="1" applyAlignment="1" applyProtection="1">
      <alignment horizontal="right" vertical="top" wrapText="1"/>
      <protection locked="0"/>
    </xf>
    <xf numFmtId="39" fontId="6" fillId="54" borderId="20" xfId="213" applyNumberFormat="1" applyFont="1" applyFill="1" applyBorder="1" applyAlignment="1" applyProtection="1">
      <alignment horizontal="right" vertical="top" wrapText="1"/>
      <protection locked="0"/>
    </xf>
    <xf numFmtId="206" fontId="2" fillId="54" borderId="20" xfId="0" applyNumberFormat="1" applyFont="1" applyFill="1" applyBorder="1" applyAlignment="1">
      <alignment vertical="top" wrapText="1"/>
    </xf>
    <xf numFmtId="206" fontId="2" fillId="54" borderId="20" xfId="0" applyNumberFormat="1" applyFont="1" applyFill="1" applyBorder="1" applyAlignment="1">
      <alignment horizontal="right" vertical="top" wrapText="1"/>
    </xf>
    <xf numFmtId="206" fontId="2" fillId="54" borderId="20" xfId="405" applyNumberFormat="1" applyFont="1" applyFill="1" applyBorder="1" applyAlignment="1">
      <alignment horizontal="right" vertical="top"/>
      <protection/>
    </xf>
    <xf numFmtId="37" fontId="2" fillId="54" borderId="20" xfId="0" applyNumberFormat="1" applyFont="1" applyFill="1" applyBorder="1" applyAlignment="1">
      <alignment horizontal="right" vertical="top"/>
    </xf>
    <xf numFmtId="43" fontId="2" fillId="60" borderId="20" xfId="213" applyFont="1" applyFill="1" applyBorder="1" applyAlignment="1">
      <alignment vertical="top"/>
    </xf>
    <xf numFmtId="39" fontId="6" fillId="54" borderId="21" xfId="290" applyNumberFormat="1" applyFont="1" applyFill="1" applyBorder="1" applyAlignment="1" applyProtection="1">
      <alignment horizontal="center" vertical="top" wrapText="1"/>
      <protection/>
    </xf>
    <xf numFmtId="43" fontId="2" fillId="54" borderId="22" xfId="213" applyFont="1" applyFill="1" applyBorder="1" applyAlignment="1">
      <alignment horizontal="center" vertical="top"/>
    </xf>
    <xf numFmtId="39" fontId="6" fillId="56" borderId="26" xfId="290" applyNumberFormat="1" applyFont="1" applyFill="1" applyBorder="1" applyAlignment="1" applyProtection="1">
      <alignment horizontal="center" vertical="top" wrapText="1"/>
      <protection/>
    </xf>
    <xf numFmtId="39" fontId="6" fillId="61" borderId="26" xfId="290" applyNumberFormat="1" applyFont="1" applyFill="1" applyBorder="1" applyAlignment="1" applyProtection="1">
      <alignment horizontal="right" vertical="top" wrapText="1"/>
      <protection/>
    </xf>
    <xf numFmtId="39" fontId="6" fillId="61" borderId="26" xfId="290" applyNumberFormat="1" applyFont="1" applyFill="1" applyBorder="1" applyAlignment="1" applyProtection="1">
      <alignment horizontal="center" vertical="top" wrapText="1"/>
      <protection/>
    </xf>
    <xf numFmtId="39" fontId="6" fillId="61" borderId="26" xfId="213" applyNumberFormat="1" applyFont="1" applyFill="1" applyBorder="1" applyAlignment="1" applyProtection="1">
      <alignment horizontal="right" vertical="top" wrapText="1"/>
      <protection/>
    </xf>
    <xf numFmtId="39" fontId="6" fillId="61" borderId="26" xfId="213" applyNumberFormat="1" applyFont="1" applyFill="1" applyBorder="1" applyAlignment="1" applyProtection="1">
      <alignment horizontal="center" vertical="top" wrapText="1"/>
      <protection/>
    </xf>
    <xf numFmtId="39" fontId="6" fillId="61" borderId="26" xfId="213" applyNumberFormat="1" applyFont="1" applyFill="1" applyBorder="1" applyAlignment="1" applyProtection="1">
      <alignment horizontal="right" vertical="top" wrapText="1"/>
      <protection locked="0"/>
    </xf>
    <xf numFmtId="39" fontId="42" fillId="61" borderId="28" xfId="0" applyNumberFormat="1" applyFont="1" applyFill="1" applyBorder="1" applyAlignment="1">
      <alignment vertical="top"/>
    </xf>
    <xf numFmtId="39" fontId="6" fillId="0" borderId="20" xfId="0" applyFont="1" applyBorder="1" applyAlignment="1">
      <alignment horizontal="right" vertical="top" wrapText="1"/>
    </xf>
    <xf numFmtId="39" fontId="6" fillId="0" borderId="25" xfId="0" applyFont="1" applyBorder="1" applyAlignment="1" applyProtection="1">
      <alignment horizontal="center" vertical="top"/>
      <protection/>
    </xf>
    <xf numFmtId="39" fontId="6" fillId="0" borderId="0" xfId="0" applyFont="1" applyBorder="1" applyAlignment="1" applyProtection="1">
      <alignment horizontal="center" vertical="top"/>
      <protection/>
    </xf>
    <xf numFmtId="39" fontId="6" fillId="0" borderId="20" xfId="0" applyFont="1" applyBorder="1" applyAlignment="1" applyProtection="1">
      <alignment horizontal="center" vertical="top"/>
      <protection/>
    </xf>
    <xf numFmtId="39" fontId="6" fillId="0" borderId="20" xfId="0" applyFont="1" applyBorder="1" applyAlignment="1" applyProtection="1">
      <alignment horizontal="right" vertical="top"/>
      <protection/>
    </xf>
    <xf numFmtId="39" fontId="6" fillId="57" borderId="0" xfId="290" applyNumberFormat="1" applyFont="1" applyFill="1" applyBorder="1" applyAlignment="1" applyProtection="1">
      <alignment horizontal="center" vertical="top" wrapText="1"/>
      <protection/>
    </xf>
    <xf numFmtId="0" fontId="6" fillId="54" borderId="21" xfId="292" applyFont="1" applyFill="1" applyBorder="1" applyAlignment="1">
      <alignment horizontal="right" vertical="top"/>
      <protection/>
    </xf>
    <xf numFmtId="39" fontId="6" fillId="54" borderId="22" xfId="290" applyNumberFormat="1" applyFont="1" applyFill="1" applyBorder="1" applyAlignment="1" applyProtection="1">
      <alignment horizontal="center" vertical="top" wrapText="1"/>
      <protection/>
    </xf>
    <xf numFmtId="49" fontId="2" fillId="54" borderId="20" xfId="0" applyNumberFormat="1" applyFont="1" applyFill="1" applyBorder="1" applyAlignment="1">
      <alignment horizontal="right" vertical="top"/>
    </xf>
    <xf numFmtId="4" fontId="2" fillId="55" borderId="20" xfId="0" applyNumberFormat="1" applyFont="1" applyFill="1" applyBorder="1" applyAlignment="1" applyProtection="1">
      <alignment horizontal="right" vertical="top"/>
      <protection/>
    </xf>
    <xf numFmtId="4" fontId="2" fillId="54" borderId="20" xfId="292" applyNumberFormat="1" applyFont="1" applyFill="1" applyBorder="1" applyAlignment="1">
      <alignment horizontal="right" vertical="top"/>
      <protection/>
    </xf>
    <xf numFmtId="37" fontId="6" fillId="54" borderId="20" xfId="0" applyNumberFormat="1" applyFont="1" applyFill="1" applyBorder="1" applyAlignment="1">
      <alignment horizontal="right" vertical="top" wrapText="1"/>
    </xf>
    <xf numFmtId="206" fontId="6" fillId="54" borderId="20" xfId="0" applyNumberFormat="1" applyFont="1" applyFill="1" applyBorder="1" applyAlignment="1">
      <alignment horizontal="right" vertical="top"/>
    </xf>
    <xf numFmtId="39" fontId="6" fillId="58" borderId="0" xfId="0" applyNumberFormat="1" applyFont="1" applyFill="1" applyBorder="1" applyAlignment="1">
      <alignment vertical="top"/>
    </xf>
    <xf numFmtId="0" fontId="2" fillId="54" borderId="0" xfId="325" applyFont="1" applyFill="1" applyBorder="1" applyAlignment="1">
      <alignment horizontal="center" vertical="top" wrapText="1"/>
      <protection/>
    </xf>
    <xf numFmtId="0" fontId="2" fillId="54" borderId="0" xfId="292" applyFont="1" applyFill="1" applyBorder="1" applyAlignment="1">
      <alignment vertical="top"/>
      <protection/>
    </xf>
    <xf numFmtId="43" fontId="2" fillId="54" borderId="31" xfId="230" applyFont="1" applyFill="1" applyBorder="1" applyAlignment="1">
      <alignment horizontal="right" vertical="top" wrapText="1"/>
    </xf>
    <xf numFmtId="43" fontId="6" fillId="54" borderId="25" xfId="213" applyFont="1" applyFill="1" applyBorder="1" applyAlignment="1" applyProtection="1">
      <alignment horizontal="center" vertical="top" wrapText="1"/>
      <protection locked="0"/>
    </xf>
    <xf numFmtId="0" fontId="6" fillId="54" borderId="0" xfId="325" applyNumberFormat="1" applyFont="1" applyFill="1" applyBorder="1" applyAlignment="1">
      <alignment horizontal="left" vertical="top"/>
      <protection/>
    </xf>
    <xf numFmtId="39" fontId="8" fillId="0" borderId="0" xfId="0" applyFont="1" applyFill="1" applyAlignment="1">
      <alignment vertical="top"/>
    </xf>
    <xf numFmtId="39" fontId="8" fillId="0" borderId="0" xfId="0" applyFont="1" applyAlignment="1">
      <alignment vertical="top"/>
    </xf>
    <xf numFmtId="39" fontId="2" fillId="0" borderId="22" xfId="0" applyFont="1" applyBorder="1" applyAlignment="1" applyProtection="1">
      <alignment horizontal="right" vertical="top"/>
      <protection/>
    </xf>
    <xf numFmtId="39" fontId="6" fillId="0" borderId="32" xfId="0" applyFont="1" applyBorder="1" applyAlignment="1" applyProtection="1">
      <alignment horizontal="right" vertical="top"/>
      <protection/>
    </xf>
    <xf numFmtId="43" fontId="2" fillId="54" borderId="0" xfId="213" applyFont="1" applyFill="1" applyBorder="1" applyAlignment="1" applyProtection="1">
      <alignment horizontal="right" vertical="top" wrapText="1"/>
      <protection locked="0"/>
    </xf>
    <xf numFmtId="39" fontId="6" fillId="54" borderId="22" xfId="213" applyNumberFormat="1" applyFont="1" applyFill="1" applyBorder="1" applyAlignment="1" applyProtection="1">
      <alignment horizontal="right" vertical="top" wrapText="1"/>
      <protection locked="0"/>
    </xf>
    <xf numFmtId="0" fontId="6" fillId="54" borderId="0" xfId="292" applyFont="1" applyFill="1" applyBorder="1" applyAlignment="1">
      <alignment horizontal="center" vertical="top"/>
      <protection/>
    </xf>
    <xf numFmtId="0" fontId="2" fillId="54" borderId="0" xfId="292" applyFont="1" applyFill="1" applyBorder="1" applyAlignment="1">
      <alignment vertical="top"/>
      <protection/>
    </xf>
    <xf numFmtId="39" fontId="0" fillId="0" borderId="0" xfId="0" applyFont="1" applyAlignment="1">
      <alignment/>
    </xf>
    <xf numFmtId="39" fontId="6" fillId="54" borderId="0" xfId="0" applyNumberFormat="1" applyFont="1" applyFill="1" applyBorder="1" applyAlignment="1">
      <alignment vertical="top"/>
    </xf>
    <xf numFmtId="39" fontId="0" fillId="54" borderId="0" xfId="0" applyFont="1" applyFill="1" applyAlignment="1">
      <alignment/>
    </xf>
    <xf numFmtId="39" fontId="6" fillId="61" borderId="28" xfId="0" applyNumberFormat="1" applyFont="1" applyFill="1" applyBorder="1" applyAlignment="1">
      <alignment vertical="top"/>
    </xf>
    <xf numFmtId="39" fontId="6" fillId="58" borderId="28" xfId="0" applyNumberFormat="1" applyFont="1" applyFill="1" applyBorder="1" applyAlignment="1">
      <alignment vertical="top"/>
    </xf>
    <xf numFmtId="39" fontId="6" fillId="56" borderId="28" xfId="0" applyNumberFormat="1" applyFont="1" applyFill="1" applyBorder="1" applyAlignment="1">
      <alignment vertical="top"/>
    </xf>
    <xf numFmtId="39" fontId="6" fillId="57" borderId="28" xfId="0" applyNumberFormat="1" applyFont="1" applyFill="1" applyBorder="1" applyAlignment="1">
      <alignment vertical="top"/>
    </xf>
    <xf numFmtId="0" fontId="2" fillId="54" borderId="0" xfId="292" applyFont="1" applyFill="1" applyBorder="1" applyAlignment="1">
      <alignment vertical="top"/>
      <protection/>
    </xf>
    <xf numFmtId="43" fontId="2" fillId="0" borderId="31" xfId="213" applyFont="1" applyFill="1" applyBorder="1" applyAlignment="1" applyProtection="1">
      <alignment horizontal="center" vertical="top" wrapText="1"/>
      <protection/>
    </xf>
    <xf numFmtId="43" fontId="2" fillId="0" borderId="31" xfId="213" applyFont="1" applyFill="1" applyBorder="1" applyAlignment="1" applyProtection="1">
      <alignment horizontal="right" vertical="top" wrapText="1"/>
      <protection locked="0"/>
    </xf>
    <xf numFmtId="43" fontId="2" fillId="0" borderId="31" xfId="213" applyFont="1" applyFill="1" applyBorder="1" applyAlignment="1" applyProtection="1">
      <alignment vertical="top" wrapText="1"/>
      <protection locked="0"/>
    </xf>
    <xf numFmtId="0" fontId="2" fillId="0" borderId="31" xfId="342" applyFont="1" applyFill="1" applyBorder="1" applyAlignment="1" applyProtection="1">
      <alignment horizontal="right" vertical="top" wrapText="1"/>
      <protection/>
    </xf>
    <xf numFmtId="0" fontId="2" fillId="0" borderId="31" xfId="342" applyFont="1" applyFill="1" applyBorder="1" applyAlignment="1" applyProtection="1">
      <alignment horizontal="left" vertical="top" wrapText="1"/>
      <protection/>
    </xf>
    <xf numFmtId="0" fontId="2" fillId="0" borderId="31" xfId="342" applyFont="1" applyFill="1" applyBorder="1" applyAlignment="1" applyProtection="1">
      <alignment horizontal="center" vertical="top" wrapText="1"/>
      <protection/>
    </xf>
    <xf numFmtId="0" fontId="6" fillId="0" borderId="31" xfId="342" applyFont="1" applyFill="1" applyBorder="1" applyAlignment="1" applyProtection="1">
      <alignment horizontal="right" vertical="top" wrapText="1"/>
      <protection/>
    </xf>
    <xf numFmtId="0" fontId="6" fillId="0" borderId="33" xfId="342" applyFont="1" applyFill="1" applyBorder="1" applyAlignment="1" applyProtection="1">
      <alignment horizontal="left" vertical="top" wrapText="1"/>
      <protection/>
    </xf>
    <xf numFmtId="0" fontId="6" fillId="0" borderId="31" xfId="342" applyFont="1" applyFill="1" applyBorder="1" applyAlignment="1" applyProtection="1">
      <alignment vertical="top" wrapText="1"/>
      <protection/>
    </xf>
    <xf numFmtId="0" fontId="6" fillId="0" borderId="31" xfId="342" applyFont="1" applyFill="1" applyBorder="1" applyAlignment="1" applyProtection="1">
      <alignment horizontal="center" vertical="top" wrapText="1"/>
      <protection/>
    </xf>
    <xf numFmtId="4" fontId="2" fillId="0" borderId="31" xfId="213" applyNumberFormat="1" applyFont="1" applyFill="1" applyBorder="1" applyAlignment="1" applyProtection="1">
      <alignment horizontal="right" vertical="top" wrapText="1"/>
      <protection/>
    </xf>
    <xf numFmtId="40" fontId="2" fillId="0" borderId="31" xfId="213" applyNumberFormat="1" applyFont="1" applyFill="1" applyBorder="1" applyAlignment="1" applyProtection="1">
      <alignment horizontal="right" vertical="top" wrapText="1"/>
      <protection locked="0"/>
    </xf>
    <xf numFmtId="43" fontId="2" fillId="54" borderId="31" xfId="213" applyFont="1" applyFill="1" applyBorder="1" applyAlignment="1">
      <alignment horizontal="right" vertical="top" wrapText="1"/>
    </xf>
    <xf numFmtId="43" fontId="2" fillId="54" borderId="31" xfId="213" applyFont="1" applyFill="1" applyBorder="1" applyAlignment="1" applyProtection="1">
      <alignment horizontal="right" vertical="top" wrapText="1"/>
      <protection locked="0"/>
    </xf>
    <xf numFmtId="0" fontId="2" fillId="54" borderId="31" xfId="292" applyFont="1" applyFill="1" applyBorder="1" applyAlignment="1">
      <alignment horizontal="right" vertical="top"/>
      <protection/>
    </xf>
    <xf numFmtId="0" fontId="2" fillId="54" borderId="34" xfId="292" applyFont="1" applyFill="1" applyBorder="1" applyAlignment="1">
      <alignment horizontal="left" vertical="top"/>
      <protection/>
    </xf>
    <xf numFmtId="43" fontId="2" fillId="54" borderId="34" xfId="213" applyFont="1" applyFill="1" applyBorder="1" applyAlignment="1">
      <alignment horizontal="center" vertical="top"/>
    </xf>
    <xf numFmtId="43" fontId="2" fillId="54" borderId="31" xfId="213" applyFont="1" applyFill="1" applyBorder="1" applyAlignment="1">
      <alignment horizontal="right" vertical="top"/>
    </xf>
    <xf numFmtId="39" fontId="2" fillId="54" borderId="31" xfId="0" applyFont="1" applyFill="1" applyBorder="1" applyAlignment="1">
      <alignment vertical="top" wrapText="1"/>
    </xf>
    <xf numFmtId="43" fontId="2" fillId="54" borderId="31" xfId="213" applyFont="1" applyFill="1" applyBorder="1" applyAlignment="1">
      <alignment horizontal="center" vertical="top" wrapText="1"/>
    </xf>
    <xf numFmtId="175" fontId="2" fillId="54" borderId="31" xfId="220" applyFont="1" applyFill="1" applyBorder="1" applyAlignment="1">
      <alignment horizontal="right" vertical="top" wrapText="1"/>
    </xf>
    <xf numFmtId="4" fontId="2" fillId="54" borderId="31" xfId="0" applyNumberFormat="1" applyFont="1" applyFill="1" applyBorder="1" applyAlignment="1">
      <alignment vertical="top" wrapText="1"/>
    </xf>
    <xf numFmtId="49" fontId="2" fillId="54" borderId="31" xfId="0" applyNumberFormat="1" applyFont="1" applyFill="1" applyBorder="1" applyAlignment="1">
      <alignment horizontal="right" vertical="top"/>
    </xf>
    <xf numFmtId="39" fontId="2" fillId="54" borderId="31" xfId="0" applyNumberFormat="1" applyFont="1" applyFill="1" applyBorder="1" applyAlignment="1">
      <alignment vertical="top" wrapText="1"/>
    </xf>
    <xf numFmtId="43" fontId="2" fillId="54" borderId="31" xfId="213" applyFont="1" applyFill="1" applyBorder="1" applyAlignment="1">
      <alignment horizontal="center" vertical="top"/>
    </xf>
    <xf numFmtId="40" fontId="2" fillId="54" borderId="31" xfId="0" applyNumberFormat="1" applyFont="1" applyFill="1" applyBorder="1" applyAlignment="1" applyProtection="1">
      <alignment vertical="top"/>
      <protection locked="0"/>
    </xf>
    <xf numFmtId="0" fontId="2" fillId="54" borderId="31" xfId="342" applyFont="1" applyFill="1" applyBorder="1" applyAlignment="1" applyProtection="1">
      <alignment horizontal="right" vertical="top" wrapText="1"/>
      <protection/>
    </xf>
    <xf numFmtId="0" fontId="2" fillId="54" borderId="31" xfId="342" applyFont="1" applyFill="1" applyBorder="1" applyAlignment="1" applyProtection="1">
      <alignment horizontal="left" vertical="top" wrapText="1"/>
      <protection/>
    </xf>
    <xf numFmtId="43" fontId="2" fillId="54" borderId="31" xfId="213" applyFont="1" applyFill="1" applyBorder="1" applyAlignment="1" applyProtection="1">
      <alignment horizontal="center" vertical="top" wrapText="1"/>
      <protection/>
    </xf>
    <xf numFmtId="0" fontId="2" fillId="54" borderId="31" xfId="342" applyFont="1" applyFill="1" applyBorder="1" applyAlignment="1" applyProtection="1">
      <alignment horizontal="center" vertical="top" wrapText="1"/>
      <protection/>
    </xf>
    <xf numFmtId="205" fontId="2" fillId="54" borderId="31" xfId="0" applyNumberFormat="1" applyFont="1" applyFill="1" applyBorder="1" applyAlignment="1">
      <alignment horizontal="right" vertical="top" wrapText="1"/>
    </xf>
    <xf numFmtId="43" fontId="2" fillId="54" borderId="31" xfId="213" applyFont="1" applyFill="1" applyBorder="1" applyAlignment="1">
      <alignment vertical="top"/>
    </xf>
    <xf numFmtId="171" fontId="2" fillId="54" borderId="31" xfId="215" applyFont="1" applyFill="1" applyBorder="1" applyAlignment="1">
      <alignment horizontal="right" vertical="top" wrapText="1"/>
    </xf>
    <xf numFmtId="206" fontId="2" fillId="54" borderId="31" xfId="0" applyNumberFormat="1" applyFont="1" applyFill="1" applyBorder="1" applyAlignment="1">
      <alignment horizontal="right" vertical="top"/>
    </xf>
    <xf numFmtId="43" fontId="2" fillId="54" borderId="31" xfId="213" applyFont="1" applyFill="1" applyBorder="1" applyAlignment="1" applyProtection="1">
      <alignment horizontal="right" vertical="top"/>
      <protection/>
    </xf>
    <xf numFmtId="0" fontId="2" fillId="54" borderId="31" xfId="292" applyFont="1" applyFill="1" applyBorder="1" applyAlignment="1">
      <alignment horizontal="left" vertical="top"/>
      <protection/>
    </xf>
    <xf numFmtId="39" fontId="6" fillId="61" borderId="20" xfId="290" applyNumberFormat="1" applyFont="1" applyFill="1" applyBorder="1" applyAlignment="1" applyProtection="1">
      <alignment horizontal="center" vertical="top" wrapText="1"/>
      <protection/>
    </xf>
    <xf numFmtId="39" fontId="6" fillId="61" borderId="20" xfId="213" applyNumberFormat="1" applyFont="1" applyFill="1" applyBorder="1" applyAlignment="1" applyProtection="1">
      <alignment horizontal="right" vertical="top" wrapText="1"/>
      <protection/>
    </xf>
    <xf numFmtId="39" fontId="6" fillId="61" borderId="20" xfId="213" applyNumberFormat="1" applyFont="1" applyFill="1" applyBorder="1" applyAlignment="1" applyProtection="1">
      <alignment horizontal="center" vertical="top" wrapText="1"/>
      <protection/>
    </xf>
    <xf numFmtId="39" fontId="6" fillId="61" borderId="20" xfId="213" applyNumberFormat="1" applyFont="1" applyFill="1" applyBorder="1" applyAlignment="1" applyProtection="1">
      <alignment horizontal="right" vertical="top" wrapText="1"/>
      <protection locked="0"/>
    </xf>
    <xf numFmtId="39" fontId="6" fillId="61" borderId="20" xfId="290" applyNumberFormat="1" applyFont="1" applyFill="1" applyBorder="1" applyAlignment="1" applyProtection="1">
      <alignment horizontal="right" vertical="top" wrapText="1"/>
      <protection/>
    </xf>
    <xf numFmtId="0" fontId="2" fillId="54" borderId="0" xfId="292" applyFont="1" applyFill="1" applyBorder="1" applyAlignment="1">
      <alignment horizontal="center" vertical="top"/>
      <protection/>
    </xf>
    <xf numFmtId="39" fontId="6" fillId="0" borderId="0" xfId="0" applyFont="1" applyAlignment="1">
      <alignment vertical="top" wrapText="1"/>
    </xf>
    <xf numFmtId="39" fontId="0" fillId="0" borderId="0" xfId="0" applyAlignment="1">
      <alignment vertical="top" wrapText="1"/>
    </xf>
    <xf numFmtId="0" fontId="2" fillId="54" borderId="0" xfId="325" applyNumberFormat="1" applyFont="1" applyFill="1" applyBorder="1" applyAlignment="1">
      <alignment horizontal="justify" vertical="top" wrapText="1"/>
      <protection/>
    </xf>
    <xf numFmtId="39" fontId="0" fillId="0" borderId="0" xfId="0" applyAlignment="1">
      <alignment horizontal="justify" vertical="top" wrapText="1"/>
    </xf>
    <xf numFmtId="0" fontId="6" fillId="54" borderId="0" xfId="292" applyFont="1" applyFill="1" applyBorder="1" applyAlignment="1">
      <alignment horizontal="left" vertical="top"/>
      <protection/>
    </xf>
    <xf numFmtId="0" fontId="6" fillId="54" borderId="0" xfId="292" applyFont="1" applyFill="1" applyBorder="1" applyAlignment="1">
      <alignment horizontal="center" vertical="top"/>
      <protection/>
    </xf>
    <xf numFmtId="0" fontId="2" fillId="54" borderId="0" xfId="325" applyFont="1" applyFill="1" applyBorder="1" applyAlignment="1">
      <alignment horizontal="center" vertical="top" wrapText="1"/>
      <protection/>
    </xf>
    <xf numFmtId="0" fontId="6" fillId="54" borderId="0" xfId="326" applyFont="1" applyFill="1" applyBorder="1" applyAlignment="1">
      <alignment horizontal="center" vertical="top"/>
      <protection/>
    </xf>
    <xf numFmtId="0" fontId="2" fillId="54" borderId="0" xfId="292" applyFont="1" applyFill="1" applyBorder="1" applyAlignment="1">
      <alignment vertical="top"/>
      <protection/>
    </xf>
    <xf numFmtId="39" fontId="6" fillId="0" borderId="0" xfId="0" applyFont="1" applyBorder="1" applyAlignment="1" applyProtection="1">
      <alignment horizontal="justify" vertical="top" wrapText="1"/>
      <protection/>
    </xf>
    <xf numFmtId="39" fontId="6" fillId="0" borderId="0" xfId="0" applyFont="1" applyBorder="1" applyAlignment="1" applyProtection="1">
      <alignment horizontal="justify" vertical="top"/>
      <protection/>
    </xf>
    <xf numFmtId="39" fontId="6" fillId="0" borderId="0" xfId="0" applyFont="1" applyBorder="1" applyAlignment="1">
      <alignment horizontal="center" vertical="top" wrapText="1"/>
    </xf>
    <xf numFmtId="39" fontId="4" fillId="0" borderId="0" xfId="0" applyFont="1" applyBorder="1" applyAlignment="1">
      <alignment horizontal="center" vertical="top" wrapText="1"/>
    </xf>
    <xf numFmtId="39" fontId="6" fillId="0" borderId="0" xfId="0" applyFont="1" applyBorder="1" applyAlignment="1">
      <alignment vertical="top" wrapText="1"/>
    </xf>
    <xf numFmtId="39" fontId="4" fillId="0" borderId="0" xfId="0" applyFont="1" applyBorder="1" applyAlignment="1">
      <alignment vertical="top" wrapText="1"/>
    </xf>
    <xf numFmtId="39" fontId="5" fillId="0" borderId="0" xfId="0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left" vertical="top" wrapText="1"/>
    </xf>
  </cellXfs>
  <cellStyles count="4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Énfasis1" xfId="26"/>
    <cellStyle name="20% - Énfasis1 2" xfId="27"/>
    <cellStyle name="20% - Énfasis1 3" xfId="28"/>
    <cellStyle name="20% - Énfasis2" xfId="29"/>
    <cellStyle name="20% - Énfasis2 2" xfId="30"/>
    <cellStyle name="20% - Énfasis2 3" xfId="31"/>
    <cellStyle name="20% - Énfasis3" xfId="32"/>
    <cellStyle name="20% - Énfasis3 2" xfId="33"/>
    <cellStyle name="20% - Énfasis3 3" xfId="34"/>
    <cellStyle name="20% - Énfasis4" xfId="35"/>
    <cellStyle name="20% - Énfasis4 2" xfId="36"/>
    <cellStyle name="20% - Énfasis4 3" xfId="37"/>
    <cellStyle name="20% - Énfasis5" xfId="38"/>
    <cellStyle name="20% - Énfasis5 2" xfId="39"/>
    <cellStyle name="20% - Énfasis5 3" xfId="40"/>
    <cellStyle name="20% - Énfasis6" xfId="41"/>
    <cellStyle name="20% - Énfasis6 2" xfId="42"/>
    <cellStyle name="20% - Énfasis6 3" xfId="43"/>
    <cellStyle name="40% - Accent1" xfId="44"/>
    <cellStyle name="40% - Accent1 2" xfId="45"/>
    <cellStyle name="40% - Accent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- Énfasis1" xfId="55"/>
    <cellStyle name="40% - Énfasis1 2" xfId="56"/>
    <cellStyle name="40% - Énfasis1 3" xfId="57"/>
    <cellStyle name="40% - Énfasis2" xfId="58"/>
    <cellStyle name="40% - Énfasis2 2" xfId="59"/>
    <cellStyle name="40% - Énfasis2 3" xfId="60"/>
    <cellStyle name="40% - Énfasis3" xfId="61"/>
    <cellStyle name="40% - Énfasis3 2" xfId="62"/>
    <cellStyle name="40% - Énfasis3 3" xfId="63"/>
    <cellStyle name="40% - Énfasis4" xfId="64"/>
    <cellStyle name="40% - Énfasis4 2" xfId="65"/>
    <cellStyle name="40% - Énfasis4 3" xfId="66"/>
    <cellStyle name="40% - Énfasis5" xfId="67"/>
    <cellStyle name="40% - Énfasis5 2" xfId="68"/>
    <cellStyle name="40% - Énfasis5 3" xfId="69"/>
    <cellStyle name="40% - Énfasis6" xfId="70"/>
    <cellStyle name="40% - Énfasis6 2" xfId="71"/>
    <cellStyle name="40% - Énfasis6 3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60% - Énfasis1" xfId="85"/>
    <cellStyle name="60% - Énfasis1 2" xfId="86"/>
    <cellStyle name="60% - Énfasis1 3" xfId="87"/>
    <cellStyle name="60% - Énfasis2" xfId="88"/>
    <cellStyle name="60% - Énfasis2 2" xfId="89"/>
    <cellStyle name="60% - Énfasis2 3" xfId="90"/>
    <cellStyle name="60% - Énfasis3" xfId="91"/>
    <cellStyle name="60% - Énfasis3 2" xfId="92"/>
    <cellStyle name="60% - Énfasis3 3" xfId="93"/>
    <cellStyle name="60% - Énfasis4" xfId="94"/>
    <cellStyle name="60% - Énfasis4 2" xfId="95"/>
    <cellStyle name="60% - Énfasis4 3" xfId="96"/>
    <cellStyle name="60% - Énfasis5" xfId="97"/>
    <cellStyle name="60% - Énfasis5 2" xfId="98"/>
    <cellStyle name="60% - Énfasis5 3" xfId="99"/>
    <cellStyle name="60% - Énfasis6" xfId="100"/>
    <cellStyle name="60% - Énfasis6 2" xfId="101"/>
    <cellStyle name="60% - Énfasis6 3" xfId="102"/>
    <cellStyle name="Accent1" xfId="103"/>
    <cellStyle name="Accent1 2" xfId="104"/>
    <cellStyle name="Accent2" xfId="105"/>
    <cellStyle name="Accent2 2" xfId="106"/>
    <cellStyle name="Accent3" xfId="107"/>
    <cellStyle name="Accent3 2" xfId="108"/>
    <cellStyle name="Accent4" xfId="109"/>
    <cellStyle name="Accent4 2" xfId="110"/>
    <cellStyle name="Accent5" xfId="111"/>
    <cellStyle name="Accent6" xfId="112"/>
    <cellStyle name="Accent6 2" xfId="113"/>
    <cellStyle name="Bad" xfId="114"/>
    <cellStyle name="Bad 2" xfId="115"/>
    <cellStyle name="Buena 2" xfId="116"/>
    <cellStyle name="Bueno" xfId="117"/>
    <cellStyle name="Bueno 2" xfId="118"/>
    <cellStyle name="Calculation" xfId="119"/>
    <cellStyle name="Calculation 2" xfId="120"/>
    <cellStyle name="Calculation 2 2" xfId="121"/>
    <cellStyle name="Calculation 2 3" xfId="122"/>
    <cellStyle name="Calculation 2 4" xfId="123"/>
    <cellStyle name="Calculation 3" xfId="124"/>
    <cellStyle name="Calculation 4" xfId="125"/>
    <cellStyle name="Calculation 5" xfId="126"/>
    <cellStyle name="Cálculo" xfId="127"/>
    <cellStyle name="Cálculo 2" xfId="128"/>
    <cellStyle name="Cálculo 2 2" xfId="129"/>
    <cellStyle name="Cálculo 2 3" xfId="130"/>
    <cellStyle name="Cálculo 2 4" xfId="131"/>
    <cellStyle name="Cálculo 3" xfId="132"/>
    <cellStyle name="Cálculo 4" xfId="133"/>
    <cellStyle name="Cálculo 5" xfId="134"/>
    <cellStyle name="Cálculo 6" xfId="135"/>
    <cellStyle name="Celda de comprobación" xfId="136"/>
    <cellStyle name="Celda de comprobación 2" xfId="137"/>
    <cellStyle name="Celda de comprobación 3" xfId="138"/>
    <cellStyle name="Celda vinculada" xfId="139"/>
    <cellStyle name="Celda vinculada 2" xfId="140"/>
    <cellStyle name="Celda vinculada 3" xfId="141"/>
    <cellStyle name="Comma 2" xfId="142"/>
    <cellStyle name="Comma 2 2" xfId="143"/>
    <cellStyle name="Comma 3" xfId="144"/>
    <cellStyle name="Comma 3 2" xfId="145"/>
    <cellStyle name="Encabezado 1" xfId="146"/>
    <cellStyle name="Encabezado 1 2" xfId="147"/>
    <cellStyle name="Encabezado 4" xfId="148"/>
    <cellStyle name="Encabezado 4 2" xfId="149"/>
    <cellStyle name="Encabezado 4 3" xfId="150"/>
    <cellStyle name="Énfasis1" xfId="151"/>
    <cellStyle name="Énfasis1 2" xfId="152"/>
    <cellStyle name="Énfasis1 3" xfId="153"/>
    <cellStyle name="Énfasis2" xfId="154"/>
    <cellStyle name="Énfasis2 2" xfId="155"/>
    <cellStyle name="Énfasis2 3" xfId="156"/>
    <cellStyle name="Énfasis3" xfId="157"/>
    <cellStyle name="Énfasis3 2" xfId="158"/>
    <cellStyle name="Énfasis3 3" xfId="159"/>
    <cellStyle name="Énfasis4" xfId="160"/>
    <cellStyle name="Énfasis4 2" xfId="161"/>
    <cellStyle name="Énfasis4 3" xfId="162"/>
    <cellStyle name="Énfasis5" xfId="163"/>
    <cellStyle name="Énfasis5 2" xfId="164"/>
    <cellStyle name="Énfasis5 3" xfId="165"/>
    <cellStyle name="Énfasis6" xfId="166"/>
    <cellStyle name="Énfasis6 2" xfId="167"/>
    <cellStyle name="Énfasis6 3" xfId="168"/>
    <cellStyle name="Entrada" xfId="169"/>
    <cellStyle name="Entrada 2" xfId="170"/>
    <cellStyle name="Entrada 2 2" xfId="171"/>
    <cellStyle name="Entrada 2 3" xfId="172"/>
    <cellStyle name="Entrada 2 4" xfId="173"/>
    <cellStyle name="Entrada 3" xfId="174"/>
    <cellStyle name="Entrada 4" xfId="175"/>
    <cellStyle name="Entrada 5" xfId="176"/>
    <cellStyle name="Entrada 6" xfId="177"/>
    <cellStyle name="Euro" xfId="178"/>
    <cellStyle name="Euro 2" xfId="179"/>
    <cellStyle name="Euro 2 2" xfId="180"/>
    <cellStyle name="Explanatory Text" xfId="181"/>
    <cellStyle name="F2" xfId="182"/>
    <cellStyle name="F3" xfId="183"/>
    <cellStyle name="F4" xfId="184"/>
    <cellStyle name="F5" xfId="185"/>
    <cellStyle name="F6" xfId="186"/>
    <cellStyle name="F7" xfId="187"/>
    <cellStyle name="F8" xfId="188"/>
    <cellStyle name="Good 2" xfId="189"/>
    <cellStyle name="Heading 1 2" xfId="190"/>
    <cellStyle name="Heading 2" xfId="191"/>
    <cellStyle name="Heading 2 2" xfId="192"/>
    <cellStyle name="Heading 3" xfId="193"/>
    <cellStyle name="Heading 3 2" xfId="194"/>
    <cellStyle name="Heading 3 2 2" xfId="195"/>
    <cellStyle name="Heading 3 2 3" xfId="196"/>
    <cellStyle name="Heading 3 3" xfId="197"/>
    <cellStyle name="Heading 3 4" xfId="198"/>
    <cellStyle name="Heading 4 2" xfId="199"/>
    <cellStyle name="Hyperlink" xfId="200"/>
    <cellStyle name="Followed Hyperlink" xfId="201"/>
    <cellStyle name="Incorrecto" xfId="202"/>
    <cellStyle name="Incorrecto 2" xfId="203"/>
    <cellStyle name="Incorrecto 3" xfId="204"/>
    <cellStyle name="Input 2" xfId="205"/>
    <cellStyle name="Input 2 2" xfId="206"/>
    <cellStyle name="Input 2 3" xfId="207"/>
    <cellStyle name="Input 2 4" xfId="208"/>
    <cellStyle name="Input 3" xfId="209"/>
    <cellStyle name="Input 4" xfId="210"/>
    <cellStyle name="Input 5" xfId="211"/>
    <cellStyle name="Linked Cell 2" xfId="212"/>
    <cellStyle name="Comma" xfId="213"/>
    <cellStyle name="Comma [0]" xfId="214"/>
    <cellStyle name="Millares 10" xfId="215"/>
    <cellStyle name="Millares 10 2" xfId="216"/>
    <cellStyle name="Millares 10 2 2" xfId="217"/>
    <cellStyle name="Millares 10 3" xfId="218"/>
    <cellStyle name="Millares 10 4" xfId="219"/>
    <cellStyle name="Millares 11" xfId="220"/>
    <cellStyle name="Millares 11 3" xfId="221"/>
    <cellStyle name="Millares 12" xfId="222"/>
    <cellStyle name="Millares 12 2" xfId="223"/>
    <cellStyle name="Millares 14" xfId="224"/>
    <cellStyle name="Millares 16" xfId="225"/>
    <cellStyle name="Millares 2" xfId="226"/>
    <cellStyle name="Millares 2 11 2" xfId="227"/>
    <cellStyle name="Millares 2 2" xfId="228"/>
    <cellStyle name="Millares 2 2 2" xfId="229"/>
    <cellStyle name="Millares 2 2 2 2" xfId="230"/>
    <cellStyle name="Millares 2 2 3" xfId="231"/>
    <cellStyle name="Millares 2 2 4" xfId="232"/>
    <cellStyle name="Millares 2 3" xfId="233"/>
    <cellStyle name="Millares 2 4" xfId="234"/>
    <cellStyle name="Millares 2 4 2" xfId="235"/>
    <cellStyle name="Millares 2 5" xfId="236"/>
    <cellStyle name="Millares 2 6" xfId="237"/>
    <cellStyle name="Millares 2 7" xfId="238"/>
    <cellStyle name="Millares 2_111-12 ac neyba zona alta" xfId="239"/>
    <cellStyle name="Millares 3" xfId="240"/>
    <cellStyle name="Millares 3 2" xfId="241"/>
    <cellStyle name="Millares 3 2 2" xfId="242"/>
    <cellStyle name="Millares 3 2 2 2" xfId="243"/>
    <cellStyle name="Millares 3 2 3" xfId="244"/>
    <cellStyle name="Millares 3 2 4" xfId="245"/>
    <cellStyle name="Millares 3 2 5" xfId="246"/>
    <cellStyle name="Millares 3 3" xfId="247"/>
    <cellStyle name="Millares 3 3 2" xfId="248"/>
    <cellStyle name="Millares 3 3 3" xfId="249"/>
    <cellStyle name="Millares 3 3 4" xfId="250"/>
    <cellStyle name="Millares 3 3 5" xfId="251"/>
    <cellStyle name="Millares 3 4" xfId="252"/>
    <cellStyle name="Millares 3 4 2" xfId="253"/>
    <cellStyle name="Millares 3 5" xfId="254"/>
    <cellStyle name="Millares 3 6" xfId="255"/>
    <cellStyle name="Millares 3 7" xfId="256"/>
    <cellStyle name="Millares 3_111-12 ac neyba zona alta" xfId="257"/>
    <cellStyle name="Millares 4" xfId="258"/>
    <cellStyle name="Millares 4 2" xfId="259"/>
    <cellStyle name="Millares 4 2 2" xfId="260"/>
    <cellStyle name="Millares 4 2 3" xfId="261"/>
    <cellStyle name="Millares 4 3" xfId="262"/>
    <cellStyle name="Millares 46" xfId="263"/>
    <cellStyle name="Millares 5" xfId="264"/>
    <cellStyle name="Millares 5 3" xfId="265"/>
    <cellStyle name="Millares 6" xfId="266"/>
    <cellStyle name="Millares 6 2" xfId="267"/>
    <cellStyle name="Millares 7" xfId="268"/>
    <cellStyle name="Millares 7 2" xfId="269"/>
    <cellStyle name="Millares 7 3" xfId="270"/>
    <cellStyle name="Millares 8" xfId="271"/>
    <cellStyle name="Millares 8 2" xfId="272"/>
    <cellStyle name="Millares 9" xfId="273"/>
    <cellStyle name="Millares 9 2" xfId="274"/>
    <cellStyle name="Millares_NUEVO FORMATO DE PRESUPUESTOS" xfId="275"/>
    <cellStyle name="Currency" xfId="276"/>
    <cellStyle name="Currency [0]" xfId="277"/>
    <cellStyle name="Moneda 2" xfId="278"/>
    <cellStyle name="Moneda 2 2" xfId="279"/>
    <cellStyle name="Moneda 2 3" xfId="280"/>
    <cellStyle name="Moneda 2 4" xfId="281"/>
    <cellStyle name="Moneda 3" xfId="282"/>
    <cellStyle name="Neutral" xfId="283"/>
    <cellStyle name="Neutral 2" xfId="284"/>
    <cellStyle name="Neutral 3" xfId="285"/>
    <cellStyle name="No-definido" xfId="286"/>
    <cellStyle name="Normal - Style1" xfId="287"/>
    <cellStyle name="Normal 10" xfId="288"/>
    <cellStyle name="Normal 10 2" xfId="289"/>
    <cellStyle name="Normal 10 3" xfId="290"/>
    <cellStyle name="Normal 11" xfId="291"/>
    <cellStyle name="Normal 11 2" xfId="292"/>
    <cellStyle name="Normal 12" xfId="293"/>
    <cellStyle name="Normal 12 2" xfId="294"/>
    <cellStyle name="Normal 12 2 2" xfId="295"/>
    <cellStyle name="Normal 12 3" xfId="296"/>
    <cellStyle name="Normal 13" xfId="297"/>
    <cellStyle name="Normal 13 2" xfId="298"/>
    <cellStyle name="Normal 13 2 2" xfId="299"/>
    <cellStyle name="Normal 13 3" xfId="300"/>
    <cellStyle name="Normal 14" xfId="301"/>
    <cellStyle name="Normal 14 2" xfId="302"/>
    <cellStyle name="Normal 14 2 2" xfId="303"/>
    <cellStyle name="Normal 14 2 3" xfId="304"/>
    <cellStyle name="Normal 14 3" xfId="305"/>
    <cellStyle name="Normal 15" xfId="306"/>
    <cellStyle name="Normal 15 2" xfId="307"/>
    <cellStyle name="Normal 15 2 2" xfId="308"/>
    <cellStyle name="Normal 15 3" xfId="309"/>
    <cellStyle name="Normal 16" xfId="310"/>
    <cellStyle name="Normal 16 2" xfId="311"/>
    <cellStyle name="Normal 16 2 2" xfId="312"/>
    <cellStyle name="Normal 16 3" xfId="313"/>
    <cellStyle name="Normal 17" xfId="314"/>
    <cellStyle name="Normal 17 2" xfId="315"/>
    <cellStyle name="Normal 17 2 2" xfId="316"/>
    <cellStyle name="Normal 17 3" xfId="317"/>
    <cellStyle name="Normal 18" xfId="318"/>
    <cellStyle name="Normal 18 2" xfId="319"/>
    <cellStyle name="Normal 19" xfId="320"/>
    <cellStyle name="Normal 19 2" xfId="321"/>
    <cellStyle name="Normal 2" xfId="322"/>
    <cellStyle name="Normal 2 10" xfId="323"/>
    <cellStyle name="Normal 2 2" xfId="324"/>
    <cellStyle name="Normal 2 2 2" xfId="325"/>
    <cellStyle name="Normal 2 2 2 2" xfId="326"/>
    <cellStyle name="Normal 2 3" xfId="327"/>
    <cellStyle name="Normal 2 3 2" xfId="328"/>
    <cellStyle name="Normal 2 3 2 2" xfId="329"/>
    <cellStyle name="Normal 2 4" xfId="330"/>
    <cellStyle name="Normal 2 4 2" xfId="331"/>
    <cellStyle name="Normal 2 5" xfId="332"/>
    <cellStyle name="Normal 2 6" xfId="333"/>
    <cellStyle name="Normal 2_07-09 presupu..." xfId="334"/>
    <cellStyle name="Normal 20" xfId="335"/>
    <cellStyle name="Normal 21" xfId="336"/>
    <cellStyle name="Normal 22" xfId="337"/>
    <cellStyle name="Normal 23" xfId="338"/>
    <cellStyle name="Normal 24" xfId="339"/>
    <cellStyle name="Normal 25" xfId="340"/>
    <cellStyle name="Normal 26" xfId="341"/>
    <cellStyle name="Normal 27" xfId="342"/>
    <cellStyle name="Normal 27 2" xfId="343"/>
    <cellStyle name="Normal 27 3" xfId="344"/>
    <cellStyle name="Normal 28" xfId="345"/>
    <cellStyle name="Normal 29" xfId="346"/>
    <cellStyle name="Normal 3" xfId="347"/>
    <cellStyle name="Normal 3 2" xfId="348"/>
    <cellStyle name="Normal 3 2 2" xfId="349"/>
    <cellStyle name="Normal 3 2 2 2" xfId="350"/>
    <cellStyle name="Normal 3 2 3" xfId="351"/>
    <cellStyle name="Normal 3 2 4" xfId="352"/>
    <cellStyle name="Normal 3 3" xfId="353"/>
    <cellStyle name="Normal 3 3 2" xfId="354"/>
    <cellStyle name="Normal 3 4" xfId="355"/>
    <cellStyle name="Normal 3 5" xfId="356"/>
    <cellStyle name="Normal 3_PRESUPUESTO ACTUALIZADO No. 2 AL PRESUPUESTO No.  59-10 REFORZAMIENTO Y REHABILITACION INSTALACIONES FISICAS ACUEDUCTO YAGUATE" xfId="357"/>
    <cellStyle name="Normal 30" xfId="358"/>
    <cellStyle name="Normal 31" xfId="359"/>
    <cellStyle name="Normal 31 2" xfId="360"/>
    <cellStyle name="Normal 31_correccion de averia ac.hatillo prov.hato mayor oct.2011" xfId="361"/>
    <cellStyle name="Normal 32" xfId="362"/>
    <cellStyle name="Normal 4" xfId="363"/>
    <cellStyle name="Normal 4 2" xfId="364"/>
    <cellStyle name="Normal 4 2 2" xfId="365"/>
    <cellStyle name="Normal 4 2 2 2" xfId="366"/>
    <cellStyle name="Normal 4 2 3" xfId="367"/>
    <cellStyle name="Normal 4 3" xfId="368"/>
    <cellStyle name="Normal 4 3 2" xfId="369"/>
    <cellStyle name="Normal 4 3 2 2" xfId="370"/>
    <cellStyle name="Normal 4 3 3" xfId="371"/>
    <cellStyle name="Normal 4 4" xfId="372"/>
    <cellStyle name="Normal 40" xfId="373"/>
    <cellStyle name="Normal 42" xfId="374"/>
    <cellStyle name="Normal 45" xfId="375"/>
    <cellStyle name="Normal 5" xfId="376"/>
    <cellStyle name="Normal 5 2" xfId="377"/>
    <cellStyle name="Normal 5 2 2" xfId="378"/>
    <cellStyle name="Normal 5 3" xfId="379"/>
    <cellStyle name="Normal 5 3 2" xfId="380"/>
    <cellStyle name="Normal 5 3 2 2" xfId="381"/>
    <cellStyle name="Normal 5 3 3" xfId="382"/>
    <cellStyle name="Normal 5 4" xfId="383"/>
    <cellStyle name="Normal 5 5" xfId="384"/>
    <cellStyle name="Normal 53" xfId="385"/>
    <cellStyle name="Normal 6" xfId="386"/>
    <cellStyle name="Normal 6 2" xfId="387"/>
    <cellStyle name="Normal 6 2 2" xfId="388"/>
    <cellStyle name="Normal 6 3" xfId="389"/>
    <cellStyle name="Normal 6 3 2" xfId="390"/>
    <cellStyle name="Normal 6 4" xfId="391"/>
    <cellStyle name="Normal 7" xfId="392"/>
    <cellStyle name="Normal 7 2" xfId="393"/>
    <cellStyle name="Normal 8" xfId="394"/>
    <cellStyle name="Normal 8 2" xfId="395"/>
    <cellStyle name="Normal 8 2 2" xfId="396"/>
    <cellStyle name="Normal 8 3" xfId="397"/>
    <cellStyle name="Normal 9" xfId="398"/>
    <cellStyle name="Normal 9 2" xfId="399"/>
    <cellStyle name="Normal 9 3" xfId="400"/>
    <cellStyle name="Normal 9 4" xfId="401"/>
    <cellStyle name="Normal_50-09 EXTENSION LINEA LA CUARENTA Y CABUYA 2" xfId="402"/>
    <cellStyle name="Normal_55-09 Equipamiento Pozos Ac. Rural El Llano" xfId="403"/>
    <cellStyle name="Normal_Hoja1" xfId="404"/>
    <cellStyle name="Normal_rec 2 al 98-05 terminacion ac. la cueva de cevicos 2da. etapa ac. mult. guanabano- cruce de maguaca parte b y guanabano como ext. al ac. la cueva de cevico 1" xfId="405"/>
    <cellStyle name="Notas" xfId="406"/>
    <cellStyle name="Notas 2" xfId="407"/>
    <cellStyle name="Notas 2 2" xfId="408"/>
    <cellStyle name="Notas 2 2 2" xfId="409"/>
    <cellStyle name="Notas 2 2 3" xfId="410"/>
    <cellStyle name="Notas 2 2 4" xfId="411"/>
    <cellStyle name="Notas 2 3" xfId="412"/>
    <cellStyle name="Notas 2 4" xfId="413"/>
    <cellStyle name="Notas 2 5" xfId="414"/>
    <cellStyle name="Notas 3" xfId="415"/>
    <cellStyle name="Notas 4" xfId="416"/>
    <cellStyle name="Notas 5" xfId="417"/>
    <cellStyle name="Notas 6" xfId="418"/>
    <cellStyle name="Note 2" xfId="419"/>
    <cellStyle name="Note 2 2" xfId="420"/>
    <cellStyle name="Note 2 2 2" xfId="421"/>
    <cellStyle name="Note 2 2 3" xfId="422"/>
    <cellStyle name="Note 2 2 4" xfId="423"/>
    <cellStyle name="Note 2 3" xfId="424"/>
    <cellStyle name="Note 2 4" xfId="425"/>
    <cellStyle name="Note 2 5" xfId="426"/>
    <cellStyle name="Note 3" xfId="427"/>
    <cellStyle name="Note 3 2" xfId="428"/>
    <cellStyle name="Note 3 3" xfId="429"/>
    <cellStyle name="Note 3 4" xfId="430"/>
    <cellStyle name="Note 4" xfId="431"/>
    <cellStyle name="Note 5" xfId="432"/>
    <cellStyle name="Note 6" xfId="433"/>
    <cellStyle name="Output" xfId="434"/>
    <cellStyle name="Output 2" xfId="435"/>
    <cellStyle name="Output 2 2" xfId="436"/>
    <cellStyle name="Output 2 3" xfId="437"/>
    <cellStyle name="Output 3" xfId="438"/>
    <cellStyle name="Output 4" xfId="439"/>
    <cellStyle name="Percent 2" xfId="440"/>
    <cellStyle name="Percent" xfId="441"/>
    <cellStyle name="Porcentaje 2" xfId="442"/>
    <cellStyle name="Porcentaje 2 2" xfId="443"/>
    <cellStyle name="Porcentaje 3" xfId="444"/>
    <cellStyle name="Porcentual 2" xfId="445"/>
    <cellStyle name="Porcentual 2 2" xfId="446"/>
    <cellStyle name="Porcentual 2 2 2" xfId="447"/>
    <cellStyle name="Porcentual 2 3" xfId="448"/>
    <cellStyle name="Porcentual 3" xfId="449"/>
    <cellStyle name="Porcentual 3 2" xfId="450"/>
    <cellStyle name="Porcentual 3 3" xfId="451"/>
    <cellStyle name="Porcentual 4" xfId="452"/>
    <cellStyle name="Porcentual 4 2" xfId="453"/>
    <cellStyle name="Porcentual 5" xfId="454"/>
    <cellStyle name="Salida" xfId="455"/>
    <cellStyle name="Salida 2" xfId="456"/>
    <cellStyle name="Salida 2 2" xfId="457"/>
    <cellStyle name="Salida 2 3" xfId="458"/>
    <cellStyle name="Salida 3" xfId="459"/>
    <cellStyle name="Salida 4" xfId="460"/>
    <cellStyle name="Salida 5" xfId="461"/>
    <cellStyle name="Texto de advertencia" xfId="462"/>
    <cellStyle name="Texto de advertencia 2" xfId="463"/>
    <cellStyle name="Texto de advertencia 3" xfId="464"/>
    <cellStyle name="Texto explicativo" xfId="465"/>
    <cellStyle name="Texto explicativo 2" xfId="466"/>
    <cellStyle name="Texto explicativo 3" xfId="467"/>
    <cellStyle name="Title" xfId="468"/>
    <cellStyle name="Title 2" xfId="469"/>
    <cellStyle name="Título" xfId="470"/>
    <cellStyle name="Título 1 2" xfId="471"/>
    <cellStyle name="Título 2" xfId="472"/>
    <cellStyle name="Título 2 2" xfId="473"/>
    <cellStyle name="Título 2 3" xfId="474"/>
    <cellStyle name="Título 3" xfId="475"/>
    <cellStyle name="Título 3 2" xfId="476"/>
    <cellStyle name="Título 3 2 2" xfId="477"/>
    <cellStyle name="Título 3 2 3" xfId="478"/>
    <cellStyle name="Título 3 3" xfId="479"/>
    <cellStyle name="Título 3 4" xfId="480"/>
    <cellStyle name="Título 3 5" xfId="481"/>
    <cellStyle name="Título 4" xfId="482"/>
    <cellStyle name="Título 5" xfId="483"/>
    <cellStyle name="Total" xfId="484"/>
    <cellStyle name="Total 2" xfId="485"/>
    <cellStyle name="Total 2 2" xfId="486"/>
    <cellStyle name="Total 2 3" xfId="487"/>
    <cellStyle name="Total 3" xfId="488"/>
    <cellStyle name="Total 4" xfId="489"/>
    <cellStyle name="Total 5" xfId="49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1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4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5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6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7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8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9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10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11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12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13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14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15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16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17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18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19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0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1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2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3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4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8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1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2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33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34" name="Text Box 32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35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36" name="Text Box 63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37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38" name="Text Box 32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39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40" name="Text Box 63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41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42" name="Text Box 32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43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44" name="Text Box 63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45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46" name="Text Box 32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57200"/>
    <xdr:sp fLocksText="0">
      <xdr:nvSpPr>
        <xdr:cNvPr id="47" name="Text Box 3"/>
        <xdr:cNvSpPr txBox="1">
          <a:spLocks noChangeArrowheads="1"/>
        </xdr:cNvSpPr>
      </xdr:nvSpPr>
      <xdr:spPr>
        <a:xfrm>
          <a:off x="0" y="231876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419100"/>
    <xdr:sp fLocksText="0">
      <xdr:nvSpPr>
        <xdr:cNvPr id="48" name="Text Box 63"/>
        <xdr:cNvSpPr txBox="1">
          <a:spLocks noChangeArrowheads="1"/>
        </xdr:cNvSpPr>
      </xdr:nvSpPr>
      <xdr:spPr>
        <a:xfrm>
          <a:off x="0" y="2318766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49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50" name="Text Box 32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51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52" name="Text Box 63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53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54" name="Text Box 32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55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56" name="Text Box 63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57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58" name="Text Box 32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59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60" name="Text Box 63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61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62" name="Text Box 32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71475"/>
    <xdr:sp fLocksText="0">
      <xdr:nvSpPr>
        <xdr:cNvPr id="63" name="Text Box 3"/>
        <xdr:cNvSpPr txBox="1">
          <a:spLocks noChangeArrowheads="1"/>
        </xdr:cNvSpPr>
      </xdr:nvSpPr>
      <xdr:spPr>
        <a:xfrm>
          <a:off x="0" y="23187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0" cy="323850"/>
    <xdr:sp fLocksText="0">
      <xdr:nvSpPr>
        <xdr:cNvPr id="64" name="Text Box 63"/>
        <xdr:cNvSpPr txBox="1">
          <a:spLocks noChangeArrowheads="1"/>
        </xdr:cNvSpPr>
      </xdr:nvSpPr>
      <xdr:spPr>
        <a:xfrm>
          <a:off x="0" y="2318766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65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66" name="Text Box 32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67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68" name="Text Box 6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69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0" name="Text Box 32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1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2" name="Text Box 6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3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4" name="Text Box 32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5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6" name="Text Box 6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7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8" name="Text Box 32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79" name="Text Box 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12</xdr:row>
      <xdr:rowOff>0</xdr:rowOff>
    </xdr:from>
    <xdr:ext cx="0" cy="314325"/>
    <xdr:sp fLocksText="0">
      <xdr:nvSpPr>
        <xdr:cNvPr id="80" name="Text Box 63"/>
        <xdr:cNvSpPr txBox="1">
          <a:spLocks noChangeArrowheads="1"/>
        </xdr:cNvSpPr>
      </xdr:nvSpPr>
      <xdr:spPr>
        <a:xfrm>
          <a:off x="4019550" y="2190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1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2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3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4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5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6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7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8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89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0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1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2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3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4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5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6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7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8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99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0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1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2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3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4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5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6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7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8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09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10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11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12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4</xdr:col>
      <xdr:colOff>257175</xdr:colOff>
      <xdr:row>1135</xdr:row>
      <xdr:rowOff>38100</xdr:rowOff>
    </xdr:from>
    <xdr:ext cx="0" cy="428625"/>
    <xdr:sp fLocksText="0">
      <xdr:nvSpPr>
        <xdr:cNvPr id="113" name="Text Box 3"/>
        <xdr:cNvSpPr txBox="1">
          <a:spLocks noChangeArrowheads="1"/>
        </xdr:cNvSpPr>
      </xdr:nvSpPr>
      <xdr:spPr>
        <a:xfrm>
          <a:off x="8324850" y="2319147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14" name="Text Box 32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15" name="Text Box 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16" name="Text Box 6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17" name="Text Box 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18" name="Text Box 32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19" name="Text Box 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0" name="Text Box 6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1" name="Text Box 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2" name="Text Box 32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3" name="Text Box 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4" name="Text Box 6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5" name="Text Box 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6" name="Text Box 32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7" name="Text Box 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428625"/>
    <xdr:sp fLocksText="0">
      <xdr:nvSpPr>
        <xdr:cNvPr id="128" name="Text Box 63"/>
        <xdr:cNvSpPr txBox="1">
          <a:spLocks noChangeArrowheads="1"/>
        </xdr:cNvSpPr>
      </xdr:nvSpPr>
      <xdr:spPr>
        <a:xfrm>
          <a:off x="4019550" y="2318766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29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0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1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2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3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4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5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6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7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8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39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40" name="Text Box 6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41" name="Text Box 3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390525"/>
    <xdr:sp fLocksText="0">
      <xdr:nvSpPr>
        <xdr:cNvPr id="142" name="Text Box 32"/>
        <xdr:cNvSpPr txBox="1">
          <a:spLocks noChangeArrowheads="1"/>
        </xdr:cNvSpPr>
      </xdr:nvSpPr>
      <xdr:spPr>
        <a:xfrm>
          <a:off x="4019550" y="2318766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2543175</xdr:colOff>
      <xdr:row>1140</xdr:row>
      <xdr:rowOff>85725</xdr:rowOff>
    </xdr:from>
    <xdr:ext cx="0" cy="381000"/>
    <xdr:sp fLocksText="0">
      <xdr:nvSpPr>
        <xdr:cNvPr id="143" name="Text Box 63"/>
        <xdr:cNvSpPr txBox="1">
          <a:spLocks noChangeArrowheads="1"/>
        </xdr:cNvSpPr>
      </xdr:nvSpPr>
      <xdr:spPr>
        <a:xfrm>
          <a:off x="3305175" y="2328005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44" name="Text Box 8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45" name="Text Box 9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90500"/>
    <xdr:sp fLocksText="0">
      <xdr:nvSpPr>
        <xdr:cNvPr id="146" name="Text Box 8"/>
        <xdr:cNvSpPr txBox="1">
          <a:spLocks noChangeArrowheads="1"/>
        </xdr:cNvSpPr>
      </xdr:nvSpPr>
      <xdr:spPr>
        <a:xfrm>
          <a:off x="2505075" y="231876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90500"/>
    <xdr:sp fLocksText="0">
      <xdr:nvSpPr>
        <xdr:cNvPr id="147" name="Text Box 9"/>
        <xdr:cNvSpPr txBox="1">
          <a:spLocks noChangeArrowheads="1"/>
        </xdr:cNvSpPr>
      </xdr:nvSpPr>
      <xdr:spPr>
        <a:xfrm>
          <a:off x="2505075" y="231876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1076325</xdr:colOff>
      <xdr:row>1135</xdr:row>
      <xdr:rowOff>0</xdr:rowOff>
    </xdr:from>
    <xdr:ext cx="104775" cy="142875"/>
    <xdr:sp fLocksText="0">
      <xdr:nvSpPr>
        <xdr:cNvPr id="148" name="Text Box 8"/>
        <xdr:cNvSpPr txBox="1">
          <a:spLocks noChangeArrowheads="1"/>
        </xdr:cNvSpPr>
      </xdr:nvSpPr>
      <xdr:spPr>
        <a:xfrm>
          <a:off x="7353300" y="2318766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1076325</xdr:colOff>
      <xdr:row>1135</xdr:row>
      <xdr:rowOff>0</xdr:rowOff>
    </xdr:from>
    <xdr:ext cx="104775" cy="142875"/>
    <xdr:sp fLocksText="0">
      <xdr:nvSpPr>
        <xdr:cNvPr id="149" name="Text Box 9"/>
        <xdr:cNvSpPr txBox="1">
          <a:spLocks noChangeArrowheads="1"/>
        </xdr:cNvSpPr>
      </xdr:nvSpPr>
      <xdr:spPr>
        <a:xfrm>
          <a:off x="7353300" y="2318766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1076325</xdr:colOff>
      <xdr:row>1135</xdr:row>
      <xdr:rowOff>0</xdr:rowOff>
    </xdr:from>
    <xdr:ext cx="104775" cy="161925"/>
    <xdr:sp fLocksText="0">
      <xdr:nvSpPr>
        <xdr:cNvPr id="150" name="Text Box 8"/>
        <xdr:cNvSpPr txBox="1">
          <a:spLocks noChangeArrowheads="1"/>
        </xdr:cNvSpPr>
      </xdr:nvSpPr>
      <xdr:spPr>
        <a:xfrm>
          <a:off x="7353300" y="2318766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1076325</xdr:colOff>
      <xdr:row>1135</xdr:row>
      <xdr:rowOff>0</xdr:rowOff>
    </xdr:from>
    <xdr:ext cx="104775" cy="161925"/>
    <xdr:sp fLocksText="0">
      <xdr:nvSpPr>
        <xdr:cNvPr id="151" name="Text Box 9"/>
        <xdr:cNvSpPr txBox="1">
          <a:spLocks noChangeArrowheads="1"/>
        </xdr:cNvSpPr>
      </xdr:nvSpPr>
      <xdr:spPr>
        <a:xfrm>
          <a:off x="7353300" y="2318766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52" name="Text Box 8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53" name="Text Box 9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61925"/>
    <xdr:sp fLocksText="0">
      <xdr:nvSpPr>
        <xdr:cNvPr id="154" name="Text Box 8"/>
        <xdr:cNvSpPr txBox="1">
          <a:spLocks noChangeArrowheads="1"/>
        </xdr:cNvSpPr>
      </xdr:nvSpPr>
      <xdr:spPr>
        <a:xfrm>
          <a:off x="2505075" y="2318766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61925"/>
    <xdr:sp fLocksText="0">
      <xdr:nvSpPr>
        <xdr:cNvPr id="155" name="Text Box 9"/>
        <xdr:cNvSpPr txBox="1">
          <a:spLocks noChangeArrowheads="1"/>
        </xdr:cNvSpPr>
      </xdr:nvSpPr>
      <xdr:spPr>
        <a:xfrm>
          <a:off x="2505075" y="2318766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56" name="Text Box 8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57" name="Text Box 9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90500"/>
    <xdr:sp fLocksText="0">
      <xdr:nvSpPr>
        <xdr:cNvPr id="158" name="Text Box 8"/>
        <xdr:cNvSpPr txBox="1">
          <a:spLocks noChangeArrowheads="1"/>
        </xdr:cNvSpPr>
      </xdr:nvSpPr>
      <xdr:spPr>
        <a:xfrm>
          <a:off x="2505075" y="231876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90500"/>
    <xdr:sp fLocksText="0">
      <xdr:nvSpPr>
        <xdr:cNvPr id="159" name="Text Box 9"/>
        <xdr:cNvSpPr txBox="1">
          <a:spLocks noChangeArrowheads="1"/>
        </xdr:cNvSpPr>
      </xdr:nvSpPr>
      <xdr:spPr>
        <a:xfrm>
          <a:off x="2505075" y="231876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1076325</xdr:colOff>
      <xdr:row>1135</xdr:row>
      <xdr:rowOff>0</xdr:rowOff>
    </xdr:from>
    <xdr:ext cx="104775" cy="142875"/>
    <xdr:sp fLocksText="0">
      <xdr:nvSpPr>
        <xdr:cNvPr id="160" name="Text Box 8"/>
        <xdr:cNvSpPr txBox="1">
          <a:spLocks noChangeArrowheads="1"/>
        </xdr:cNvSpPr>
      </xdr:nvSpPr>
      <xdr:spPr>
        <a:xfrm>
          <a:off x="7353300" y="2318766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1076325</xdr:colOff>
      <xdr:row>1135</xdr:row>
      <xdr:rowOff>0</xdr:rowOff>
    </xdr:from>
    <xdr:ext cx="104775" cy="142875"/>
    <xdr:sp fLocksText="0">
      <xdr:nvSpPr>
        <xdr:cNvPr id="161" name="Text Box 9"/>
        <xdr:cNvSpPr txBox="1">
          <a:spLocks noChangeArrowheads="1"/>
        </xdr:cNvSpPr>
      </xdr:nvSpPr>
      <xdr:spPr>
        <a:xfrm>
          <a:off x="7353300" y="2318766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1076325</xdr:colOff>
      <xdr:row>1135</xdr:row>
      <xdr:rowOff>0</xdr:rowOff>
    </xdr:from>
    <xdr:ext cx="104775" cy="161925"/>
    <xdr:sp fLocksText="0">
      <xdr:nvSpPr>
        <xdr:cNvPr id="162" name="Text Box 8"/>
        <xdr:cNvSpPr txBox="1">
          <a:spLocks noChangeArrowheads="1"/>
        </xdr:cNvSpPr>
      </xdr:nvSpPr>
      <xdr:spPr>
        <a:xfrm>
          <a:off x="7353300" y="2318766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63" name="Text Box 8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64" name="Text Box 9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61925"/>
    <xdr:sp fLocksText="0">
      <xdr:nvSpPr>
        <xdr:cNvPr id="165" name="Text Box 8"/>
        <xdr:cNvSpPr txBox="1">
          <a:spLocks noChangeArrowheads="1"/>
        </xdr:cNvSpPr>
      </xdr:nvSpPr>
      <xdr:spPr>
        <a:xfrm>
          <a:off x="2505075" y="2318766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61925"/>
    <xdr:sp fLocksText="0">
      <xdr:nvSpPr>
        <xdr:cNvPr id="166" name="Text Box 9"/>
        <xdr:cNvSpPr txBox="1">
          <a:spLocks noChangeArrowheads="1"/>
        </xdr:cNvSpPr>
      </xdr:nvSpPr>
      <xdr:spPr>
        <a:xfrm>
          <a:off x="2505075" y="2318766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67" name="Text Box 8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42875"/>
    <xdr:sp fLocksText="0">
      <xdr:nvSpPr>
        <xdr:cNvPr id="168" name="Text Box 9"/>
        <xdr:cNvSpPr txBox="1">
          <a:spLocks noChangeArrowheads="1"/>
        </xdr:cNvSpPr>
      </xdr:nvSpPr>
      <xdr:spPr>
        <a:xfrm>
          <a:off x="2505075" y="231876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61925"/>
    <xdr:sp fLocksText="0">
      <xdr:nvSpPr>
        <xdr:cNvPr id="169" name="Text Box 8"/>
        <xdr:cNvSpPr txBox="1">
          <a:spLocks noChangeArrowheads="1"/>
        </xdr:cNvSpPr>
      </xdr:nvSpPr>
      <xdr:spPr>
        <a:xfrm>
          <a:off x="2505075" y="2318766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161925"/>
    <xdr:sp fLocksText="0">
      <xdr:nvSpPr>
        <xdr:cNvPr id="170" name="Text Box 9"/>
        <xdr:cNvSpPr txBox="1">
          <a:spLocks noChangeArrowheads="1"/>
        </xdr:cNvSpPr>
      </xdr:nvSpPr>
      <xdr:spPr>
        <a:xfrm>
          <a:off x="2505075" y="2318766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7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77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85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95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198" name="Text Box 8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199" name="Text Box 9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0" name="Text Box 8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1" name="Text Box 9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2" name="Text Box 8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3" name="Text Box 9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4" name="Text Box 8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5" name="Text Box 9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42875" cy="200025"/>
    <xdr:sp fLocksText="0">
      <xdr:nvSpPr>
        <xdr:cNvPr id="208" name="Text Box 8"/>
        <xdr:cNvSpPr txBox="1">
          <a:spLocks noChangeArrowheads="1"/>
        </xdr:cNvSpPr>
      </xdr:nvSpPr>
      <xdr:spPr>
        <a:xfrm>
          <a:off x="2505075" y="231876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33350" cy="161925"/>
    <xdr:sp fLocksText="0">
      <xdr:nvSpPr>
        <xdr:cNvPr id="209" name="Text Box 15"/>
        <xdr:cNvSpPr txBox="1">
          <a:spLocks noChangeArrowheads="1"/>
        </xdr:cNvSpPr>
      </xdr:nvSpPr>
      <xdr:spPr>
        <a:xfrm>
          <a:off x="2505075" y="2345531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0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1323975</xdr:colOff>
      <xdr:row>1150</xdr:row>
      <xdr:rowOff>0</xdr:rowOff>
    </xdr:from>
    <xdr:ext cx="390525" cy="76200"/>
    <xdr:sp fLocksText="0">
      <xdr:nvSpPr>
        <xdr:cNvPr id="211" name="Text Box 15"/>
        <xdr:cNvSpPr txBox="1">
          <a:spLocks noChangeArrowheads="1"/>
        </xdr:cNvSpPr>
      </xdr:nvSpPr>
      <xdr:spPr>
        <a:xfrm flipH="1">
          <a:off x="2085975" y="234553125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2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3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4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5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1150</xdr:row>
      <xdr:rowOff>0</xdr:rowOff>
    </xdr:from>
    <xdr:ext cx="133350" cy="161925"/>
    <xdr:sp fLocksText="0">
      <xdr:nvSpPr>
        <xdr:cNvPr id="216" name="Text Box 15"/>
        <xdr:cNvSpPr txBox="1">
          <a:spLocks noChangeArrowheads="1"/>
        </xdr:cNvSpPr>
      </xdr:nvSpPr>
      <xdr:spPr>
        <a:xfrm>
          <a:off x="2543175" y="2345531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7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8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19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0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1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2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3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1150</xdr:row>
      <xdr:rowOff>0</xdr:rowOff>
    </xdr:from>
    <xdr:ext cx="133350" cy="161925"/>
    <xdr:sp fLocksText="0">
      <xdr:nvSpPr>
        <xdr:cNvPr id="224" name="Text Box 15"/>
        <xdr:cNvSpPr txBox="1">
          <a:spLocks noChangeArrowheads="1"/>
        </xdr:cNvSpPr>
      </xdr:nvSpPr>
      <xdr:spPr>
        <a:xfrm>
          <a:off x="2543175" y="2345531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5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6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7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8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29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30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31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32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33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1150</xdr:row>
      <xdr:rowOff>0</xdr:rowOff>
    </xdr:from>
    <xdr:ext cx="133350" cy="161925"/>
    <xdr:sp fLocksText="0">
      <xdr:nvSpPr>
        <xdr:cNvPr id="234" name="Text Box 15"/>
        <xdr:cNvSpPr txBox="1">
          <a:spLocks noChangeArrowheads="1"/>
        </xdr:cNvSpPr>
      </xdr:nvSpPr>
      <xdr:spPr>
        <a:xfrm>
          <a:off x="2543175" y="2345531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35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1150</xdr:row>
      <xdr:rowOff>0</xdr:rowOff>
    </xdr:from>
    <xdr:ext cx="123825" cy="161925"/>
    <xdr:sp fLocksText="0">
      <xdr:nvSpPr>
        <xdr:cNvPr id="236" name="Text Box 15"/>
        <xdr:cNvSpPr txBox="1">
          <a:spLocks noChangeArrowheads="1"/>
        </xdr:cNvSpPr>
      </xdr:nvSpPr>
      <xdr:spPr>
        <a:xfrm>
          <a:off x="2476500" y="234553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37" name="Text Box 8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38" name="Text Box 9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39" name="Text Box 8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40" name="Text Box 9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41" name="Text Box 8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42" name="Text Box 9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43" name="Text Box 8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44" name="Text Box 9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45" name="Text Box 8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1150</xdr:row>
      <xdr:rowOff>0</xdr:rowOff>
    </xdr:from>
    <xdr:ext cx="142875" cy="200025"/>
    <xdr:sp fLocksText="0">
      <xdr:nvSpPr>
        <xdr:cNvPr id="246" name="Text Box 9"/>
        <xdr:cNvSpPr txBox="1">
          <a:spLocks noChangeArrowheads="1"/>
        </xdr:cNvSpPr>
      </xdr:nvSpPr>
      <xdr:spPr>
        <a:xfrm>
          <a:off x="2505075" y="23455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33350" cy="171450"/>
    <xdr:sp fLocksText="0">
      <xdr:nvSpPr>
        <xdr:cNvPr id="247" name="Text Box 15"/>
        <xdr:cNvSpPr txBox="1">
          <a:spLocks noChangeArrowheads="1"/>
        </xdr:cNvSpPr>
      </xdr:nvSpPr>
      <xdr:spPr>
        <a:xfrm>
          <a:off x="25050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48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1323975</xdr:colOff>
      <xdr:row>1153</xdr:row>
      <xdr:rowOff>0</xdr:rowOff>
    </xdr:from>
    <xdr:ext cx="400050" cy="76200"/>
    <xdr:sp fLocksText="0">
      <xdr:nvSpPr>
        <xdr:cNvPr id="249" name="Text Box 15"/>
        <xdr:cNvSpPr txBox="1">
          <a:spLocks noChangeArrowheads="1"/>
        </xdr:cNvSpPr>
      </xdr:nvSpPr>
      <xdr:spPr>
        <a:xfrm flipH="1">
          <a:off x="2085975" y="2350198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0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1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2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3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1153</xdr:row>
      <xdr:rowOff>0</xdr:rowOff>
    </xdr:from>
    <xdr:ext cx="133350" cy="171450"/>
    <xdr:sp fLocksText="0">
      <xdr:nvSpPr>
        <xdr:cNvPr id="254" name="Text Box 15"/>
        <xdr:cNvSpPr txBox="1">
          <a:spLocks noChangeArrowheads="1"/>
        </xdr:cNvSpPr>
      </xdr:nvSpPr>
      <xdr:spPr>
        <a:xfrm>
          <a:off x="25431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5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6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7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8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59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0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1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1153</xdr:row>
      <xdr:rowOff>0</xdr:rowOff>
    </xdr:from>
    <xdr:ext cx="133350" cy="171450"/>
    <xdr:sp fLocksText="0">
      <xdr:nvSpPr>
        <xdr:cNvPr id="262" name="Text Box 15"/>
        <xdr:cNvSpPr txBox="1">
          <a:spLocks noChangeArrowheads="1"/>
        </xdr:cNvSpPr>
      </xdr:nvSpPr>
      <xdr:spPr>
        <a:xfrm>
          <a:off x="25431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3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4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5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6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7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8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69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70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71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1153</xdr:row>
      <xdr:rowOff>0</xdr:rowOff>
    </xdr:from>
    <xdr:ext cx="133350" cy="171450"/>
    <xdr:sp fLocksText="0">
      <xdr:nvSpPr>
        <xdr:cNvPr id="272" name="Text Box 15"/>
        <xdr:cNvSpPr txBox="1">
          <a:spLocks noChangeArrowheads="1"/>
        </xdr:cNvSpPr>
      </xdr:nvSpPr>
      <xdr:spPr>
        <a:xfrm>
          <a:off x="25431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73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274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75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77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78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79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80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81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82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83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285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86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87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88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89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0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1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2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3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4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5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6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7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8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299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0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1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2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3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4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5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6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7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8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09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0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1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2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3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4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5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6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17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18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19" name="Text Box 32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0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1" name="Text Box 6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2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3" name="Text Box 32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4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5" name="Text Box 6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6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7" name="Text Box 32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8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29" name="Text Box 6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30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31" name="Text Box 32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32" name="Text Box 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428625"/>
    <xdr:sp fLocksText="0">
      <xdr:nvSpPr>
        <xdr:cNvPr id="333" name="Text Box 63"/>
        <xdr:cNvSpPr txBox="1">
          <a:spLocks noChangeArrowheads="1"/>
        </xdr:cNvSpPr>
      </xdr:nvSpPr>
      <xdr:spPr>
        <a:xfrm>
          <a:off x="4019550" y="234657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34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35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36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37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38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39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0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1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2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3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4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5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6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7" name="Text Box 32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8" name="Text Box 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1151</xdr:row>
      <xdr:rowOff>0</xdr:rowOff>
    </xdr:from>
    <xdr:ext cx="0" cy="381000"/>
    <xdr:sp fLocksText="0">
      <xdr:nvSpPr>
        <xdr:cNvPr id="349" name="Text Box 63"/>
        <xdr:cNvSpPr txBox="1">
          <a:spLocks noChangeArrowheads="1"/>
        </xdr:cNvSpPr>
      </xdr:nvSpPr>
      <xdr:spPr>
        <a:xfrm>
          <a:off x="4019550" y="234657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33350" cy="171450"/>
    <xdr:sp fLocksText="0">
      <xdr:nvSpPr>
        <xdr:cNvPr id="350" name="Text Box 15"/>
        <xdr:cNvSpPr txBox="1">
          <a:spLocks noChangeArrowheads="1"/>
        </xdr:cNvSpPr>
      </xdr:nvSpPr>
      <xdr:spPr>
        <a:xfrm>
          <a:off x="25050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51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1323975</xdr:colOff>
      <xdr:row>1153</xdr:row>
      <xdr:rowOff>0</xdr:rowOff>
    </xdr:from>
    <xdr:ext cx="400050" cy="76200"/>
    <xdr:sp fLocksText="0">
      <xdr:nvSpPr>
        <xdr:cNvPr id="352" name="Text Box 15"/>
        <xdr:cNvSpPr txBox="1">
          <a:spLocks noChangeArrowheads="1"/>
        </xdr:cNvSpPr>
      </xdr:nvSpPr>
      <xdr:spPr>
        <a:xfrm flipH="1">
          <a:off x="2085975" y="2350198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53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54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55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56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1153</xdr:row>
      <xdr:rowOff>0</xdr:rowOff>
    </xdr:from>
    <xdr:ext cx="133350" cy="171450"/>
    <xdr:sp fLocksText="0">
      <xdr:nvSpPr>
        <xdr:cNvPr id="357" name="Text Box 15"/>
        <xdr:cNvSpPr txBox="1">
          <a:spLocks noChangeArrowheads="1"/>
        </xdr:cNvSpPr>
      </xdr:nvSpPr>
      <xdr:spPr>
        <a:xfrm>
          <a:off x="25431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58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59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0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1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2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3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4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1153</xdr:row>
      <xdr:rowOff>0</xdr:rowOff>
    </xdr:from>
    <xdr:ext cx="133350" cy="171450"/>
    <xdr:sp fLocksText="0">
      <xdr:nvSpPr>
        <xdr:cNvPr id="365" name="Text Box 15"/>
        <xdr:cNvSpPr txBox="1">
          <a:spLocks noChangeArrowheads="1"/>
        </xdr:cNvSpPr>
      </xdr:nvSpPr>
      <xdr:spPr>
        <a:xfrm>
          <a:off x="25431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6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7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8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69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70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71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72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73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74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1153</xdr:row>
      <xdr:rowOff>0</xdr:rowOff>
    </xdr:from>
    <xdr:ext cx="133350" cy="171450"/>
    <xdr:sp fLocksText="0">
      <xdr:nvSpPr>
        <xdr:cNvPr id="375" name="Text Box 15"/>
        <xdr:cNvSpPr txBox="1">
          <a:spLocks noChangeArrowheads="1"/>
        </xdr:cNvSpPr>
      </xdr:nvSpPr>
      <xdr:spPr>
        <a:xfrm>
          <a:off x="2543175" y="2350198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76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1153</xdr:row>
      <xdr:rowOff>0</xdr:rowOff>
    </xdr:from>
    <xdr:ext cx="123825" cy="171450"/>
    <xdr:sp fLocksText="0">
      <xdr:nvSpPr>
        <xdr:cNvPr id="377" name="Text Box 15"/>
        <xdr:cNvSpPr txBox="1">
          <a:spLocks noChangeArrowheads="1"/>
        </xdr:cNvSpPr>
      </xdr:nvSpPr>
      <xdr:spPr>
        <a:xfrm>
          <a:off x="2476500" y="235019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78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79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0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1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2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3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4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5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6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7" name="Text Box 9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1153</xdr:row>
      <xdr:rowOff>0</xdr:rowOff>
    </xdr:from>
    <xdr:ext cx="142875" cy="209550"/>
    <xdr:sp fLocksText="0">
      <xdr:nvSpPr>
        <xdr:cNvPr id="388" name="Text Box 8"/>
        <xdr:cNvSpPr txBox="1">
          <a:spLocks noChangeArrowheads="1"/>
        </xdr:cNvSpPr>
      </xdr:nvSpPr>
      <xdr:spPr>
        <a:xfrm>
          <a:off x="2505075" y="235019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3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46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6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6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6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6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466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6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6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6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7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47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7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47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47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7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7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7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7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479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8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8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8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8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48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48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48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487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4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512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5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58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8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8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8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8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590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9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9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9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9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59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9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59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59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59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603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60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60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61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611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636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6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70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714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1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71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2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72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72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2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2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2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2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727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2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2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3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3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73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73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73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735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760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7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83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3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3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3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3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838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3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4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4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4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84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4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84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84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4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4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4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5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851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5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5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5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5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85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85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85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859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884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8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95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5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5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6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6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962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6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6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6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6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96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6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96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97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975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7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98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98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98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983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9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008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0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08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8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8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8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8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086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8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8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8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9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09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9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09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09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9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9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9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09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099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10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10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10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10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10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10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10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107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132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1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20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0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0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0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0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210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1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1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1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1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21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1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21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21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1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223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22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22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23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231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256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2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32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334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3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33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4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34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34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4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4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4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4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347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4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4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5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5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35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35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35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355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3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380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3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4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5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6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7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8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89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0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3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4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5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6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7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8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399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0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3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4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5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6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7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8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09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0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3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4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5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6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7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8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19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0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3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4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5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6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7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8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29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0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3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4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5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6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7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8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39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0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3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4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5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6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7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8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49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50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51" name="Text Box 8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342900"/>
    <xdr:sp fLocksText="0">
      <xdr:nvSpPr>
        <xdr:cNvPr id="1452" name="Text Box 9"/>
        <xdr:cNvSpPr txBox="1">
          <a:spLocks noChangeArrowheads="1"/>
        </xdr:cNvSpPr>
      </xdr:nvSpPr>
      <xdr:spPr>
        <a:xfrm>
          <a:off x="2505075" y="231876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4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52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2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2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2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2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530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3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3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3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3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53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3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53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53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3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543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54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54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55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551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576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5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64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654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5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65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6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66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66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6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6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6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6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667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6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6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7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7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67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67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67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675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6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700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7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77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7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7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7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7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778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7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78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78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78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8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9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791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9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9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9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9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79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79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79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799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824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8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89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9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89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902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90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0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90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91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1915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1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92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192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192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923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1948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19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02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2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2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2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2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026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2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2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2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3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03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3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03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03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3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3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3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3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039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4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4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4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4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04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04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04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047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072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0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14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4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4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4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4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150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5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5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5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5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15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5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157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15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5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163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16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16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170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171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196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1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26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274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7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279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8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281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28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8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8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8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8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287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8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8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9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9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292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29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294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295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9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9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9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29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0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1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320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4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5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6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7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8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9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9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39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39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39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39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396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39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398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39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0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01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0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403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0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405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40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0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08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09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10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1781175</xdr:colOff>
      <xdr:row>1135</xdr:row>
      <xdr:rowOff>0</xdr:rowOff>
    </xdr:from>
    <xdr:ext cx="133350" cy="161925"/>
    <xdr:sp fLocksText="0">
      <xdr:nvSpPr>
        <xdr:cNvPr id="2411" name="Text Box 15"/>
        <xdr:cNvSpPr txBox="1">
          <a:spLocks noChangeArrowheads="1"/>
        </xdr:cNvSpPr>
      </xdr:nvSpPr>
      <xdr:spPr>
        <a:xfrm>
          <a:off x="25431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12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13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14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15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416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61925"/>
    <xdr:sp fLocksText="0">
      <xdr:nvSpPr>
        <xdr:cNvPr id="2417" name="Text Box 15"/>
        <xdr:cNvSpPr txBox="1">
          <a:spLocks noChangeArrowheads="1"/>
        </xdr:cNvSpPr>
      </xdr:nvSpPr>
      <xdr:spPr>
        <a:xfrm>
          <a:off x="2476500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133350" cy="161925"/>
    <xdr:sp fLocksText="0">
      <xdr:nvSpPr>
        <xdr:cNvPr id="2418" name="Text Box 15"/>
        <xdr:cNvSpPr txBox="1">
          <a:spLocks noChangeArrowheads="1"/>
        </xdr:cNvSpPr>
      </xdr:nvSpPr>
      <xdr:spPr>
        <a:xfrm>
          <a:off x="2505075" y="231876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419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2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4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5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6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7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8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39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40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41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42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33350" cy="114300"/>
    <xdr:sp fLocksText="0">
      <xdr:nvSpPr>
        <xdr:cNvPr id="2443" name="Text Box 15"/>
        <xdr:cNvSpPr txBox="1">
          <a:spLocks noChangeArrowheads="1"/>
        </xdr:cNvSpPr>
      </xdr:nvSpPr>
      <xdr:spPr>
        <a:xfrm>
          <a:off x="2476500" y="2318766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1135</xdr:row>
      <xdr:rowOff>0</xdr:rowOff>
    </xdr:from>
    <xdr:ext cx="123825" cy="323850"/>
    <xdr:sp fLocksText="0">
      <xdr:nvSpPr>
        <xdr:cNvPr id="2444" name="Text Box 15"/>
        <xdr:cNvSpPr txBox="1">
          <a:spLocks noChangeArrowheads="1"/>
        </xdr:cNvSpPr>
      </xdr:nvSpPr>
      <xdr:spPr>
        <a:xfrm>
          <a:off x="2495550" y="2318766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4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4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47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48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49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0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1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2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3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4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7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8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59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0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1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2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3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4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7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8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69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0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1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2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3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4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7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8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79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0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1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2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3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4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7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8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89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0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1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2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3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4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7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8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499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0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1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2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3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4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7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8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09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10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11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12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13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14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15" name="Text Box 8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161925"/>
    <xdr:sp fLocksText="0">
      <xdr:nvSpPr>
        <xdr:cNvPr id="2516" name="Text Box 9"/>
        <xdr:cNvSpPr txBox="1">
          <a:spLocks noChangeArrowheads="1"/>
        </xdr:cNvSpPr>
      </xdr:nvSpPr>
      <xdr:spPr>
        <a:xfrm>
          <a:off x="2505075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95275"/>
    <xdr:sp fLocksText="0">
      <xdr:nvSpPr>
        <xdr:cNvPr id="2517" name="Text Box 15"/>
        <xdr:cNvSpPr txBox="1">
          <a:spLocks noChangeArrowheads="1"/>
        </xdr:cNvSpPr>
      </xdr:nvSpPr>
      <xdr:spPr>
        <a:xfrm>
          <a:off x="2476500" y="231876600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95275"/>
    <xdr:sp fLocksText="0">
      <xdr:nvSpPr>
        <xdr:cNvPr id="2518" name="Text Box 15"/>
        <xdr:cNvSpPr txBox="1">
          <a:spLocks noChangeArrowheads="1"/>
        </xdr:cNvSpPr>
      </xdr:nvSpPr>
      <xdr:spPr>
        <a:xfrm>
          <a:off x="2476500" y="231876600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95275"/>
    <xdr:sp fLocksText="0">
      <xdr:nvSpPr>
        <xdr:cNvPr id="2519" name="Text Box 15"/>
        <xdr:cNvSpPr txBox="1">
          <a:spLocks noChangeArrowheads="1"/>
        </xdr:cNvSpPr>
      </xdr:nvSpPr>
      <xdr:spPr>
        <a:xfrm>
          <a:off x="2476500" y="231876600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95275"/>
    <xdr:sp fLocksText="0">
      <xdr:nvSpPr>
        <xdr:cNvPr id="2520" name="Text Box 15"/>
        <xdr:cNvSpPr txBox="1">
          <a:spLocks noChangeArrowheads="1"/>
        </xdr:cNvSpPr>
      </xdr:nvSpPr>
      <xdr:spPr>
        <a:xfrm>
          <a:off x="2476500" y="231876600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95275"/>
    <xdr:sp fLocksText="0">
      <xdr:nvSpPr>
        <xdr:cNvPr id="2521" name="Text Box 15"/>
        <xdr:cNvSpPr txBox="1">
          <a:spLocks noChangeArrowheads="1"/>
        </xdr:cNvSpPr>
      </xdr:nvSpPr>
      <xdr:spPr>
        <a:xfrm>
          <a:off x="2476500" y="231876600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2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3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4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5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6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7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8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29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457200"/>
    <xdr:sp fLocksText="0">
      <xdr:nvSpPr>
        <xdr:cNvPr id="2530" name="Text Box 15"/>
        <xdr:cNvSpPr txBox="1">
          <a:spLocks noChangeArrowheads="1"/>
        </xdr:cNvSpPr>
      </xdr:nvSpPr>
      <xdr:spPr>
        <a:xfrm>
          <a:off x="2476500" y="231876600"/>
          <a:ext cx="123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31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32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33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34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35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36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37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38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39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40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41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42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43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44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45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46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47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48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49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85750"/>
    <xdr:sp fLocksText="0">
      <xdr:nvSpPr>
        <xdr:cNvPr id="2550" name="Text Box 15"/>
        <xdr:cNvSpPr txBox="1">
          <a:spLocks noChangeArrowheads="1"/>
        </xdr:cNvSpPr>
      </xdr:nvSpPr>
      <xdr:spPr>
        <a:xfrm>
          <a:off x="2476500" y="2318766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1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2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3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4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5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6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7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8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59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0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1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2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3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4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5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6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7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8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1135</xdr:row>
      <xdr:rowOff>0</xdr:rowOff>
    </xdr:from>
    <xdr:ext cx="123825" cy="276225"/>
    <xdr:sp fLocksText="0">
      <xdr:nvSpPr>
        <xdr:cNvPr id="2569" name="Text Box 15"/>
        <xdr:cNvSpPr txBox="1">
          <a:spLocks noChangeArrowheads="1"/>
        </xdr:cNvSpPr>
      </xdr:nvSpPr>
      <xdr:spPr>
        <a:xfrm>
          <a:off x="2476500" y="2318766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7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7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7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7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7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7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7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7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7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7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8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8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8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8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8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8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8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8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8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8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9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9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9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9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9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9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9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9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59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59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0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0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0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0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0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0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0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0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0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0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1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1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1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1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1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1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1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1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1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1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2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2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2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2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2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2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2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2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2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2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3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3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3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3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3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3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3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3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3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3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4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4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4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4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4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4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4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4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4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4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5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5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5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5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5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5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5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5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5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5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6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6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6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6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6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6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6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6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6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6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7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7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7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7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7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7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7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7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7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7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8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8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8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8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8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8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8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8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8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8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9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9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9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9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9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9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69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69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69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69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0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1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2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3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4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5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6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276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6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7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8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79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0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1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2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3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3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3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83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3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3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3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3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3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3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4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5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6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7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8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89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90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90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90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90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90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290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0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0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0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0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1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2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3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4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5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6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297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7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7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8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8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8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8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8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8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8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8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8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8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9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9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9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9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9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9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9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9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299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299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0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0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0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0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0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0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0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0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0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0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1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1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1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1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1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1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1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1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1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1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2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2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2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2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2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2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2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2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2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2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3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3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3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3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3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3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3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3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3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3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4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4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4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4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4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4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4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4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4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4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5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5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5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5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5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5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5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5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5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5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6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6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6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6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6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6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6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6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6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6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7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7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7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7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7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7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7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7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7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7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8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8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8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8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8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8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8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87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8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89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9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91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9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93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9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95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96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97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098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099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100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101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102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103" name="Text Box 32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52400"/>
    <xdr:sp fLocksText="0">
      <xdr:nvSpPr>
        <xdr:cNvPr id="3104" name="Text Box 3"/>
        <xdr:cNvSpPr txBox="1">
          <a:spLocks noChangeArrowheads="1"/>
        </xdr:cNvSpPr>
      </xdr:nvSpPr>
      <xdr:spPr>
        <a:xfrm>
          <a:off x="4019550" y="231876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14300"/>
    <xdr:sp fLocksText="0">
      <xdr:nvSpPr>
        <xdr:cNvPr id="3105" name="Text Box 63"/>
        <xdr:cNvSpPr txBox="1">
          <a:spLocks noChangeArrowheads="1"/>
        </xdr:cNvSpPr>
      </xdr:nvSpPr>
      <xdr:spPr>
        <a:xfrm>
          <a:off x="4019550" y="2318766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0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0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0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0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1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2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3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4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5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0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1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2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3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4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5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6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7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8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1135</xdr:row>
      <xdr:rowOff>0</xdr:rowOff>
    </xdr:from>
    <xdr:ext cx="0" cy="161925"/>
    <xdr:sp fLocksText="0">
      <xdr:nvSpPr>
        <xdr:cNvPr id="3169" name="Text Box 3"/>
        <xdr:cNvSpPr txBox="1">
          <a:spLocks noChangeArrowheads="1"/>
        </xdr:cNvSpPr>
      </xdr:nvSpPr>
      <xdr:spPr>
        <a:xfrm>
          <a:off x="4019550" y="2318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7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8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19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0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1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2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3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4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24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4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5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6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7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8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29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4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5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6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7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8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09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10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11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12" name="Text Box 8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847725"/>
    <xdr:sp fLocksText="0">
      <xdr:nvSpPr>
        <xdr:cNvPr id="3313" name="Text Box 9"/>
        <xdr:cNvSpPr txBox="1">
          <a:spLocks noChangeArrowheads="1"/>
        </xdr:cNvSpPr>
      </xdr:nvSpPr>
      <xdr:spPr>
        <a:xfrm>
          <a:off x="2505075" y="2318766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1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1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1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1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1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1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2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3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4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5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6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4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5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6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7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8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79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80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81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82" name="Text Box 8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1135</xdr:row>
      <xdr:rowOff>0</xdr:rowOff>
    </xdr:from>
    <xdr:ext cx="0" cy="942975"/>
    <xdr:sp fLocksText="0">
      <xdr:nvSpPr>
        <xdr:cNvPr id="3383" name="Text Box 9"/>
        <xdr:cNvSpPr txBox="1">
          <a:spLocks noChangeArrowheads="1"/>
        </xdr:cNvSpPr>
      </xdr:nvSpPr>
      <xdr:spPr>
        <a:xfrm>
          <a:off x="2505075" y="23187660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twoCellAnchor editAs="oneCell">
    <xdr:from>
      <xdr:col>0</xdr:col>
      <xdr:colOff>485775</xdr:colOff>
      <xdr:row>0</xdr:row>
      <xdr:rowOff>104775</xdr:rowOff>
    </xdr:from>
    <xdr:to>
      <xdr:col>1</xdr:col>
      <xdr:colOff>685800</xdr:colOff>
      <xdr:row>4</xdr:row>
      <xdr:rowOff>142875</xdr:rowOff>
    </xdr:to>
    <xdr:pic>
      <xdr:nvPicPr>
        <xdr:cNvPr id="3384" name="Imagen 3392" descr="Resultado de imagen para inapa logo"/>
        <xdr:cNvPicPr preferRelativeResize="1">
          <a:picLocks noChangeAspect="1"/>
        </xdr:cNvPicPr>
      </xdr:nvPicPr>
      <xdr:blipFill>
        <a:blip r:embed="rId1"/>
        <a:srcRect l="20951" r="19296"/>
        <a:stretch>
          <a:fillRect/>
        </a:stretch>
      </xdr:blipFill>
      <xdr:spPr>
        <a:xfrm>
          <a:off x="485775" y="104775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1165</xdr:row>
      <xdr:rowOff>85725</xdr:rowOff>
    </xdr:from>
    <xdr:to>
      <xdr:col>5</xdr:col>
      <xdr:colOff>914400</xdr:colOff>
      <xdr:row>1165</xdr:row>
      <xdr:rowOff>85725</xdr:rowOff>
    </xdr:to>
    <xdr:sp>
      <xdr:nvSpPr>
        <xdr:cNvPr id="3385" name="Line 4"/>
        <xdr:cNvSpPr>
          <a:spLocks/>
        </xdr:cNvSpPr>
      </xdr:nvSpPr>
      <xdr:spPr>
        <a:xfrm>
          <a:off x="6505575" y="23680102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276225</xdr:colOff>
      <xdr:row>1166</xdr:row>
      <xdr:rowOff>0</xdr:rowOff>
    </xdr:from>
    <xdr:to>
      <xdr:col>1</xdr:col>
      <xdr:colOff>3276600</xdr:colOff>
      <xdr:row>1166</xdr:row>
      <xdr:rowOff>0</xdr:rowOff>
    </xdr:to>
    <xdr:sp>
      <xdr:nvSpPr>
        <xdr:cNvPr id="3386" name="Line 11"/>
        <xdr:cNvSpPr>
          <a:spLocks/>
        </xdr:cNvSpPr>
      </xdr:nvSpPr>
      <xdr:spPr>
        <a:xfrm>
          <a:off x="276225" y="23680102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123825</xdr:colOff>
      <xdr:row>1158</xdr:row>
      <xdr:rowOff>123825</xdr:rowOff>
    </xdr:from>
    <xdr:to>
      <xdr:col>1</xdr:col>
      <xdr:colOff>3114675</xdr:colOff>
      <xdr:row>1158</xdr:row>
      <xdr:rowOff>123825</xdr:rowOff>
    </xdr:to>
    <xdr:sp>
      <xdr:nvSpPr>
        <xdr:cNvPr id="3387" name="Line 11"/>
        <xdr:cNvSpPr>
          <a:spLocks/>
        </xdr:cNvSpPr>
      </xdr:nvSpPr>
      <xdr:spPr>
        <a:xfrm>
          <a:off x="123825" y="2357056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</xdr:col>
      <xdr:colOff>428625</xdr:colOff>
      <xdr:row>1158</xdr:row>
      <xdr:rowOff>123825</xdr:rowOff>
    </xdr:from>
    <xdr:to>
      <xdr:col>5</xdr:col>
      <xdr:colOff>1209675</xdr:colOff>
      <xdr:row>1158</xdr:row>
      <xdr:rowOff>123825</xdr:rowOff>
    </xdr:to>
    <xdr:sp>
      <xdr:nvSpPr>
        <xdr:cNvPr id="3388" name="Line 11"/>
        <xdr:cNvSpPr>
          <a:spLocks/>
        </xdr:cNvSpPr>
      </xdr:nvSpPr>
      <xdr:spPr>
        <a:xfrm>
          <a:off x="6705600" y="2357056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89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0" name="Text Box 32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1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2" name="Text Box 6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3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4" name="Text Box 32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5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6" name="Text Box 6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7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8" name="Text Box 32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399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400" name="Text Box 6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401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402" name="Text Box 32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403" name="Text Box 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366</xdr:row>
      <xdr:rowOff>0</xdr:rowOff>
    </xdr:from>
    <xdr:ext cx="0" cy="314325"/>
    <xdr:sp fLocksText="0">
      <xdr:nvSpPr>
        <xdr:cNvPr id="3404" name="Text Box 63"/>
        <xdr:cNvSpPr txBox="1">
          <a:spLocks noChangeArrowheads="1"/>
        </xdr:cNvSpPr>
      </xdr:nvSpPr>
      <xdr:spPr>
        <a:xfrm>
          <a:off x="4019550" y="80857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05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06" name="Text Box 32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07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08" name="Text Box 6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09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0" name="Text Box 32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1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2" name="Text Box 6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3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4" name="Text Box 32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5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6" name="Text Box 6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7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8" name="Text Box 32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19" name="Text Box 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459</xdr:row>
      <xdr:rowOff>0</xdr:rowOff>
    </xdr:from>
    <xdr:ext cx="0" cy="314325"/>
    <xdr:sp fLocksText="0">
      <xdr:nvSpPr>
        <xdr:cNvPr id="3420" name="Text Box 63"/>
        <xdr:cNvSpPr txBox="1">
          <a:spLocks noChangeArrowheads="1"/>
        </xdr:cNvSpPr>
      </xdr:nvSpPr>
      <xdr:spPr>
        <a:xfrm>
          <a:off x="4019550" y="96745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1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2" name="Text Box 32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3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4" name="Text Box 6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5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6" name="Text Box 32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7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8" name="Text Box 6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29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30" name="Text Box 32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31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32" name="Text Box 6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33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34" name="Text Box 32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35" name="Text Box 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535</xdr:row>
      <xdr:rowOff>0</xdr:rowOff>
    </xdr:from>
    <xdr:ext cx="0" cy="314325"/>
    <xdr:sp fLocksText="0">
      <xdr:nvSpPr>
        <xdr:cNvPr id="3436" name="Text Box 63"/>
        <xdr:cNvSpPr txBox="1">
          <a:spLocks noChangeArrowheads="1"/>
        </xdr:cNvSpPr>
      </xdr:nvSpPr>
      <xdr:spPr>
        <a:xfrm>
          <a:off x="4019550" y="112185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37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38" name="Text Box 32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39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0" name="Text Box 6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1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2" name="Text Box 32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3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4" name="Text Box 6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5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6" name="Text Box 32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7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8" name="Text Box 6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49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50" name="Text Box 32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1092</xdr:row>
      <xdr:rowOff>0</xdr:rowOff>
    </xdr:from>
    <xdr:ext cx="0" cy="238125"/>
    <xdr:sp fLocksText="0">
      <xdr:nvSpPr>
        <xdr:cNvPr id="3451" name="Text Box 3"/>
        <xdr:cNvSpPr txBox="1">
          <a:spLocks noChangeArrowheads="1"/>
        </xdr:cNvSpPr>
      </xdr:nvSpPr>
      <xdr:spPr>
        <a:xfrm>
          <a:off x="4019550" y="2236279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2" name="Text Box 8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3" name="Text Box 9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4" name="Text Box 8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5" name="Text Box 9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6" name="Text Box 8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7" name="Text Box 9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8" name="Text Box 8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59" name="Text Box 9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60" name="Text Box 8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1151</xdr:row>
      <xdr:rowOff>0</xdr:rowOff>
    </xdr:from>
    <xdr:ext cx="142875" cy="200025"/>
    <xdr:sp fLocksText="0">
      <xdr:nvSpPr>
        <xdr:cNvPr id="3461" name="Text Box 9"/>
        <xdr:cNvSpPr txBox="1">
          <a:spLocks noChangeArrowheads="1"/>
        </xdr:cNvSpPr>
      </xdr:nvSpPr>
      <xdr:spPr>
        <a:xfrm>
          <a:off x="2505075" y="234657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T1427"/>
  <sheetViews>
    <sheetView showGridLines="0" showZeros="0" tabSelected="1" view="pageBreakPreview" zoomScaleNormal="70" zoomScaleSheetLayoutView="100" zoomScalePageLayoutView="0" workbookViewId="0" topLeftCell="A1120">
      <selection activeCell="F1138" sqref="F1138"/>
    </sheetView>
  </sheetViews>
  <sheetFormatPr defaultColWidth="9.375" defaultRowHeight="12.75"/>
  <cols>
    <col min="1" max="1" width="10.00390625" style="203" customWidth="1"/>
    <col min="2" max="2" width="72.375" style="208" customWidth="1"/>
    <col min="3" max="3" width="14.125" style="203" customWidth="1"/>
    <col min="4" max="4" width="9.375" style="203" customWidth="1"/>
    <col min="5" max="5" width="16.50390625" style="203" customWidth="1"/>
    <col min="6" max="6" width="18.00390625" style="203" customWidth="1"/>
    <col min="7" max="7" width="21.125" style="202" customWidth="1"/>
    <col min="8" max="8" width="21.00390625" style="202" customWidth="1"/>
    <col min="9" max="9" width="18.125" style="202" bestFit="1" customWidth="1"/>
    <col min="10" max="10" width="16.875" style="202" bestFit="1" customWidth="1"/>
    <col min="11" max="11" width="13.50390625" style="202" bestFit="1" customWidth="1"/>
    <col min="12" max="12" width="9.375" style="202" customWidth="1"/>
    <col min="13" max="13" width="10.875" style="202" bestFit="1" customWidth="1"/>
    <col min="14" max="20" width="9.375" style="202" customWidth="1"/>
    <col min="21" max="16384" width="9.375" style="203" customWidth="1"/>
  </cols>
  <sheetData>
    <row r="1" spans="1:20" s="129" customFormat="1" ht="12.75">
      <c r="A1" s="317" t="s">
        <v>2</v>
      </c>
      <c r="B1" s="317"/>
      <c r="C1" s="317"/>
      <c r="D1" s="317"/>
      <c r="E1" s="317"/>
      <c r="F1" s="31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s="129" customFormat="1" ht="12.75">
      <c r="A2" s="317" t="s">
        <v>265</v>
      </c>
      <c r="B2" s="317"/>
      <c r="C2" s="317"/>
      <c r="D2" s="317"/>
      <c r="E2" s="317"/>
      <c r="F2" s="31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s="129" customFormat="1" ht="12.75">
      <c r="A3" s="317" t="s">
        <v>266</v>
      </c>
      <c r="B3" s="317"/>
      <c r="C3" s="317"/>
      <c r="D3" s="317"/>
      <c r="E3" s="317"/>
      <c r="F3" s="31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129" customFormat="1" ht="13.5" customHeight="1">
      <c r="A4" s="317" t="s">
        <v>267</v>
      </c>
      <c r="B4" s="317"/>
      <c r="C4" s="317"/>
      <c r="D4" s="317"/>
      <c r="E4" s="317"/>
      <c r="F4" s="31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s="129" customFormat="1" ht="22.5" customHeight="1">
      <c r="A5" s="327"/>
      <c r="B5" s="327"/>
      <c r="C5" s="327"/>
      <c r="D5" s="328"/>
      <c r="E5" s="328"/>
      <c r="F5" s="3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s="50" customFormat="1" ht="14.25" customHeight="1">
      <c r="A6" s="321" t="s">
        <v>98</v>
      </c>
      <c r="B6" s="322"/>
      <c r="C6" s="322"/>
      <c r="D6" s="322"/>
      <c r="E6" s="322"/>
      <c r="F6" s="322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50" customFormat="1" ht="15" customHeight="1">
      <c r="A7" s="49" t="s">
        <v>32</v>
      </c>
      <c r="B7" s="48"/>
      <c r="C7" s="49"/>
      <c r="D7" s="325" t="s">
        <v>270</v>
      </c>
      <c r="E7" s="326"/>
      <c r="F7" s="32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50" customFormat="1" ht="15" customHeight="1">
      <c r="A8" s="49" t="s">
        <v>269</v>
      </c>
      <c r="B8" s="48"/>
      <c r="C8" s="49"/>
      <c r="D8" s="325" t="s">
        <v>538</v>
      </c>
      <c r="E8" s="326" t="s">
        <v>268</v>
      </c>
      <c r="F8" s="3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50" customFormat="1" ht="15" customHeight="1">
      <c r="A9" s="323" t="s">
        <v>536</v>
      </c>
      <c r="B9" s="324"/>
      <c r="C9" s="324"/>
      <c r="D9" s="324"/>
      <c r="E9" s="324"/>
      <c r="F9" s="324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39" customFormat="1" ht="15.75" customHeight="1">
      <c r="A10" s="130" t="s">
        <v>271</v>
      </c>
      <c r="B10" s="130" t="s">
        <v>272</v>
      </c>
      <c r="C10" s="131" t="s">
        <v>273</v>
      </c>
      <c r="D10" s="130" t="s">
        <v>274</v>
      </c>
      <c r="E10" s="132" t="s">
        <v>275</v>
      </c>
      <c r="F10" s="131" t="s">
        <v>276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260"/>
      <c r="R10" s="260"/>
      <c r="S10" s="135"/>
      <c r="T10" s="261"/>
    </row>
    <row r="11" spans="1:20" s="37" customFormat="1" ht="10.5" customHeight="1">
      <c r="A11" s="4"/>
      <c r="B11" s="2"/>
      <c r="C11" s="3"/>
      <c r="D11" s="3"/>
      <c r="E11" s="3"/>
      <c r="F11" s="3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s="37" customFormat="1" ht="12.75">
      <c r="A12" s="5" t="s">
        <v>10</v>
      </c>
      <c r="B12" s="10" t="s">
        <v>99</v>
      </c>
      <c r="C12" s="35"/>
      <c r="D12" s="35"/>
      <c r="E12" s="35"/>
      <c r="F12" s="11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37" customFormat="1" ht="7.5" customHeight="1">
      <c r="A13" s="6"/>
      <c r="B13" s="12"/>
      <c r="C13" s="13"/>
      <c r="D13" s="28"/>
      <c r="E13" s="14"/>
      <c r="F13" s="1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0" s="37" customFormat="1" ht="12.75">
      <c r="A14" s="5">
        <v>1</v>
      </c>
      <c r="B14" s="10" t="s">
        <v>86</v>
      </c>
      <c r="C14" s="20"/>
      <c r="D14" s="29"/>
      <c r="E14" s="16"/>
      <c r="F14" s="17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</row>
    <row r="15" spans="1:20" s="37" customFormat="1" ht="12.75">
      <c r="A15" s="8">
        <v>1.1</v>
      </c>
      <c r="B15" s="9" t="s">
        <v>25</v>
      </c>
      <c r="C15" s="20">
        <v>16713.66</v>
      </c>
      <c r="D15" s="29" t="s">
        <v>8</v>
      </c>
      <c r="E15" s="20">
        <v>12.99</v>
      </c>
      <c r="F15" s="17">
        <v>217110.44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1:20" s="37" customFormat="1" ht="12.75">
      <c r="A16" s="8"/>
      <c r="B16" s="9"/>
      <c r="C16" s="20"/>
      <c r="D16" s="29"/>
      <c r="E16" s="16"/>
      <c r="F16" s="17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 s="37" customFormat="1" ht="57.75" customHeight="1">
      <c r="A17" s="5">
        <v>2</v>
      </c>
      <c r="B17" s="10" t="s">
        <v>100</v>
      </c>
      <c r="C17" s="20"/>
      <c r="D17" s="29"/>
      <c r="E17" s="16"/>
      <c r="F17" s="17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s="37" customFormat="1" ht="7.5" customHeight="1">
      <c r="A18" s="5"/>
      <c r="B18" s="10"/>
      <c r="C18" s="20"/>
      <c r="D18" s="29"/>
      <c r="E18" s="16"/>
      <c r="F18" s="17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s="37" customFormat="1" ht="12.75">
      <c r="A19" s="5">
        <v>2.1</v>
      </c>
      <c r="B19" s="10" t="s">
        <v>33</v>
      </c>
      <c r="C19" s="20"/>
      <c r="D19" s="29"/>
      <c r="E19" s="16"/>
      <c r="F19" s="17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0" s="37" customFormat="1" ht="12.75">
      <c r="A20" s="8" t="s">
        <v>34</v>
      </c>
      <c r="B20" s="9" t="s">
        <v>35</v>
      </c>
      <c r="C20" s="20">
        <v>5107.88</v>
      </c>
      <c r="D20" s="29" t="s">
        <v>6</v>
      </c>
      <c r="E20" s="20">
        <v>824.34</v>
      </c>
      <c r="F20" s="17">
        <v>4210629.8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s="37" customFormat="1" ht="12.75">
      <c r="A21" s="8" t="s">
        <v>36</v>
      </c>
      <c r="B21" s="9" t="s">
        <v>101</v>
      </c>
      <c r="C21" s="20">
        <v>3405.25</v>
      </c>
      <c r="D21" s="29" t="s">
        <v>6</v>
      </c>
      <c r="E21" s="20">
        <v>261.92</v>
      </c>
      <c r="F21" s="17">
        <v>891903.08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s="37" customFormat="1" ht="12.75">
      <c r="A22" s="8" t="s">
        <v>80</v>
      </c>
      <c r="B22" s="9" t="s">
        <v>37</v>
      </c>
      <c r="C22" s="20">
        <v>8513.14</v>
      </c>
      <c r="D22" s="29" t="s">
        <v>6</v>
      </c>
      <c r="E22" s="20">
        <v>108.18</v>
      </c>
      <c r="F22" s="17">
        <v>920951.49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1:20" s="37" customFormat="1" ht="12.75">
      <c r="A23" s="8"/>
      <c r="B23" s="9"/>
      <c r="C23" s="20"/>
      <c r="D23" s="29"/>
      <c r="E23" s="20"/>
      <c r="F23" s="17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20" s="37" customFormat="1" ht="12.75">
      <c r="A24" s="5">
        <v>2.2</v>
      </c>
      <c r="B24" s="10" t="s">
        <v>38</v>
      </c>
      <c r="C24" s="20">
        <v>14632.81</v>
      </c>
      <c r="D24" s="29" t="s">
        <v>27</v>
      </c>
      <c r="E24" s="20">
        <v>37.96</v>
      </c>
      <c r="F24" s="17">
        <v>555461.47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s="37" customFormat="1" ht="12.75">
      <c r="A25" s="5"/>
      <c r="B25" s="10"/>
      <c r="C25" s="20"/>
      <c r="D25" s="29"/>
      <c r="E25" s="20"/>
      <c r="F25" s="17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s="37" customFormat="1" ht="12.75">
      <c r="A26" s="5">
        <v>2.3</v>
      </c>
      <c r="B26" s="10" t="s">
        <v>102</v>
      </c>
      <c r="C26" s="20">
        <v>1409.49</v>
      </c>
      <c r="D26" s="29" t="s">
        <v>6</v>
      </c>
      <c r="E26" s="20">
        <v>1209.27</v>
      </c>
      <c r="F26" s="17">
        <v>1704453.97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1:20" s="37" customFormat="1" ht="12.75">
      <c r="A27" s="5"/>
      <c r="B27" s="10"/>
      <c r="C27" s="20"/>
      <c r="D27" s="29"/>
      <c r="E27" s="20"/>
      <c r="F27" s="17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s="37" customFormat="1" ht="12.75">
      <c r="A28" s="5">
        <v>2.4</v>
      </c>
      <c r="B28" s="10" t="s">
        <v>103</v>
      </c>
      <c r="C28" s="20">
        <v>4257.58</v>
      </c>
      <c r="D28" s="29" t="s">
        <v>6</v>
      </c>
      <c r="E28" s="20">
        <v>667.32</v>
      </c>
      <c r="F28" s="17">
        <v>2841168.29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s="37" customFormat="1" ht="12.75">
      <c r="A29" s="5"/>
      <c r="B29" s="10"/>
      <c r="C29" s="20"/>
      <c r="D29" s="29"/>
      <c r="E29" s="20"/>
      <c r="F29" s="17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20" s="37" customFormat="1" ht="25.5">
      <c r="A30" s="5">
        <v>2.5</v>
      </c>
      <c r="B30" s="10" t="s">
        <v>39</v>
      </c>
      <c r="C30" s="20">
        <v>8904.36</v>
      </c>
      <c r="D30" s="29" t="s">
        <v>6</v>
      </c>
      <c r="E30" s="20">
        <v>147.79</v>
      </c>
      <c r="F30" s="17">
        <v>1315975.36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1:20" s="37" customFormat="1" ht="12.75">
      <c r="A31" s="5"/>
      <c r="B31" s="10"/>
      <c r="C31" s="20"/>
      <c r="D31" s="29"/>
      <c r="E31" s="20"/>
      <c r="F31" s="17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1:20" s="37" customFormat="1" ht="25.5">
      <c r="A32" s="5">
        <v>2.6</v>
      </c>
      <c r="B32" s="10" t="s">
        <v>40</v>
      </c>
      <c r="C32" s="20">
        <v>8510.29</v>
      </c>
      <c r="D32" s="29" t="s">
        <v>6</v>
      </c>
      <c r="E32" s="20">
        <v>125.23</v>
      </c>
      <c r="F32" s="17">
        <v>1065743.62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1:20" s="37" customFormat="1" ht="12.75">
      <c r="A33" s="5"/>
      <c r="B33" s="10"/>
      <c r="C33" s="20"/>
      <c r="D33" s="29"/>
      <c r="E33" s="16"/>
      <c r="F33" s="17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37" customFormat="1" ht="12.75">
      <c r="A34" s="5">
        <v>3</v>
      </c>
      <c r="B34" s="10" t="s">
        <v>41</v>
      </c>
      <c r="C34" s="20"/>
      <c r="D34" s="29"/>
      <c r="E34" s="16"/>
      <c r="F34" s="17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1:20" s="37" customFormat="1" ht="12.75">
      <c r="A35" s="8">
        <v>3.1</v>
      </c>
      <c r="B35" s="9" t="s">
        <v>81</v>
      </c>
      <c r="C35" s="20">
        <v>6948.31</v>
      </c>
      <c r="D35" s="29" t="s">
        <v>8</v>
      </c>
      <c r="E35" s="20">
        <v>2652.55</v>
      </c>
      <c r="F35" s="17">
        <v>18430739.69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1:20" s="37" customFormat="1" ht="25.5">
      <c r="A36" s="8">
        <v>3.2</v>
      </c>
      <c r="B36" s="9" t="s">
        <v>104</v>
      </c>
      <c r="C36" s="20">
        <v>44</v>
      </c>
      <c r="D36" s="29" t="s">
        <v>8</v>
      </c>
      <c r="E36" s="20">
        <v>5778.26</v>
      </c>
      <c r="F36" s="17">
        <v>254243.44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1:20" s="37" customFormat="1" ht="12.75">
      <c r="A37" s="8">
        <v>3.3</v>
      </c>
      <c r="B37" s="9" t="s">
        <v>45</v>
      </c>
      <c r="C37" s="20">
        <v>4116.09</v>
      </c>
      <c r="D37" s="29" t="s">
        <v>8</v>
      </c>
      <c r="E37" s="20">
        <v>1254.29</v>
      </c>
      <c r="F37" s="17">
        <v>5162770.53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1:20" s="37" customFormat="1" ht="12.75">
      <c r="A38" s="8">
        <v>3.4</v>
      </c>
      <c r="B38" s="9" t="s">
        <v>42</v>
      </c>
      <c r="C38" s="20">
        <v>1186.09</v>
      </c>
      <c r="D38" s="29" t="s">
        <v>8</v>
      </c>
      <c r="E38" s="20">
        <v>732.55</v>
      </c>
      <c r="F38" s="17">
        <v>868870.23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0" s="37" customFormat="1" ht="12.75">
      <c r="A39" s="8">
        <v>3.5</v>
      </c>
      <c r="B39" s="9" t="s">
        <v>44</v>
      </c>
      <c r="C39" s="20">
        <v>4792.85</v>
      </c>
      <c r="D39" s="29" t="s">
        <v>8</v>
      </c>
      <c r="E39" s="20">
        <v>208.03</v>
      </c>
      <c r="F39" s="17">
        <v>997056.59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s="37" customFormat="1" ht="12.75">
      <c r="A40" s="8"/>
      <c r="B40" s="9"/>
      <c r="C40" s="20"/>
      <c r="D40" s="29"/>
      <c r="E40" s="20"/>
      <c r="F40" s="17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1:20" s="37" customFormat="1" ht="12.75">
      <c r="A41" s="5">
        <v>4</v>
      </c>
      <c r="B41" s="10" t="s">
        <v>26</v>
      </c>
      <c r="C41" s="20"/>
      <c r="D41" s="29"/>
      <c r="E41" s="20"/>
      <c r="F41" s="17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1:20" s="37" customFormat="1" ht="12.75">
      <c r="A42" s="8">
        <v>4.1</v>
      </c>
      <c r="B42" s="9" t="s">
        <v>81</v>
      </c>
      <c r="C42" s="20">
        <v>6948.31</v>
      </c>
      <c r="D42" s="29" t="s">
        <v>8</v>
      </c>
      <c r="E42" s="20">
        <v>122.72</v>
      </c>
      <c r="F42" s="17">
        <v>852696.6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1:20" s="37" customFormat="1" ht="25.5">
      <c r="A43" s="8">
        <v>4.2</v>
      </c>
      <c r="B43" s="9" t="s">
        <v>104</v>
      </c>
      <c r="C43" s="20">
        <v>44</v>
      </c>
      <c r="D43" s="29" t="s">
        <v>8</v>
      </c>
      <c r="E43" s="20">
        <v>633.76</v>
      </c>
      <c r="F43" s="17">
        <v>27885.44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1:20" s="37" customFormat="1" ht="12.75">
      <c r="A44" s="8">
        <v>4.3</v>
      </c>
      <c r="B44" s="9" t="s">
        <v>45</v>
      </c>
      <c r="C44" s="20">
        <v>4116.09</v>
      </c>
      <c r="D44" s="29" t="s">
        <v>8</v>
      </c>
      <c r="E44" s="20">
        <v>124.63</v>
      </c>
      <c r="F44" s="17">
        <v>512988.3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 s="37" customFormat="1" ht="12.75">
      <c r="A45" s="8">
        <v>4.4</v>
      </c>
      <c r="B45" s="9" t="s">
        <v>42</v>
      </c>
      <c r="C45" s="20">
        <v>1186.09</v>
      </c>
      <c r="D45" s="29" t="s">
        <v>8</v>
      </c>
      <c r="E45" s="20">
        <v>114.72</v>
      </c>
      <c r="F45" s="17">
        <v>136068.24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1:20" s="37" customFormat="1" ht="12.75">
      <c r="A46" s="8">
        <v>4.5</v>
      </c>
      <c r="B46" s="9" t="s">
        <v>44</v>
      </c>
      <c r="C46" s="20">
        <v>4792.85</v>
      </c>
      <c r="D46" s="29" t="s">
        <v>8</v>
      </c>
      <c r="E46" s="20">
        <v>82.95</v>
      </c>
      <c r="F46" s="17">
        <v>397566.91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1:20" s="37" customFormat="1" ht="12.75">
      <c r="A47" s="8"/>
      <c r="B47" s="9"/>
      <c r="C47" s="20"/>
      <c r="D47" s="29"/>
      <c r="E47" s="20"/>
      <c r="F47" s="17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</row>
    <row r="48" spans="1:20" s="37" customFormat="1" ht="12.75">
      <c r="A48" s="5">
        <v>5</v>
      </c>
      <c r="B48" s="10" t="s">
        <v>14</v>
      </c>
      <c r="C48" s="20"/>
      <c r="D48" s="29"/>
      <c r="E48" s="20"/>
      <c r="F48" s="17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</row>
    <row r="49" spans="1:20" s="37" customFormat="1" ht="25.5">
      <c r="A49" s="8">
        <v>5.1</v>
      </c>
      <c r="B49" s="9" t="s">
        <v>105</v>
      </c>
      <c r="C49" s="20">
        <v>8</v>
      </c>
      <c r="D49" s="29" t="s">
        <v>7</v>
      </c>
      <c r="E49" s="20">
        <v>13177.9</v>
      </c>
      <c r="F49" s="17">
        <v>105423.2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</row>
    <row r="50" spans="1:20" s="37" customFormat="1" ht="25.5">
      <c r="A50" s="8">
        <v>5.2</v>
      </c>
      <c r="B50" s="9" t="s">
        <v>106</v>
      </c>
      <c r="C50" s="20">
        <v>14</v>
      </c>
      <c r="D50" s="29" t="s">
        <v>7</v>
      </c>
      <c r="E50" s="20">
        <v>11331.94</v>
      </c>
      <c r="F50" s="17">
        <v>158647.16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1:20" s="37" customFormat="1" ht="25.5">
      <c r="A51" s="8">
        <v>5.3</v>
      </c>
      <c r="B51" s="9" t="s">
        <v>107</v>
      </c>
      <c r="C51" s="20">
        <v>3</v>
      </c>
      <c r="D51" s="29" t="s">
        <v>7</v>
      </c>
      <c r="E51" s="20">
        <v>8310.88</v>
      </c>
      <c r="F51" s="17">
        <v>24932.64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37" customFormat="1" ht="25.5">
      <c r="A52" s="8">
        <v>5.4</v>
      </c>
      <c r="B52" s="9" t="s">
        <v>108</v>
      </c>
      <c r="C52" s="20">
        <v>20</v>
      </c>
      <c r="D52" s="29" t="s">
        <v>7</v>
      </c>
      <c r="E52" s="20">
        <v>7525.43</v>
      </c>
      <c r="F52" s="17">
        <v>150508.6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1:20" s="37" customFormat="1" ht="25.5">
      <c r="A53" s="8">
        <v>5.5</v>
      </c>
      <c r="B53" s="9" t="s">
        <v>109</v>
      </c>
      <c r="C53" s="20">
        <v>3</v>
      </c>
      <c r="D53" s="29" t="s">
        <v>7</v>
      </c>
      <c r="E53" s="20">
        <v>8310.88</v>
      </c>
      <c r="F53" s="17">
        <v>24932.64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s="37" customFormat="1" ht="25.5">
      <c r="A54" s="8">
        <v>5.6</v>
      </c>
      <c r="B54" s="9" t="s">
        <v>110</v>
      </c>
      <c r="C54" s="20">
        <v>4</v>
      </c>
      <c r="D54" s="29" t="s">
        <v>7</v>
      </c>
      <c r="E54" s="20">
        <v>4395.55</v>
      </c>
      <c r="F54" s="17">
        <v>17582.2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s="37" customFormat="1" ht="25.5">
      <c r="A55" s="8">
        <v>5.7</v>
      </c>
      <c r="B55" s="9" t="s">
        <v>111</v>
      </c>
      <c r="C55" s="20">
        <v>16</v>
      </c>
      <c r="D55" s="29" t="s">
        <v>7</v>
      </c>
      <c r="E55" s="20">
        <v>2767.21</v>
      </c>
      <c r="F55" s="17">
        <v>44275.36</v>
      </c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s="37" customFormat="1" ht="25.5">
      <c r="A56" s="273">
        <v>5.8</v>
      </c>
      <c r="B56" s="274" t="s">
        <v>112</v>
      </c>
      <c r="C56" s="270">
        <v>1</v>
      </c>
      <c r="D56" s="275" t="s">
        <v>7</v>
      </c>
      <c r="E56" s="270">
        <v>23138.28</v>
      </c>
      <c r="F56" s="271">
        <v>23138.28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1:20" s="37" customFormat="1" ht="25.5">
      <c r="A57" s="8">
        <v>5.9</v>
      </c>
      <c r="B57" s="9" t="s">
        <v>113</v>
      </c>
      <c r="C57" s="20">
        <v>16</v>
      </c>
      <c r="D57" s="29" t="s">
        <v>7</v>
      </c>
      <c r="E57" s="20">
        <v>20874.24</v>
      </c>
      <c r="F57" s="17">
        <v>333987.84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1:20" s="37" customFormat="1" ht="25.5">
      <c r="A58" s="31">
        <v>5.1</v>
      </c>
      <c r="B58" s="9" t="s">
        <v>114</v>
      </c>
      <c r="C58" s="20">
        <v>1</v>
      </c>
      <c r="D58" s="29" t="s">
        <v>7</v>
      </c>
      <c r="E58" s="20">
        <v>19126.76</v>
      </c>
      <c r="F58" s="17">
        <v>19126.76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1:20" s="37" customFormat="1" ht="25.5">
      <c r="A59" s="8">
        <v>5.11</v>
      </c>
      <c r="B59" s="9" t="s">
        <v>115</v>
      </c>
      <c r="C59" s="20">
        <v>1</v>
      </c>
      <c r="D59" s="29" t="s">
        <v>7</v>
      </c>
      <c r="E59" s="20">
        <v>18309.37</v>
      </c>
      <c r="F59" s="17">
        <v>18309.37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1:20" s="37" customFormat="1" ht="25.5">
      <c r="A60" s="8">
        <v>5.12</v>
      </c>
      <c r="B60" s="9" t="s">
        <v>116</v>
      </c>
      <c r="C60" s="20">
        <v>1</v>
      </c>
      <c r="D60" s="29" t="s">
        <v>7</v>
      </c>
      <c r="E60" s="20">
        <v>9899.78</v>
      </c>
      <c r="F60" s="17">
        <v>9899.78</v>
      </c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1:20" s="37" customFormat="1" ht="25.5">
      <c r="A61" s="8">
        <v>5.13</v>
      </c>
      <c r="B61" s="9" t="s">
        <v>117</v>
      </c>
      <c r="C61" s="20">
        <v>1</v>
      </c>
      <c r="D61" s="29" t="s">
        <v>7</v>
      </c>
      <c r="E61" s="20">
        <v>9126.53</v>
      </c>
      <c r="F61" s="17">
        <v>9126.53</v>
      </c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1:20" s="37" customFormat="1" ht="25.5">
      <c r="A62" s="8">
        <v>5.14</v>
      </c>
      <c r="B62" s="9" t="s">
        <v>118</v>
      </c>
      <c r="C62" s="20">
        <v>2</v>
      </c>
      <c r="D62" s="29" t="s">
        <v>7</v>
      </c>
      <c r="E62" s="20">
        <v>7203.61</v>
      </c>
      <c r="F62" s="17">
        <v>14407.22</v>
      </c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1:20" s="37" customFormat="1" ht="25.5">
      <c r="A63" s="8">
        <v>5.15</v>
      </c>
      <c r="B63" s="9" t="s">
        <v>119</v>
      </c>
      <c r="C63" s="20">
        <v>4</v>
      </c>
      <c r="D63" s="29" t="s">
        <v>7</v>
      </c>
      <c r="E63" s="20">
        <v>6315.42</v>
      </c>
      <c r="F63" s="17">
        <v>25261.68</v>
      </c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1:20" s="37" customFormat="1" ht="25.5">
      <c r="A64" s="8">
        <v>5.16</v>
      </c>
      <c r="B64" s="9" t="s">
        <v>120</v>
      </c>
      <c r="C64" s="20">
        <v>9</v>
      </c>
      <c r="D64" s="29" t="s">
        <v>7</v>
      </c>
      <c r="E64" s="20">
        <v>4061.56</v>
      </c>
      <c r="F64" s="17">
        <v>36554.04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1:20" s="37" customFormat="1" ht="25.5">
      <c r="A65" s="8">
        <v>5.17</v>
      </c>
      <c r="B65" s="9" t="s">
        <v>121</v>
      </c>
      <c r="C65" s="20">
        <v>1</v>
      </c>
      <c r="D65" s="29" t="s">
        <v>7</v>
      </c>
      <c r="E65" s="20">
        <v>29399.38</v>
      </c>
      <c r="F65" s="17">
        <v>29399.38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1:20" s="37" customFormat="1" ht="25.5">
      <c r="A66" s="8">
        <v>5.18</v>
      </c>
      <c r="B66" s="9" t="s">
        <v>122</v>
      </c>
      <c r="C66" s="20">
        <v>1</v>
      </c>
      <c r="D66" s="29" t="s">
        <v>7</v>
      </c>
      <c r="E66" s="20">
        <v>19915.12</v>
      </c>
      <c r="F66" s="17">
        <v>19915.12</v>
      </c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1:20" s="37" customFormat="1" ht="25.5">
      <c r="A67" s="8">
        <v>5.19</v>
      </c>
      <c r="B67" s="9" t="s">
        <v>123</v>
      </c>
      <c r="C67" s="20">
        <v>1</v>
      </c>
      <c r="D67" s="29" t="s">
        <v>7</v>
      </c>
      <c r="E67" s="20">
        <v>11714.38</v>
      </c>
      <c r="F67" s="17">
        <v>11714.38</v>
      </c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1:20" s="37" customFormat="1" ht="25.5">
      <c r="A68" s="8">
        <v>5.2</v>
      </c>
      <c r="B68" s="9" t="s">
        <v>124</v>
      </c>
      <c r="C68" s="20">
        <v>1</v>
      </c>
      <c r="D68" s="29" t="s">
        <v>7</v>
      </c>
      <c r="E68" s="20">
        <v>10805.76</v>
      </c>
      <c r="F68" s="17">
        <v>10805.76</v>
      </c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s="37" customFormat="1" ht="25.5">
      <c r="A69" s="8">
        <v>5.21</v>
      </c>
      <c r="B69" s="9" t="s">
        <v>125</v>
      </c>
      <c r="C69" s="20">
        <v>3</v>
      </c>
      <c r="D69" s="29" t="s">
        <v>7</v>
      </c>
      <c r="E69" s="20">
        <v>7132.16</v>
      </c>
      <c r="F69" s="17">
        <v>21396.48</v>
      </c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  <row r="70" spans="1:20" s="37" customFormat="1" ht="25.5">
      <c r="A70" s="8">
        <v>5.22</v>
      </c>
      <c r="B70" s="9" t="s">
        <v>126</v>
      </c>
      <c r="C70" s="20">
        <v>1</v>
      </c>
      <c r="D70" s="29" t="s">
        <v>7</v>
      </c>
      <c r="E70" s="20">
        <v>10725.82</v>
      </c>
      <c r="F70" s="17">
        <v>10725.82</v>
      </c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1:20" s="37" customFormat="1" ht="25.5">
      <c r="A71" s="8">
        <v>5.23</v>
      </c>
      <c r="B71" s="9" t="s">
        <v>127</v>
      </c>
      <c r="C71" s="20">
        <v>5</v>
      </c>
      <c r="D71" s="29" t="s">
        <v>7</v>
      </c>
      <c r="E71" s="20">
        <v>3974.76</v>
      </c>
      <c r="F71" s="17">
        <v>19873.8</v>
      </c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</row>
    <row r="72" spans="1:20" s="37" customFormat="1" ht="12.75">
      <c r="A72" s="8">
        <v>5.24</v>
      </c>
      <c r="B72" s="9" t="s">
        <v>128</v>
      </c>
      <c r="C72" s="20">
        <v>2</v>
      </c>
      <c r="D72" s="29" t="s">
        <v>7</v>
      </c>
      <c r="E72" s="20">
        <v>30255.23</v>
      </c>
      <c r="F72" s="17">
        <v>60510.46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</row>
    <row r="73" spans="1:20" s="37" customFormat="1" ht="12.75">
      <c r="A73" s="8">
        <v>5.25</v>
      </c>
      <c r="B73" s="9" t="s">
        <v>129</v>
      </c>
      <c r="C73" s="20">
        <v>11</v>
      </c>
      <c r="D73" s="29" t="s">
        <v>7</v>
      </c>
      <c r="E73" s="20">
        <v>6015.48</v>
      </c>
      <c r="F73" s="17">
        <v>66170.28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1:20" s="37" customFormat="1" ht="12.75">
      <c r="A74" s="8">
        <v>5.26</v>
      </c>
      <c r="B74" s="9" t="s">
        <v>130</v>
      </c>
      <c r="C74" s="20">
        <v>56</v>
      </c>
      <c r="D74" s="29" t="s">
        <v>7</v>
      </c>
      <c r="E74" s="20">
        <v>4300.33</v>
      </c>
      <c r="F74" s="17">
        <v>240818.48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s="37" customFormat="1" ht="12.75">
      <c r="A75" s="8">
        <v>5.27</v>
      </c>
      <c r="B75" s="9" t="s">
        <v>131</v>
      </c>
      <c r="C75" s="20">
        <v>52</v>
      </c>
      <c r="D75" s="29" t="s">
        <v>7</v>
      </c>
      <c r="E75" s="20">
        <v>2912.38</v>
      </c>
      <c r="F75" s="17">
        <v>151443.76</v>
      </c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0" s="37" customFormat="1" ht="12.75">
      <c r="A76" s="8">
        <v>5.28</v>
      </c>
      <c r="B76" s="9" t="s">
        <v>132</v>
      </c>
      <c r="C76" s="20">
        <v>18</v>
      </c>
      <c r="D76" s="29" t="s">
        <v>7</v>
      </c>
      <c r="E76" s="20">
        <v>2309.43</v>
      </c>
      <c r="F76" s="17">
        <v>41569.74</v>
      </c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1:20" s="37" customFormat="1" ht="12.75">
      <c r="A77" s="8">
        <v>5.29</v>
      </c>
      <c r="B77" s="9" t="s">
        <v>133</v>
      </c>
      <c r="C77" s="20">
        <v>71</v>
      </c>
      <c r="D77" s="29" t="s">
        <v>7</v>
      </c>
      <c r="E77" s="20">
        <v>1340.8</v>
      </c>
      <c r="F77" s="17">
        <v>95196.8</v>
      </c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1:20" s="37" customFormat="1" ht="12.75">
      <c r="A78" s="31">
        <v>5.3</v>
      </c>
      <c r="B78" s="9" t="s">
        <v>134</v>
      </c>
      <c r="C78" s="20">
        <v>4</v>
      </c>
      <c r="D78" s="29" t="s">
        <v>7</v>
      </c>
      <c r="E78" s="20">
        <v>914.07</v>
      </c>
      <c r="F78" s="17">
        <v>3656.28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1:20" s="37" customFormat="1" ht="38.25">
      <c r="A79" s="8">
        <v>5.31</v>
      </c>
      <c r="B79" s="9" t="s">
        <v>46</v>
      </c>
      <c r="C79" s="20">
        <v>60</v>
      </c>
      <c r="D79" s="29" t="s">
        <v>7</v>
      </c>
      <c r="E79" s="20">
        <v>25540.32</v>
      </c>
      <c r="F79" s="17">
        <v>1532419.2</v>
      </c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1:20" s="37" customFormat="1" ht="25.5">
      <c r="A80" s="8">
        <v>5.32</v>
      </c>
      <c r="B80" s="9" t="s">
        <v>135</v>
      </c>
      <c r="C80" s="20">
        <v>303.73</v>
      </c>
      <c r="D80" s="29" t="s">
        <v>6</v>
      </c>
      <c r="E80" s="20">
        <v>11488.96</v>
      </c>
      <c r="F80" s="17">
        <v>3489541.82</v>
      </c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1:20" s="37" customFormat="1" ht="7.5" customHeight="1">
      <c r="A81" s="8"/>
      <c r="B81" s="9"/>
      <c r="C81" s="20"/>
      <c r="D81" s="29"/>
      <c r="E81" s="20"/>
      <c r="F81" s="17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1:20" s="37" customFormat="1" ht="25.5">
      <c r="A82" s="5">
        <v>6</v>
      </c>
      <c r="B82" s="10" t="s">
        <v>136</v>
      </c>
      <c r="C82" s="20"/>
      <c r="D82" s="29"/>
      <c r="E82" s="20"/>
      <c r="F82" s="17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1:20" s="37" customFormat="1" ht="38.25">
      <c r="A83" s="8">
        <v>6.1</v>
      </c>
      <c r="B83" s="9" t="s">
        <v>137</v>
      </c>
      <c r="C83" s="20">
        <v>7</v>
      </c>
      <c r="D83" s="29" t="s">
        <v>7</v>
      </c>
      <c r="E83" s="20">
        <v>125517.36</v>
      </c>
      <c r="F83" s="17">
        <v>878621.52</v>
      </c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</row>
    <row r="84" spans="1:20" s="37" customFormat="1" ht="38.25">
      <c r="A84" s="8">
        <v>6.2</v>
      </c>
      <c r="B84" s="9" t="s">
        <v>78</v>
      </c>
      <c r="C84" s="20">
        <v>4</v>
      </c>
      <c r="D84" s="29" t="s">
        <v>7</v>
      </c>
      <c r="E84" s="20">
        <v>63822.08</v>
      </c>
      <c r="F84" s="17">
        <v>255288.32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1:20" s="37" customFormat="1" ht="38.25">
      <c r="A85" s="8">
        <v>6.3</v>
      </c>
      <c r="B85" s="9" t="s">
        <v>79</v>
      </c>
      <c r="C85" s="20">
        <v>17</v>
      </c>
      <c r="D85" s="29" t="s">
        <v>7</v>
      </c>
      <c r="E85" s="20">
        <v>35145.2</v>
      </c>
      <c r="F85" s="17">
        <v>597468.4</v>
      </c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1:20" s="37" customFormat="1" ht="38.25">
      <c r="A86" s="8">
        <v>6.4</v>
      </c>
      <c r="B86" s="9" t="s">
        <v>83</v>
      </c>
      <c r="C86" s="20">
        <v>5</v>
      </c>
      <c r="D86" s="29" t="s">
        <v>7</v>
      </c>
      <c r="E86" s="20">
        <v>9559.16</v>
      </c>
      <c r="F86" s="17">
        <v>47795.8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1:20" s="37" customFormat="1" ht="12.75">
      <c r="A87" s="8">
        <v>6.5</v>
      </c>
      <c r="B87" s="9" t="s">
        <v>49</v>
      </c>
      <c r="C87" s="20">
        <v>26</v>
      </c>
      <c r="D87" s="29" t="s">
        <v>7</v>
      </c>
      <c r="E87" s="20">
        <v>6256.2</v>
      </c>
      <c r="F87" s="17">
        <v>162661.2</v>
      </c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1:20" s="37" customFormat="1" ht="12.75">
      <c r="A88" s="8"/>
      <c r="B88" s="9"/>
      <c r="C88" s="20"/>
      <c r="D88" s="29"/>
      <c r="E88" s="20"/>
      <c r="F88" s="17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</row>
    <row r="89" spans="1:20" s="37" customFormat="1" ht="12.75">
      <c r="A89" s="5">
        <v>7</v>
      </c>
      <c r="B89" s="10" t="s">
        <v>138</v>
      </c>
      <c r="C89" s="20"/>
      <c r="D89" s="29"/>
      <c r="E89" s="20"/>
      <c r="F89" s="17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1:20" s="37" customFormat="1" ht="12.75">
      <c r="A90" s="273">
        <v>7.1</v>
      </c>
      <c r="B90" s="274" t="s">
        <v>139</v>
      </c>
      <c r="C90" s="270">
        <v>550</v>
      </c>
      <c r="D90" s="275" t="s">
        <v>7</v>
      </c>
      <c r="E90" s="270">
        <v>184.8</v>
      </c>
      <c r="F90" s="271">
        <v>101640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1:20" s="37" customFormat="1" ht="12.75">
      <c r="A91" s="8">
        <v>7.2</v>
      </c>
      <c r="B91" s="9" t="s">
        <v>140</v>
      </c>
      <c r="C91" s="20">
        <v>550</v>
      </c>
      <c r="D91" s="29" t="s">
        <v>7</v>
      </c>
      <c r="E91" s="20">
        <v>184.8</v>
      </c>
      <c r="F91" s="17">
        <v>101640</v>
      </c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</row>
    <row r="92" spans="1:20" s="37" customFormat="1" ht="25.5">
      <c r="A92" s="8">
        <v>7.3</v>
      </c>
      <c r="B92" s="9" t="s">
        <v>15</v>
      </c>
      <c r="C92" s="20">
        <v>6600</v>
      </c>
      <c r="D92" s="29" t="s">
        <v>59</v>
      </c>
      <c r="E92" s="20">
        <v>22.86</v>
      </c>
      <c r="F92" s="17">
        <v>150876</v>
      </c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1:20" s="37" customFormat="1" ht="12.75">
      <c r="A93" s="8">
        <v>7.4</v>
      </c>
      <c r="B93" s="9" t="s">
        <v>16</v>
      </c>
      <c r="C93" s="20">
        <v>1100</v>
      </c>
      <c r="D93" s="29" t="s">
        <v>7</v>
      </c>
      <c r="E93" s="20">
        <v>72.31</v>
      </c>
      <c r="F93" s="17">
        <v>79541</v>
      </c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1:20" s="37" customFormat="1" ht="12.75">
      <c r="A94" s="8">
        <v>7.5</v>
      </c>
      <c r="B94" s="9" t="s">
        <v>17</v>
      </c>
      <c r="C94" s="20">
        <v>2200</v>
      </c>
      <c r="D94" s="29" t="s">
        <v>7</v>
      </c>
      <c r="E94" s="20">
        <v>93.84</v>
      </c>
      <c r="F94" s="17">
        <v>206448</v>
      </c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1:20" s="37" customFormat="1" ht="12.75">
      <c r="A95" s="8">
        <v>7.6</v>
      </c>
      <c r="B95" s="9" t="s">
        <v>18</v>
      </c>
      <c r="C95" s="20">
        <v>1100</v>
      </c>
      <c r="D95" s="29" t="s">
        <v>7</v>
      </c>
      <c r="E95" s="20">
        <v>205.68</v>
      </c>
      <c r="F95" s="17">
        <v>226248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1:20" s="37" customFormat="1" ht="12.75">
      <c r="A96" s="8">
        <v>7.7</v>
      </c>
      <c r="B96" s="9" t="s">
        <v>60</v>
      </c>
      <c r="C96" s="20">
        <v>2420</v>
      </c>
      <c r="D96" s="29" t="s">
        <v>7</v>
      </c>
      <c r="E96" s="20">
        <v>345.2</v>
      </c>
      <c r="F96" s="17">
        <v>835384</v>
      </c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1:20" s="37" customFormat="1" ht="12.75">
      <c r="A97" s="8">
        <v>7.8</v>
      </c>
      <c r="B97" s="9" t="s">
        <v>19</v>
      </c>
      <c r="C97" s="20">
        <v>1100</v>
      </c>
      <c r="D97" s="29" t="s">
        <v>7</v>
      </c>
      <c r="E97" s="20">
        <v>1150.67</v>
      </c>
      <c r="F97" s="17">
        <v>1265737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1:20" s="37" customFormat="1" ht="12.75">
      <c r="A98" s="8">
        <v>7.9</v>
      </c>
      <c r="B98" s="9" t="s">
        <v>61</v>
      </c>
      <c r="C98" s="20">
        <v>1100</v>
      </c>
      <c r="D98" s="29" t="s">
        <v>59</v>
      </c>
      <c r="E98" s="20">
        <v>31.02</v>
      </c>
      <c r="F98" s="17">
        <v>34122</v>
      </c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1:20" s="37" customFormat="1" ht="12.75">
      <c r="A99" s="8">
        <v>7.1</v>
      </c>
      <c r="B99" s="9" t="s">
        <v>20</v>
      </c>
      <c r="C99" s="20">
        <v>1100</v>
      </c>
      <c r="D99" s="29" t="s">
        <v>7</v>
      </c>
      <c r="E99" s="20">
        <v>293.52</v>
      </c>
      <c r="F99" s="17">
        <v>322872</v>
      </c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1:20" s="37" customFormat="1" ht="12.75">
      <c r="A100" s="8">
        <v>7.11</v>
      </c>
      <c r="B100" s="9" t="s">
        <v>21</v>
      </c>
      <c r="C100" s="20">
        <v>1100</v>
      </c>
      <c r="D100" s="29" t="s">
        <v>7</v>
      </c>
      <c r="E100" s="20">
        <v>21.67</v>
      </c>
      <c r="F100" s="17">
        <v>23837</v>
      </c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1:20" s="37" customFormat="1" ht="12.75">
      <c r="A101" s="8">
        <v>7.12</v>
      </c>
      <c r="B101" s="9" t="s">
        <v>141</v>
      </c>
      <c r="C101" s="20">
        <v>1100</v>
      </c>
      <c r="D101" s="29" t="s">
        <v>7</v>
      </c>
      <c r="E101" s="20">
        <v>23.84</v>
      </c>
      <c r="F101" s="17">
        <v>26224</v>
      </c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1:20" s="37" customFormat="1" ht="12.75">
      <c r="A102" s="8">
        <v>7.13</v>
      </c>
      <c r="B102" s="9" t="s">
        <v>22</v>
      </c>
      <c r="C102" s="20">
        <v>1650</v>
      </c>
      <c r="D102" s="29" t="s">
        <v>6</v>
      </c>
      <c r="E102" s="20">
        <v>699.05</v>
      </c>
      <c r="F102" s="17">
        <v>1153432.5</v>
      </c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1:20" s="37" customFormat="1" ht="12.75">
      <c r="A103" s="8">
        <v>7.14</v>
      </c>
      <c r="B103" s="9" t="s">
        <v>23</v>
      </c>
      <c r="C103" s="20">
        <v>1100</v>
      </c>
      <c r="D103" s="29" t="s">
        <v>7</v>
      </c>
      <c r="E103" s="20">
        <v>661.53</v>
      </c>
      <c r="F103" s="17">
        <v>727683</v>
      </c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1:20" s="37" customFormat="1" ht="8.25" customHeight="1">
      <c r="A104" s="8"/>
      <c r="B104" s="9"/>
      <c r="C104" s="20"/>
      <c r="D104" s="29"/>
      <c r="E104" s="20"/>
      <c r="F104" s="17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1:20" s="37" customFormat="1" ht="12.75">
      <c r="A105" s="5">
        <v>8</v>
      </c>
      <c r="B105" s="10" t="s">
        <v>62</v>
      </c>
      <c r="C105" s="20"/>
      <c r="D105" s="29"/>
      <c r="E105" s="20"/>
      <c r="F105" s="17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1:20" s="37" customFormat="1" ht="12.75">
      <c r="A106" s="8">
        <v>8.1</v>
      </c>
      <c r="B106" s="9" t="s">
        <v>142</v>
      </c>
      <c r="C106" s="20">
        <v>7232.09</v>
      </c>
      <c r="D106" s="29" t="s">
        <v>8</v>
      </c>
      <c r="E106" s="20">
        <v>176.53</v>
      </c>
      <c r="F106" s="17">
        <v>1276680.85</v>
      </c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1:20" s="37" customFormat="1" ht="25.5">
      <c r="A107" s="8">
        <v>8.2</v>
      </c>
      <c r="B107" s="9" t="s">
        <v>143</v>
      </c>
      <c r="C107" s="20">
        <v>44</v>
      </c>
      <c r="D107" s="29" t="s">
        <v>8</v>
      </c>
      <c r="E107" s="20">
        <v>176.53</v>
      </c>
      <c r="F107" s="17">
        <v>7767.32</v>
      </c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1:20" s="37" customFormat="1" ht="12.75">
      <c r="A108" s="8">
        <v>8.3</v>
      </c>
      <c r="B108" s="9" t="s">
        <v>63</v>
      </c>
      <c r="C108" s="20">
        <v>4116.09</v>
      </c>
      <c r="D108" s="29" t="s">
        <v>8</v>
      </c>
      <c r="E108" s="20">
        <v>101.64</v>
      </c>
      <c r="F108" s="17">
        <v>418359.39</v>
      </c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1:20" s="37" customFormat="1" ht="12.75">
      <c r="A109" s="8">
        <v>8.4</v>
      </c>
      <c r="B109" s="9" t="s">
        <v>64</v>
      </c>
      <c r="C109" s="20">
        <v>1186.09</v>
      </c>
      <c r="D109" s="29" t="s">
        <v>8</v>
      </c>
      <c r="E109" s="20">
        <v>74.59</v>
      </c>
      <c r="F109" s="17">
        <v>88470.45</v>
      </c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1:20" s="37" customFormat="1" ht="12.75">
      <c r="A110" s="8">
        <v>8.5</v>
      </c>
      <c r="B110" s="9" t="s">
        <v>65</v>
      </c>
      <c r="C110" s="20">
        <v>4792.85</v>
      </c>
      <c r="D110" s="29" t="s">
        <v>8</v>
      </c>
      <c r="E110" s="20">
        <v>38.03</v>
      </c>
      <c r="F110" s="17">
        <v>182272.09</v>
      </c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1:20" s="37" customFormat="1" ht="10.5" customHeight="1">
      <c r="A111" s="8"/>
      <c r="B111" s="9"/>
      <c r="C111" s="20"/>
      <c r="D111" s="29"/>
      <c r="E111" s="20"/>
      <c r="F111" s="17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1:20" s="37" customFormat="1" ht="12.75">
      <c r="A112" s="5">
        <v>9</v>
      </c>
      <c r="B112" s="10" t="s">
        <v>66</v>
      </c>
      <c r="C112" s="20">
        <v>264</v>
      </c>
      <c r="D112" s="29" t="s">
        <v>11</v>
      </c>
      <c r="E112" s="20">
        <v>379.22</v>
      </c>
      <c r="F112" s="17">
        <v>100114.08</v>
      </c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1:20" s="37" customFormat="1" ht="5.25" customHeight="1">
      <c r="A113" s="8"/>
      <c r="B113" s="9"/>
      <c r="C113" s="20"/>
      <c r="D113" s="29"/>
      <c r="E113" s="20"/>
      <c r="F113" s="17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1:20" s="37" customFormat="1" ht="12.75">
      <c r="A114" s="5">
        <v>10</v>
      </c>
      <c r="B114" s="10" t="s">
        <v>67</v>
      </c>
      <c r="C114" s="20"/>
      <c r="D114" s="29"/>
      <c r="E114" s="20"/>
      <c r="F114" s="17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1:20" s="37" customFormat="1" ht="12.75">
      <c r="A115" s="8">
        <v>10.1</v>
      </c>
      <c r="B115" s="9" t="s">
        <v>68</v>
      </c>
      <c r="C115" s="20">
        <v>550</v>
      </c>
      <c r="D115" s="29" t="s">
        <v>27</v>
      </c>
      <c r="E115" s="20">
        <v>144.66</v>
      </c>
      <c r="F115" s="17">
        <v>79563</v>
      </c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s="37" customFormat="1" ht="12.75">
      <c r="A116" s="8">
        <v>10.2</v>
      </c>
      <c r="B116" s="9" t="s">
        <v>69</v>
      </c>
      <c r="C116" s="20">
        <v>550</v>
      </c>
      <c r="D116" s="29" t="s">
        <v>27</v>
      </c>
      <c r="E116" s="20">
        <v>1238.42</v>
      </c>
      <c r="F116" s="17">
        <v>681131</v>
      </c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s="37" customFormat="1" ht="12.75">
      <c r="A117" s="8">
        <v>10.3</v>
      </c>
      <c r="B117" s="9" t="s">
        <v>70</v>
      </c>
      <c r="C117" s="20">
        <v>550</v>
      </c>
      <c r="D117" s="29" t="s">
        <v>59</v>
      </c>
      <c r="E117" s="20">
        <v>72.33</v>
      </c>
      <c r="F117" s="17">
        <v>39781.5</v>
      </c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</row>
    <row r="118" spans="1:20" s="37" customFormat="1" ht="12.75">
      <c r="A118" s="8">
        <v>10.4</v>
      </c>
      <c r="B118" s="9" t="s">
        <v>71</v>
      </c>
      <c r="C118" s="20">
        <v>550</v>
      </c>
      <c r="D118" s="29" t="s">
        <v>59</v>
      </c>
      <c r="E118" s="20">
        <v>983.02</v>
      </c>
      <c r="F118" s="17">
        <v>540661</v>
      </c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</row>
    <row r="119" spans="1:20" s="37" customFormat="1" ht="25.5">
      <c r="A119" s="8">
        <v>10.5</v>
      </c>
      <c r="B119" s="9" t="s">
        <v>144</v>
      </c>
      <c r="C119" s="20">
        <v>145.2</v>
      </c>
      <c r="D119" s="29" t="s">
        <v>6</v>
      </c>
      <c r="E119" s="20">
        <v>181.58</v>
      </c>
      <c r="F119" s="17">
        <v>26365.42</v>
      </c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</row>
    <row r="120" spans="1:20" s="37" customFormat="1" ht="12.75">
      <c r="A120" s="8"/>
      <c r="B120" s="9"/>
      <c r="C120" s="20"/>
      <c r="D120" s="29"/>
      <c r="E120" s="20"/>
      <c r="F120" s="17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</row>
    <row r="121" spans="1:20" s="37" customFormat="1" ht="12.75">
      <c r="A121" s="5">
        <v>11</v>
      </c>
      <c r="B121" s="10" t="s">
        <v>145</v>
      </c>
      <c r="C121" s="20"/>
      <c r="D121" s="29"/>
      <c r="E121" s="20"/>
      <c r="F121" s="17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</row>
    <row r="122" spans="1:20" s="37" customFormat="1" ht="8.25" customHeight="1">
      <c r="A122" s="8"/>
      <c r="B122" s="9"/>
      <c r="C122" s="20"/>
      <c r="D122" s="29"/>
      <c r="E122" s="20"/>
      <c r="F122" s="17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</row>
    <row r="123" spans="1:20" s="37" customFormat="1" ht="12.75">
      <c r="A123" s="5">
        <v>11.1</v>
      </c>
      <c r="B123" s="10" t="s">
        <v>146</v>
      </c>
      <c r="C123" s="20"/>
      <c r="D123" s="29"/>
      <c r="E123" s="20"/>
      <c r="F123" s="17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</row>
    <row r="124" spans="1:20" s="37" customFormat="1" ht="12.75">
      <c r="A124" s="8" t="s">
        <v>147</v>
      </c>
      <c r="B124" s="9" t="s">
        <v>148</v>
      </c>
      <c r="C124" s="20">
        <v>137.5</v>
      </c>
      <c r="D124" s="29" t="s">
        <v>8</v>
      </c>
      <c r="E124" s="20">
        <v>31.02</v>
      </c>
      <c r="F124" s="17">
        <v>4265.25</v>
      </c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</row>
    <row r="125" spans="1:20" s="37" customFormat="1" ht="12.75">
      <c r="A125" s="8" t="s">
        <v>149</v>
      </c>
      <c r="B125" s="9" t="s">
        <v>150</v>
      </c>
      <c r="C125" s="20">
        <v>110</v>
      </c>
      <c r="D125" s="29" t="s">
        <v>8</v>
      </c>
      <c r="E125" s="20">
        <v>36.93</v>
      </c>
      <c r="F125" s="17">
        <v>4062.3</v>
      </c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1:20" s="37" customFormat="1" ht="12.75">
      <c r="A126" s="8" t="s">
        <v>151</v>
      </c>
      <c r="B126" s="9" t="s">
        <v>152</v>
      </c>
      <c r="C126" s="20">
        <v>88</v>
      </c>
      <c r="D126" s="29" t="s">
        <v>8</v>
      </c>
      <c r="E126" s="20">
        <v>65.01</v>
      </c>
      <c r="F126" s="17">
        <v>5720.88</v>
      </c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</row>
    <row r="127" spans="1:20" s="37" customFormat="1" ht="12.75">
      <c r="A127" s="8" t="s">
        <v>153</v>
      </c>
      <c r="B127" s="9" t="s">
        <v>154</v>
      </c>
      <c r="C127" s="20">
        <v>77</v>
      </c>
      <c r="D127" s="29" t="s">
        <v>8</v>
      </c>
      <c r="E127" s="20">
        <v>86.68</v>
      </c>
      <c r="F127" s="17">
        <v>6674.36</v>
      </c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</row>
    <row r="128" spans="1:20" s="37" customFormat="1" ht="12.75">
      <c r="A128" s="8" t="s">
        <v>155</v>
      </c>
      <c r="B128" s="9" t="s">
        <v>156</v>
      </c>
      <c r="C128" s="20">
        <v>19.8</v>
      </c>
      <c r="D128" s="29" t="s">
        <v>8</v>
      </c>
      <c r="E128" s="20">
        <v>208.03</v>
      </c>
      <c r="F128" s="17">
        <v>4118.99</v>
      </c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</row>
    <row r="129" spans="1:20" s="37" customFormat="1" ht="12.75">
      <c r="A129" s="8" t="s">
        <v>157</v>
      </c>
      <c r="B129" s="9" t="s">
        <v>158</v>
      </c>
      <c r="C129" s="20">
        <v>4.4</v>
      </c>
      <c r="D129" s="29" t="s">
        <v>8</v>
      </c>
      <c r="E129" s="20">
        <v>333.93</v>
      </c>
      <c r="F129" s="17">
        <v>1469.29</v>
      </c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</row>
    <row r="130" spans="1:20" s="37" customFormat="1" ht="7.5" customHeight="1">
      <c r="A130" s="8"/>
      <c r="B130" s="9"/>
      <c r="C130" s="20"/>
      <c r="D130" s="29"/>
      <c r="E130" s="20"/>
      <c r="F130" s="17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</row>
    <row r="131" spans="1:20" s="37" customFormat="1" ht="12.75">
      <c r="A131" s="5">
        <v>11.2</v>
      </c>
      <c r="B131" s="10" t="s">
        <v>159</v>
      </c>
      <c r="C131" s="20"/>
      <c r="D131" s="29"/>
      <c r="E131" s="20"/>
      <c r="F131" s="17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</row>
    <row r="132" spans="1:20" s="37" customFormat="1" ht="12.75">
      <c r="A132" s="8" t="s">
        <v>160</v>
      </c>
      <c r="B132" s="9" t="s">
        <v>161</v>
      </c>
      <c r="C132" s="20">
        <v>302</v>
      </c>
      <c r="D132" s="29" t="s">
        <v>7</v>
      </c>
      <c r="E132" s="20">
        <v>16.25</v>
      </c>
      <c r="F132" s="17">
        <v>4907.5</v>
      </c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</row>
    <row r="133" spans="1:20" s="37" customFormat="1" ht="12.75">
      <c r="A133" s="8" t="s">
        <v>162</v>
      </c>
      <c r="B133" s="9" t="s">
        <v>163</v>
      </c>
      <c r="C133" s="20">
        <v>242</v>
      </c>
      <c r="D133" s="29" t="s">
        <v>7</v>
      </c>
      <c r="E133" s="20">
        <v>32.5</v>
      </c>
      <c r="F133" s="17">
        <v>7865</v>
      </c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</row>
    <row r="134" spans="1:20" s="37" customFormat="1" ht="12.75">
      <c r="A134" s="8" t="s">
        <v>164</v>
      </c>
      <c r="B134" s="9" t="s">
        <v>165</v>
      </c>
      <c r="C134" s="20">
        <v>194</v>
      </c>
      <c r="D134" s="29" t="s">
        <v>7</v>
      </c>
      <c r="E134" s="20">
        <v>54.17</v>
      </c>
      <c r="F134" s="17">
        <v>10508.98</v>
      </c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1:20" s="37" customFormat="1" ht="12.75">
      <c r="A135" s="8" t="s">
        <v>166</v>
      </c>
      <c r="B135" s="9" t="s">
        <v>167</v>
      </c>
      <c r="C135" s="20">
        <v>169</v>
      </c>
      <c r="D135" s="29" t="s">
        <v>7</v>
      </c>
      <c r="E135" s="20">
        <v>97.51</v>
      </c>
      <c r="F135" s="17">
        <v>16479.19</v>
      </c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</row>
    <row r="136" spans="1:20" s="37" customFormat="1" ht="12.75">
      <c r="A136" s="8" t="s">
        <v>168</v>
      </c>
      <c r="B136" s="9" t="s">
        <v>169</v>
      </c>
      <c r="C136" s="20">
        <v>44</v>
      </c>
      <c r="D136" s="29" t="s">
        <v>7</v>
      </c>
      <c r="E136" s="20">
        <v>1209.18</v>
      </c>
      <c r="F136" s="17">
        <v>53203.92</v>
      </c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</row>
    <row r="137" spans="1:20" s="37" customFormat="1" ht="12.75">
      <c r="A137" s="8" t="s">
        <v>170</v>
      </c>
      <c r="B137" s="9" t="s">
        <v>171</v>
      </c>
      <c r="C137" s="20">
        <v>9</v>
      </c>
      <c r="D137" s="29" t="s">
        <v>7</v>
      </c>
      <c r="E137" s="20">
        <v>1336.05</v>
      </c>
      <c r="F137" s="17">
        <v>12024.45</v>
      </c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</row>
    <row r="138" spans="1:20" s="37" customFormat="1" ht="9.75" customHeight="1">
      <c r="A138" s="8"/>
      <c r="B138" s="9"/>
      <c r="C138" s="20"/>
      <c r="D138" s="29"/>
      <c r="E138" s="20"/>
      <c r="F138" s="17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</row>
    <row r="139" spans="1:20" s="37" customFormat="1" ht="12.75">
      <c r="A139" s="5">
        <v>11.3</v>
      </c>
      <c r="B139" s="10" t="s">
        <v>58</v>
      </c>
      <c r="C139" s="20"/>
      <c r="D139" s="29"/>
      <c r="E139" s="20"/>
      <c r="F139" s="17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</row>
    <row r="140" spans="1:20" s="37" customFormat="1" ht="12.75">
      <c r="A140" s="8" t="s">
        <v>172</v>
      </c>
      <c r="B140" s="9" t="s">
        <v>173</v>
      </c>
      <c r="C140" s="20">
        <v>13</v>
      </c>
      <c r="D140" s="29" t="s">
        <v>11</v>
      </c>
      <c r="E140" s="20">
        <v>255.7</v>
      </c>
      <c r="F140" s="17">
        <v>3324.1</v>
      </c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  <row r="141" spans="1:20" s="37" customFormat="1" ht="12.75">
      <c r="A141" s="8" t="s">
        <v>174</v>
      </c>
      <c r="B141" s="9" t="s">
        <v>175</v>
      </c>
      <c r="C141" s="20">
        <v>13</v>
      </c>
      <c r="D141" s="29" t="s">
        <v>11</v>
      </c>
      <c r="E141" s="20">
        <v>333.72</v>
      </c>
      <c r="F141" s="17">
        <v>4338.36</v>
      </c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</row>
    <row r="142" spans="1:20" s="37" customFormat="1" ht="7.5" customHeight="1">
      <c r="A142" s="8"/>
      <c r="B142" s="9"/>
      <c r="C142" s="20"/>
      <c r="D142" s="29"/>
      <c r="E142" s="20"/>
      <c r="F142" s="17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1:20" s="37" customFormat="1" ht="12.75">
      <c r="A143" s="5">
        <v>11.4</v>
      </c>
      <c r="B143" s="10" t="s">
        <v>66</v>
      </c>
      <c r="C143" s="20">
        <v>26</v>
      </c>
      <c r="D143" s="29" t="s">
        <v>11</v>
      </c>
      <c r="E143" s="20">
        <v>379.22</v>
      </c>
      <c r="F143" s="17">
        <v>9859.72</v>
      </c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</row>
    <row r="144" spans="1:20" s="37" customFormat="1" ht="12.75">
      <c r="A144" s="8"/>
      <c r="B144" s="9"/>
      <c r="C144" s="20"/>
      <c r="D144" s="29"/>
      <c r="E144" s="20"/>
      <c r="F144" s="17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</row>
    <row r="145" spans="1:20" s="37" customFormat="1" ht="12.75">
      <c r="A145" s="5">
        <v>12</v>
      </c>
      <c r="B145" s="10" t="s">
        <v>72</v>
      </c>
      <c r="C145" s="20">
        <v>18385.03</v>
      </c>
      <c r="D145" s="29" t="s">
        <v>59</v>
      </c>
      <c r="E145" s="20">
        <v>10.22</v>
      </c>
      <c r="F145" s="17">
        <v>187895.01</v>
      </c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</row>
    <row r="146" spans="1:20" s="37" customFormat="1" ht="12.75">
      <c r="A146" s="8"/>
      <c r="B146" s="9"/>
      <c r="C146" s="20"/>
      <c r="D146" s="29"/>
      <c r="E146" s="20"/>
      <c r="F146" s="17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37" customFormat="1" ht="25.5">
      <c r="A147" s="5">
        <v>13</v>
      </c>
      <c r="B147" s="10" t="s">
        <v>176</v>
      </c>
      <c r="C147" s="20"/>
      <c r="D147" s="29"/>
      <c r="E147" s="20"/>
      <c r="F147" s="17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</row>
    <row r="148" spans="1:20" s="37" customFormat="1" ht="12.75">
      <c r="A148" s="8">
        <v>13.1</v>
      </c>
      <c r="B148" s="9" t="s">
        <v>177</v>
      </c>
      <c r="C148" s="20">
        <v>36770.05</v>
      </c>
      <c r="D148" s="29" t="s">
        <v>59</v>
      </c>
      <c r="E148" s="20">
        <v>54.26</v>
      </c>
      <c r="F148" s="17">
        <v>1995142.91</v>
      </c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</row>
    <row r="149" spans="1:20" s="37" customFormat="1" ht="12.75">
      <c r="A149" s="273">
        <v>13.2</v>
      </c>
      <c r="B149" s="274" t="s">
        <v>178</v>
      </c>
      <c r="C149" s="270">
        <v>13701.86</v>
      </c>
      <c r="D149" s="275" t="s">
        <v>27</v>
      </c>
      <c r="E149" s="270">
        <v>28.85</v>
      </c>
      <c r="F149" s="271">
        <v>395298.66</v>
      </c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</row>
    <row r="150" spans="1:20" s="37" customFormat="1" ht="25.5">
      <c r="A150" s="8">
        <v>13.299999999999999</v>
      </c>
      <c r="B150" s="9" t="s">
        <v>75</v>
      </c>
      <c r="C150" s="20">
        <v>856.37</v>
      </c>
      <c r="D150" s="29" t="s">
        <v>6</v>
      </c>
      <c r="E150" s="20">
        <v>181.58</v>
      </c>
      <c r="F150" s="17">
        <v>155499.66</v>
      </c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</row>
    <row r="151" spans="1:20" s="37" customFormat="1" ht="12.75">
      <c r="A151" s="8">
        <v>13.399999999999999</v>
      </c>
      <c r="B151" s="9" t="s">
        <v>103</v>
      </c>
      <c r="C151" s="20">
        <v>3288.45</v>
      </c>
      <c r="D151" s="29" t="s">
        <v>6</v>
      </c>
      <c r="E151" s="20">
        <v>1218.74</v>
      </c>
      <c r="F151" s="17">
        <v>4007765.55</v>
      </c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</row>
    <row r="152" spans="1:20" s="37" customFormat="1" ht="25.5">
      <c r="A152" s="8">
        <v>13.499999999999998</v>
      </c>
      <c r="B152" s="9" t="s">
        <v>39</v>
      </c>
      <c r="C152" s="20">
        <v>2740.38</v>
      </c>
      <c r="D152" s="29" t="s">
        <v>6</v>
      </c>
      <c r="E152" s="20">
        <v>364.2</v>
      </c>
      <c r="F152" s="17">
        <v>998046.4</v>
      </c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</row>
    <row r="153" spans="1:20" s="37" customFormat="1" ht="12.75">
      <c r="A153" s="8">
        <v>13.599999999999998</v>
      </c>
      <c r="B153" s="9" t="s">
        <v>179</v>
      </c>
      <c r="C153" s="20">
        <v>13701.86</v>
      </c>
      <c r="D153" s="29" t="s">
        <v>27</v>
      </c>
      <c r="E153" s="20">
        <v>312.05</v>
      </c>
      <c r="F153" s="17">
        <v>4275665.41</v>
      </c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</row>
    <row r="154" spans="1:20" s="37" customFormat="1" ht="12.75">
      <c r="A154" s="8">
        <v>13.699999999999998</v>
      </c>
      <c r="B154" s="9" t="s">
        <v>180</v>
      </c>
      <c r="C154" s="20">
        <v>13701.86</v>
      </c>
      <c r="D154" s="29" t="s">
        <v>27</v>
      </c>
      <c r="E154" s="20">
        <v>970.52</v>
      </c>
      <c r="F154" s="17">
        <v>13297929.17</v>
      </c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</row>
    <row r="155" spans="1:20" s="37" customFormat="1" ht="18" customHeight="1">
      <c r="A155" s="8">
        <v>13.799999999999997</v>
      </c>
      <c r="B155" s="9" t="s">
        <v>181</v>
      </c>
      <c r="C155" s="20">
        <v>17127.33</v>
      </c>
      <c r="D155" s="29" t="s">
        <v>182</v>
      </c>
      <c r="E155" s="20">
        <v>42.25</v>
      </c>
      <c r="F155" s="17">
        <v>723629.69</v>
      </c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</row>
    <row r="156" spans="1:20" s="37" customFormat="1" ht="40.5" customHeight="1">
      <c r="A156" s="5">
        <v>14</v>
      </c>
      <c r="B156" s="10" t="s">
        <v>183</v>
      </c>
      <c r="C156" s="20">
        <v>18385.03</v>
      </c>
      <c r="D156" s="29" t="s">
        <v>59</v>
      </c>
      <c r="E156" s="20">
        <v>39.54</v>
      </c>
      <c r="F156" s="17">
        <v>726944.09</v>
      </c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37" customFormat="1" ht="8.25" customHeight="1">
      <c r="A157" s="8"/>
      <c r="B157" s="9"/>
      <c r="C157" s="20"/>
      <c r="D157" s="29"/>
      <c r="E157" s="20"/>
      <c r="F157" s="17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</row>
    <row r="158" spans="1:20" s="37" customFormat="1" ht="54" customHeight="1">
      <c r="A158" s="5">
        <v>15</v>
      </c>
      <c r="B158" s="10" t="s">
        <v>184</v>
      </c>
      <c r="C158" s="20">
        <v>18385.03</v>
      </c>
      <c r="D158" s="29" t="s">
        <v>59</v>
      </c>
      <c r="E158" s="20">
        <v>39.54</v>
      </c>
      <c r="F158" s="17">
        <v>726944.09</v>
      </c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</row>
    <row r="159" spans="1:20" s="37" customFormat="1" ht="3" customHeight="1">
      <c r="A159" s="8"/>
      <c r="B159" s="9"/>
      <c r="C159" s="20"/>
      <c r="D159" s="29"/>
      <c r="E159" s="20"/>
      <c r="F159" s="17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</row>
    <row r="160" spans="1:20" s="37" customFormat="1" ht="12.75">
      <c r="A160" s="5">
        <v>16</v>
      </c>
      <c r="B160" s="10" t="s">
        <v>72</v>
      </c>
      <c r="C160" s="20">
        <v>18385.03</v>
      </c>
      <c r="D160" s="29" t="s">
        <v>59</v>
      </c>
      <c r="E160" s="20">
        <v>10.22</v>
      </c>
      <c r="F160" s="17">
        <v>187895.01</v>
      </c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</row>
    <row r="161" spans="1:20" s="37" customFormat="1" ht="14.25" customHeight="1" thickBot="1">
      <c r="A161" s="7"/>
      <c r="B161" s="18"/>
      <c r="C161" s="19"/>
      <c r="D161" s="20"/>
      <c r="E161" s="20"/>
      <c r="F161" s="17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</row>
    <row r="162" spans="1:20" s="234" customFormat="1" ht="14.25" thickBot="1" thickTop="1">
      <c r="A162" s="229"/>
      <c r="B162" s="230" t="s">
        <v>185</v>
      </c>
      <c r="C162" s="231"/>
      <c r="D162" s="232"/>
      <c r="E162" s="233"/>
      <c r="F162" s="233">
        <f>SUBTOTAL(9,F13:F160)</f>
        <v>86651718.13</v>
      </c>
      <c r="G162" s="12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</row>
    <row r="163" spans="1:20" s="37" customFormat="1" ht="13.5" thickTop="1">
      <c r="A163" s="1"/>
      <c r="B163" s="21"/>
      <c r="C163" s="19"/>
      <c r="D163" s="19"/>
      <c r="E163" s="17"/>
      <c r="F163" s="17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</row>
    <row r="164" spans="1:20" s="37" customFormat="1" ht="12.75">
      <c r="A164" s="5" t="s">
        <v>12</v>
      </c>
      <c r="B164" s="10" t="s">
        <v>186</v>
      </c>
      <c r="C164" s="35"/>
      <c r="D164" s="35"/>
      <c r="E164" s="35"/>
      <c r="F164" s="11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</row>
    <row r="165" spans="1:20" s="37" customFormat="1" ht="12.75">
      <c r="A165" s="6"/>
      <c r="B165" s="12"/>
      <c r="C165" s="22"/>
      <c r="D165" s="23"/>
      <c r="E165" s="24"/>
      <c r="F165" s="24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37" customFormat="1" ht="12.75">
      <c r="A166" s="5">
        <v>1</v>
      </c>
      <c r="B166" s="10" t="s">
        <v>86</v>
      </c>
      <c r="C166" s="20"/>
      <c r="D166" s="29"/>
      <c r="E166" s="16"/>
      <c r="F166" s="17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</row>
    <row r="167" spans="1:20" s="37" customFormat="1" ht="12.75">
      <c r="A167" s="8">
        <v>1.1</v>
      </c>
      <c r="B167" s="9" t="s">
        <v>25</v>
      </c>
      <c r="C167" s="20">
        <v>32874.08</v>
      </c>
      <c r="D167" s="29" t="s">
        <v>8</v>
      </c>
      <c r="E167" s="16">
        <v>12.99</v>
      </c>
      <c r="F167" s="17">
        <v>427034.3</v>
      </c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</row>
    <row r="168" spans="1:20" s="37" customFormat="1" ht="12.75">
      <c r="A168" s="8"/>
      <c r="B168" s="9"/>
      <c r="C168" s="20"/>
      <c r="D168" s="29"/>
      <c r="E168" s="16"/>
      <c r="F168" s="17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</row>
    <row r="169" spans="1:20" s="37" customFormat="1" ht="51">
      <c r="A169" s="5">
        <v>2</v>
      </c>
      <c r="B169" s="10" t="s">
        <v>100</v>
      </c>
      <c r="C169" s="20"/>
      <c r="D169" s="29"/>
      <c r="E169" s="16"/>
      <c r="F169" s="17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37" customFormat="1" ht="12.75">
      <c r="A170" s="8"/>
      <c r="B170" s="9"/>
      <c r="C170" s="20"/>
      <c r="D170" s="29"/>
      <c r="E170" s="16"/>
      <c r="F170" s="17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</row>
    <row r="171" spans="1:20" s="37" customFormat="1" ht="12.75">
      <c r="A171" s="5">
        <v>2.1</v>
      </c>
      <c r="B171" s="10" t="s">
        <v>187</v>
      </c>
      <c r="C171" s="20"/>
      <c r="D171" s="29"/>
      <c r="E171" s="16"/>
      <c r="F171" s="17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</row>
    <row r="172" spans="1:20" s="37" customFormat="1" ht="12.75">
      <c r="A172" s="8" t="s">
        <v>34</v>
      </c>
      <c r="B172" s="9" t="s">
        <v>188</v>
      </c>
      <c r="C172" s="20">
        <v>9070.01</v>
      </c>
      <c r="D172" s="29" t="s">
        <v>6</v>
      </c>
      <c r="E172" s="16">
        <v>1546.3</v>
      </c>
      <c r="F172" s="17">
        <v>14024956.46</v>
      </c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</row>
    <row r="173" spans="1:20" s="37" customFormat="1" ht="12.75">
      <c r="A173" s="8" t="s">
        <v>36</v>
      </c>
      <c r="B173" s="9" t="s">
        <v>189</v>
      </c>
      <c r="C173" s="20">
        <v>4535.01</v>
      </c>
      <c r="D173" s="29" t="s">
        <v>6</v>
      </c>
      <c r="E173" s="16">
        <v>514.93</v>
      </c>
      <c r="F173" s="17">
        <v>2335212.7</v>
      </c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</row>
    <row r="174" spans="1:20" s="37" customFormat="1" ht="12.75">
      <c r="A174" s="8" t="s">
        <v>36</v>
      </c>
      <c r="B174" s="9" t="s">
        <v>37</v>
      </c>
      <c r="C174" s="20">
        <v>16628.34</v>
      </c>
      <c r="D174" s="29" t="s">
        <v>6</v>
      </c>
      <c r="E174" s="16">
        <v>111.27</v>
      </c>
      <c r="F174" s="17">
        <v>1850235.39</v>
      </c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37" customFormat="1" ht="12.75">
      <c r="A175" s="8"/>
      <c r="B175" s="9"/>
      <c r="C175" s="20"/>
      <c r="D175" s="29"/>
      <c r="E175" s="16"/>
      <c r="F175" s="17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</row>
    <row r="176" spans="1:20" s="37" customFormat="1" ht="12.75">
      <c r="A176" s="5">
        <v>2.2</v>
      </c>
      <c r="B176" s="10" t="s">
        <v>38</v>
      </c>
      <c r="C176" s="20">
        <v>27942.97</v>
      </c>
      <c r="D176" s="29" t="s">
        <v>27</v>
      </c>
      <c r="E176" s="16">
        <v>37.96</v>
      </c>
      <c r="F176" s="17">
        <v>1060715.14</v>
      </c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</row>
    <row r="177" spans="1:20" s="37" customFormat="1" ht="12.75">
      <c r="A177" s="8"/>
      <c r="B177" s="9"/>
      <c r="C177" s="20"/>
      <c r="D177" s="29"/>
      <c r="E177" s="16"/>
      <c r="F177" s="17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</row>
    <row r="178" spans="1:20" s="37" customFormat="1" ht="12.75">
      <c r="A178" s="5">
        <v>2.3</v>
      </c>
      <c r="B178" s="10" t="s">
        <v>102</v>
      </c>
      <c r="C178" s="20">
        <v>2143.03</v>
      </c>
      <c r="D178" s="29" t="s">
        <v>6</v>
      </c>
      <c r="E178" s="16">
        <v>1209.27</v>
      </c>
      <c r="F178" s="17">
        <v>2591501.89</v>
      </c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</row>
    <row r="179" spans="1:20" s="37" customFormat="1" ht="12.75">
      <c r="A179" s="8"/>
      <c r="B179" s="9"/>
      <c r="C179" s="20"/>
      <c r="D179" s="29"/>
      <c r="E179" s="16"/>
      <c r="F179" s="17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</row>
    <row r="180" spans="1:20" s="37" customFormat="1" ht="12.75">
      <c r="A180" s="5">
        <v>2.4</v>
      </c>
      <c r="B180" s="10" t="s">
        <v>103</v>
      </c>
      <c r="C180" s="20">
        <v>1479.16</v>
      </c>
      <c r="D180" s="29" t="s">
        <v>6</v>
      </c>
      <c r="E180" s="16">
        <v>667.32</v>
      </c>
      <c r="F180" s="17">
        <v>987073.05</v>
      </c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</row>
    <row r="181" spans="1:20" s="37" customFormat="1" ht="12.75">
      <c r="A181" s="8"/>
      <c r="B181" s="9"/>
      <c r="C181" s="20"/>
      <c r="D181" s="29"/>
      <c r="E181" s="16"/>
      <c r="F181" s="17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</row>
    <row r="182" spans="1:20" s="37" customFormat="1" ht="25.5">
      <c r="A182" s="5">
        <v>2.5</v>
      </c>
      <c r="B182" s="10" t="s">
        <v>190</v>
      </c>
      <c r="C182" s="20">
        <v>6163.18</v>
      </c>
      <c r="D182" s="29" t="s">
        <v>6</v>
      </c>
      <c r="E182" s="16">
        <v>815.11</v>
      </c>
      <c r="F182" s="17">
        <v>5023669.65</v>
      </c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</row>
    <row r="183" spans="1:20" s="37" customFormat="1" ht="12.75">
      <c r="A183" s="8"/>
      <c r="B183" s="9"/>
      <c r="C183" s="20"/>
      <c r="D183" s="29"/>
      <c r="E183" s="16"/>
      <c r="F183" s="17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</row>
    <row r="184" spans="1:20" s="37" customFormat="1" ht="25.5">
      <c r="A184" s="5">
        <v>2.6</v>
      </c>
      <c r="B184" s="10" t="s">
        <v>39</v>
      </c>
      <c r="C184" s="20">
        <v>14380.76</v>
      </c>
      <c r="D184" s="29" t="s">
        <v>6</v>
      </c>
      <c r="E184" s="16">
        <v>147.79</v>
      </c>
      <c r="F184" s="17">
        <v>2125332.52</v>
      </c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</row>
    <row r="185" spans="1:20" s="37" customFormat="1" ht="12.75">
      <c r="A185" s="8"/>
      <c r="B185" s="9"/>
      <c r="C185" s="20"/>
      <c r="D185" s="29"/>
      <c r="E185" s="16"/>
      <c r="F185" s="17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</row>
    <row r="186" spans="1:20" s="37" customFormat="1" ht="25.5">
      <c r="A186" s="5">
        <v>2.7</v>
      </c>
      <c r="B186" s="10" t="s">
        <v>40</v>
      </c>
      <c r="C186" s="20">
        <v>10673.18</v>
      </c>
      <c r="D186" s="29" t="s">
        <v>6</v>
      </c>
      <c r="E186" s="16">
        <v>125.23</v>
      </c>
      <c r="F186" s="17">
        <v>1336602.33</v>
      </c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37" customFormat="1" ht="13.5" thickBot="1">
      <c r="A187" s="8"/>
      <c r="B187" s="9"/>
      <c r="C187" s="20"/>
      <c r="D187" s="29"/>
      <c r="E187" s="16"/>
      <c r="F187" s="17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</row>
    <row r="188" spans="1:20" s="136" customFormat="1" ht="14.25" thickBot="1" thickTop="1">
      <c r="A188" s="5">
        <v>3</v>
      </c>
      <c r="B188" s="10" t="s">
        <v>41</v>
      </c>
      <c r="C188" s="20"/>
      <c r="D188" s="29"/>
      <c r="E188" s="16"/>
      <c r="F188" s="17"/>
      <c r="G188" s="125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</row>
    <row r="189" spans="1:20" s="37" customFormat="1" ht="13.5" thickTop="1">
      <c r="A189" s="8">
        <v>3.1</v>
      </c>
      <c r="B189" s="9" t="s">
        <v>191</v>
      </c>
      <c r="C189" s="20">
        <v>1243</v>
      </c>
      <c r="D189" s="29" t="s">
        <v>8</v>
      </c>
      <c r="E189" s="16">
        <v>4875.71</v>
      </c>
      <c r="F189" s="17">
        <v>6060507.53</v>
      </c>
      <c r="G189" s="125"/>
      <c r="H189" s="262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</row>
    <row r="190" spans="1:20" s="37" customFormat="1" ht="12.75">
      <c r="A190" s="8">
        <v>3.2</v>
      </c>
      <c r="B190" s="9" t="s">
        <v>192</v>
      </c>
      <c r="C190" s="20">
        <v>440.55</v>
      </c>
      <c r="D190" s="29" t="s">
        <v>8</v>
      </c>
      <c r="E190" s="16">
        <v>2652.55</v>
      </c>
      <c r="F190" s="17">
        <v>1168580.9</v>
      </c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</row>
    <row r="191" spans="1:20" s="37" customFormat="1" ht="12.75">
      <c r="A191" s="8">
        <v>3.3</v>
      </c>
      <c r="B191" s="9" t="s">
        <v>45</v>
      </c>
      <c r="C191" s="20">
        <v>1618.08</v>
      </c>
      <c r="D191" s="29" t="s">
        <v>8</v>
      </c>
      <c r="E191" s="16">
        <v>1254.29</v>
      </c>
      <c r="F191" s="17">
        <v>2029541.56</v>
      </c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</row>
    <row r="192" spans="1:20" s="37" customFormat="1" ht="12.75">
      <c r="A192" s="8">
        <v>3.4</v>
      </c>
      <c r="B192" s="9" t="s">
        <v>42</v>
      </c>
      <c r="C192" s="20">
        <v>8558.5</v>
      </c>
      <c r="D192" s="29" t="s">
        <v>8</v>
      </c>
      <c r="E192" s="16">
        <v>732.55</v>
      </c>
      <c r="F192" s="17">
        <v>6269529.18</v>
      </c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</row>
    <row r="193" spans="1:20" s="37" customFormat="1" ht="12.75">
      <c r="A193" s="8">
        <v>3.5</v>
      </c>
      <c r="B193" s="9" t="s">
        <v>43</v>
      </c>
      <c r="C193" s="20">
        <v>9219.95</v>
      </c>
      <c r="D193" s="29" t="s">
        <v>8</v>
      </c>
      <c r="E193" s="16">
        <v>333.93</v>
      </c>
      <c r="F193" s="17">
        <v>3078817.9</v>
      </c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</row>
    <row r="194" spans="1:20" s="37" customFormat="1" ht="12.75">
      <c r="A194" s="8">
        <v>3.6</v>
      </c>
      <c r="B194" s="9" t="s">
        <v>44</v>
      </c>
      <c r="C194" s="20">
        <v>11794</v>
      </c>
      <c r="D194" s="29" t="s">
        <v>8</v>
      </c>
      <c r="E194" s="16">
        <v>208.03</v>
      </c>
      <c r="F194" s="17">
        <v>2453505.82</v>
      </c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</row>
    <row r="195" spans="1:20" s="37" customFormat="1" ht="12.75">
      <c r="A195" s="8"/>
      <c r="B195" s="9"/>
      <c r="C195" s="20"/>
      <c r="D195" s="29"/>
      <c r="E195" s="16"/>
      <c r="F195" s="17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</row>
    <row r="196" spans="1:20" s="37" customFormat="1" ht="12.75">
      <c r="A196" s="5">
        <v>4</v>
      </c>
      <c r="B196" s="10" t="s">
        <v>26</v>
      </c>
      <c r="C196" s="20"/>
      <c r="D196" s="29"/>
      <c r="E196" s="16"/>
      <c r="F196" s="17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</row>
    <row r="197" spans="1:20" s="37" customFormat="1" ht="12.75">
      <c r="A197" s="273">
        <v>4.1</v>
      </c>
      <c r="B197" s="274" t="s">
        <v>191</v>
      </c>
      <c r="C197" s="270">
        <v>1243</v>
      </c>
      <c r="D197" s="275" t="s">
        <v>8</v>
      </c>
      <c r="E197" s="272">
        <v>212.82</v>
      </c>
      <c r="F197" s="271">
        <v>264535.26</v>
      </c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</row>
    <row r="198" spans="1:20" s="37" customFormat="1" ht="12.75">
      <c r="A198" s="8">
        <v>4.2</v>
      </c>
      <c r="B198" s="9" t="s">
        <v>192</v>
      </c>
      <c r="C198" s="20">
        <v>440.55</v>
      </c>
      <c r="D198" s="29" t="s">
        <v>8</v>
      </c>
      <c r="E198" s="16">
        <v>122.72</v>
      </c>
      <c r="F198" s="17">
        <v>54064.3</v>
      </c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37" customFormat="1" ht="12.75">
      <c r="A199" s="8">
        <v>4.3</v>
      </c>
      <c r="B199" s="9" t="s">
        <v>45</v>
      </c>
      <c r="C199" s="20">
        <v>1618.08</v>
      </c>
      <c r="D199" s="29" t="s">
        <v>8</v>
      </c>
      <c r="E199" s="16">
        <v>124.63</v>
      </c>
      <c r="F199" s="17">
        <v>201661.31</v>
      </c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</row>
    <row r="200" spans="1:20" s="37" customFormat="1" ht="12.75">
      <c r="A200" s="8">
        <v>4.4</v>
      </c>
      <c r="B200" s="9" t="s">
        <v>42</v>
      </c>
      <c r="C200" s="20">
        <v>8558.5</v>
      </c>
      <c r="D200" s="29" t="s">
        <v>8</v>
      </c>
      <c r="E200" s="16">
        <v>114.72</v>
      </c>
      <c r="F200" s="17">
        <v>981831.12</v>
      </c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37" customFormat="1" ht="12.75">
      <c r="A201" s="8">
        <v>4.5</v>
      </c>
      <c r="B201" s="9" t="s">
        <v>43</v>
      </c>
      <c r="C201" s="20">
        <v>9219.95</v>
      </c>
      <c r="D201" s="29" t="s">
        <v>8</v>
      </c>
      <c r="E201" s="16">
        <v>100.69</v>
      </c>
      <c r="F201" s="17">
        <v>928356.77</v>
      </c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</row>
    <row r="202" spans="1:20" s="37" customFormat="1" ht="12.75">
      <c r="A202" s="8">
        <v>4.6</v>
      </c>
      <c r="B202" s="9" t="s">
        <v>44</v>
      </c>
      <c r="C202" s="20">
        <v>11794</v>
      </c>
      <c r="D202" s="29" t="s">
        <v>8</v>
      </c>
      <c r="E202" s="16">
        <v>82.95</v>
      </c>
      <c r="F202" s="17">
        <v>978312.3</v>
      </c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</row>
    <row r="203" spans="1:20" s="37" customFormat="1" ht="12.75">
      <c r="A203" s="8"/>
      <c r="B203" s="9"/>
      <c r="C203" s="20"/>
      <c r="D203" s="29"/>
      <c r="E203" s="16"/>
      <c r="F203" s="17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</row>
    <row r="204" spans="1:20" s="37" customFormat="1" ht="12.75">
      <c r="A204" s="5">
        <v>5</v>
      </c>
      <c r="B204" s="10" t="s">
        <v>14</v>
      </c>
      <c r="C204" s="20"/>
      <c r="D204" s="29"/>
      <c r="E204" s="16"/>
      <c r="F204" s="17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</row>
    <row r="205" spans="1:20" s="37" customFormat="1" ht="25.5">
      <c r="A205" s="8">
        <v>5.1</v>
      </c>
      <c r="B205" s="9" t="s">
        <v>193</v>
      </c>
      <c r="C205" s="20">
        <v>1</v>
      </c>
      <c r="D205" s="29" t="s">
        <v>7</v>
      </c>
      <c r="E205" s="16">
        <v>30032.13</v>
      </c>
      <c r="F205" s="17">
        <v>30032.13</v>
      </c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</row>
    <row r="206" spans="1:20" s="37" customFormat="1" ht="25.5">
      <c r="A206" s="8">
        <v>5.2</v>
      </c>
      <c r="B206" s="9" t="s">
        <v>194</v>
      </c>
      <c r="C206" s="20">
        <v>1</v>
      </c>
      <c r="D206" s="29" t="s">
        <v>7</v>
      </c>
      <c r="E206" s="16">
        <v>22198.49</v>
      </c>
      <c r="F206" s="17">
        <v>22198.49</v>
      </c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</row>
    <row r="207" spans="1:20" s="37" customFormat="1" ht="25.5">
      <c r="A207" s="8">
        <v>5.3</v>
      </c>
      <c r="B207" s="9" t="s">
        <v>195</v>
      </c>
      <c r="C207" s="20">
        <v>10</v>
      </c>
      <c r="D207" s="29" t="s">
        <v>7</v>
      </c>
      <c r="E207" s="16">
        <v>5575.29</v>
      </c>
      <c r="F207" s="17">
        <v>55752.9</v>
      </c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1:20" s="37" customFormat="1" ht="25.5">
      <c r="A208" s="8">
        <v>5.4</v>
      </c>
      <c r="B208" s="9" t="s">
        <v>196</v>
      </c>
      <c r="C208" s="20">
        <v>9</v>
      </c>
      <c r="D208" s="29" t="s">
        <v>7</v>
      </c>
      <c r="E208" s="16">
        <v>4395.55</v>
      </c>
      <c r="F208" s="17">
        <v>39559.95</v>
      </c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</row>
    <row r="209" spans="1:20" s="37" customFormat="1" ht="25.5">
      <c r="A209" s="8">
        <v>5.5</v>
      </c>
      <c r="B209" s="9" t="s">
        <v>197</v>
      </c>
      <c r="C209" s="20">
        <v>24</v>
      </c>
      <c r="D209" s="29" t="s">
        <v>7</v>
      </c>
      <c r="E209" s="16">
        <v>4860.49</v>
      </c>
      <c r="F209" s="17">
        <v>116651.76</v>
      </c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</row>
    <row r="210" spans="1:20" s="37" customFormat="1" ht="25.5">
      <c r="A210" s="8">
        <v>5.6</v>
      </c>
      <c r="B210" s="9" t="s">
        <v>198</v>
      </c>
      <c r="C210" s="20">
        <v>30</v>
      </c>
      <c r="D210" s="29" t="s">
        <v>7</v>
      </c>
      <c r="E210" s="16">
        <v>2767.21</v>
      </c>
      <c r="F210" s="17">
        <v>83016.3</v>
      </c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</row>
    <row r="211" spans="1:20" s="37" customFormat="1" ht="25.5">
      <c r="A211" s="8">
        <v>5.7</v>
      </c>
      <c r="B211" s="9" t="s">
        <v>199</v>
      </c>
      <c r="C211" s="20">
        <v>1</v>
      </c>
      <c r="D211" s="29" t="s">
        <v>7</v>
      </c>
      <c r="E211" s="16">
        <v>28117.62</v>
      </c>
      <c r="F211" s="17">
        <v>28117.62</v>
      </c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</row>
    <row r="212" spans="1:20" s="37" customFormat="1" ht="25.5">
      <c r="A212" s="8">
        <v>5.8</v>
      </c>
      <c r="B212" s="9" t="s">
        <v>200</v>
      </c>
      <c r="C212" s="20">
        <v>1</v>
      </c>
      <c r="D212" s="29" t="s">
        <v>7</v>
      </c>
      <c r="E212" s="16">
        <v>25751.91</v>
      </c>
      <c r="F212" s="17">
        <v>25751.91</v>
      </c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</row>
    <row r="213" spans="1:20" s="37" customFormat="1" ht="25.5">
      <c r="A213" s="8">
        <v>5.9</v>
      </c>
      <c r="B213" s="9" t="s">
        <v>201</v>
      </c>
      <c r="C213" s="20">
        <v>1</v>
      </c>
      <c r="D213" s="29" t="s">
        <v>7</v>
      </c>
      <c r="E213" s="16">
        <v>22874.55</v>
      </c>
      <c r="F213" s="17">
        <v>22874.55</v>
      </c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</row>
    <row r="214" spans="1:20" s="37" customFormat="1" ht="25.5">
      <c r="A214" s="8">
        <v>5.1</v>
      </c>
      <c r="B214" s="9" t="s">
        <v>202</v>
      </c>
      <c r="C214" s="20">
        <v>1</v>
      </c>
      <c r="D214" s="29" t="s">
        <v>7</v>
      </c>
      <c r="E214" s="16">
        <v>19126.76</v>
      </c>
      <c r="F214" s="17">
        <v>19126.76</v>
      </c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</row>
    <row r="215" spans="1:20" s="37" customFormat="1" ht="25.5">
      <c r="A215" s="8">
        <v>5.11</v>
      </c>
      <c r="B215" s="9" t="s">
        <v>116</v>
      </c>
      <c r="C215" s="20">
        <v>1</v>
      </c>
      <c r="D215" s="29" t="s">
        <v>7</v>
      </c>
      <c r="E215" s="16">
        <v>9899.78</v>
      </c>
      <c r="F215" s="17">
        <v>9899.78</v>
      </c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</row>
    <row r="216" spans="1:20" s="37" customFormat="1" ht="25.5">
      <c r="A216" s="8">
        <v>5.12</v>
      </c>
      <c r="B216" s="9" t="s">
        <v>117</v>
      </c>
      <c r="C216" s="20">
        <v>4</v>
      </c>
      <c r="D216" s="29" t="s">
        <v>7</v>
      </c>
      <c r="E216" s="16">
        <v>9126.53</v>
      </c>
      <c r="F216" s="17">
        <v>36506.12</v>
      </c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</row>
    <row r="217" spans="1:20" s="37" customFormat="1" ht="25.5">
      <c r="A217" s="8">
        <v>5.13</v>
      </c>
      <c r="B217" s="9" t="s">
        <v>203</v>
      </c>
      <c r="C217" s="20">
        <v>3</v>
      </c>
      <c r="D217" s="29" t="s">
        <v>7</v>
      </c>
      <c r="E217" s="16">
        <v>9030.53</v>
      </c>
      <c r="F217" s="17">
        <v>27091.59</v>
      </c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</row>
    <row r="218" spans="1:20" s="37" customFormat="1" ht="25.5">
      <c r="A218" s="8">
        <v>5.14</v>
      </c>
      <c r="B218" s="9" t="s">
        <v>204</v>
      </c>
      <c r="C218" s="20">
        <v>7</v>
      </c>
      <c r="D218" s="29" t="s">
        <v>7</v>
      </c>
      <c r="E218" s="16">
        <v>8437.52</v>
      </c>
      <c r="F218" s="17">
        <v>59062.64</v>
      </c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</row>
    <row r="219" spans="1:20" s="37" customFormat="1" ht="25.5">
      <c r="A219" s="8">
        <v>5.15</v>
      </c>
      <c r="B219" s="9" t="s">
        <v>205</v>
      </c>
      <c r="C219" s="20">
        <v>10</v>
      </c>
      <c r="D219" s="29" t="s">
        <v>7</v>
      </c>
      <c r="E219" s="16">
        <v>7203.61</v>
      </c>
      <c r="F219" s="17">
        <v>72036.1</v>
      </c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</row>
    <row r="220" spans="1:20" s="37" customFormat="1" ht="25.5">
      <c r="A220" s="8">
        <v>5.16</v>
      </c>
      <c r="B220" s="9" t="s">
        <v>206</v>
      </c>
      <c r="C220" s="20">
        <v>18</v>
      </c>
      <c r="D220" s="29" t="s">
        <v>7</v>
      </c>
      <c r="E220" s="16">
        <v>6990.26</v>
      </c>
      <c r="F220" s="17">
        <v>125824.68</v>
      </c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</row>
    <row r="221" spans="1:20" s="37" customFormat="1" ht="25.5">
      <c r="A221" s="8">
        <v>5.17</v>
      </c>
      <c r="B221" s="9" t="s">
        <v>119</v>
      </c>
      <c r="C221" s="20">
        <v>20</v>
      </c>
      <c r="D221" s="29" t="s">
        <v>7</v>
      </c>
      <c r="E221" s="16">
        <v>6315.42</v>
      </c>
      <c r="F221" s="17">
        <v>126308.4</v>
      </c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</row>
    <row r="222" spans="1:20" s="37" customFormat="1" ht="25.5">
      <c r="A222" s="8">
        <v>5.18</v>
      </c>
      <c r="B222" s="9" t="s">
        <v>207</v>
      </c>
      <c r="C222" s="20">
        <v>5</v>
      </c>
      <c r="D222" s="29" t="s">
        <v>7</v>
      </c>
      <c r="E222" s="16">
        <v>6778.14</v>
      </c>
      <c r="F222" s="17">
        <v>33890.7</v>
      </c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</row>
    <row r="223" spans="1:20" s="37" customFormat="1" ht="25.5">
      <c r="A223" s="8">
        <v>5.19</v>
      </c>
      <c r="B223" s="9" t="s">
        <v>208</v>
      </c>
      <c r="C223" s="20">
        <v>10</v>
      </c>
      <c r="D223" s="29" t="s">
        <v>7</v>
      </c>
      <c r="E223" s="16">
        <v>6778.14</v>
      </c>
      <c r="F223" s="17">
        <v>67781.4</v>
      </c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</row>
    <row r="224" spans="1:20" s="37" customFormat="1" ht="25.5">
      <c r="A224" s="31">
        <v>5.2</v>
      </c>
      <c r="B224" s="9" t="s">
        <v>209</v>
      </c>
      <c r="C224" s="20">
        <v>38</v>
      </c>
      <c r="D224" s="29" t="s">
        <v>7</v>
      </c>
      <c r="E224" s="16">
        <v>6132.07</v>
      </c>
      <c r="F224" s="17">
        <v>233018.66</v>
      </c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</row>
    <row r="225" spans="1:20" s="37" customFormat="1" ht="25.5">
      <c r="A225" s="8">
        <v>5.21</v>
      </c>
      <c r="B225" s="9" t="s">
        <v>210</v>
      </c>
      <c r="C225" s="20">
        <v>41</v>
      </c>
      <c r="D225" s="29" t="s">
        <v>7</v>
      </c>
      <c r="E225" s="16">
        <v>4061.56</v>
      </c>
      <c r="F225" s="17">
        <v>166523.96</v>
      </c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</row>
    <row r="226" spans="1:20" s="37" customFormat="1" ht="25.5">
      <c r="A226" s="8">
        <v>5.22</v>
      </c>
      <c r="B226" s="9" t="s">
        <v>211</v>
      </c>
      <c r="C226" s="20">
        <v>2</v>
      </c>
      <c r="D226" s="29" t="s">
        <v>7</v>
      </c>
      <c r="E226" s="16">
        <v>20995.68</v>
      </c>
      <c r="F226" s="17">
        <v>41991.36</v>
      </c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</row>
    <row r="227" spans="1:20" s="37" customFormat="1" ht="25.5">
      <c r="A227" s="8">
        <v>5.23</v>
      </c>
      <c r="B227" s="9" t="s">
        <v>212</v>
      </c>
      <c r="C227" s="20">
        <v>1</v>
      </c>
      <c r="D227" s="29" t="s">
        <v>7</v>
      </c>
      <c r="E227" s="16">
        <v>16092.15</v>
      </c>
      <c r="F227" s="17">
        <v>16092.15</v>
      </c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</row>
    <row r="228" spans="1:20" s="37" customFormat="1" ht="25.5">
      <c r="A228" s="8">
        <v>5.24</v>
      </c>
      <c r="B228" s="9" t="s">
        <v>213</v>
      </c>
      <c r="C228" s="20">
        <v>1</v>
      </c>
      <c r="D228" s="29" t="s">
        <v>7</v>
      </c>
      <c r="E228" s="16">
        <v>14454.27</v>
      </c>
      <c r="F228" s="17">
        <v>14454.27</v>
      </c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</row>
    <row r="229" spans="1:20" s="37" customFormat="1" ht="25.5">
      <c r="A229" s="8">
        <v>5.25</v>
      </c>
      <c r="B229" s="9" t="s">
        <v>214</v>
      </c>
      <c r="C229" s="20">
        <v>1</v>
      </c>
      <c r="D229" s="29" t="s">
        <v>7</v>
      </c>
      <c r="E229" s="16">
        <v>13084.33</v>
      </c>
      <c r="F229" s="17">
        <v>13084.33</v>
      </c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</row>
    <row r="230" spans="1:20" s="37" customFormat="1" ht="25.5">
      <c r="A230" s="8">
        <v>5.26</v>
      </c>
      <c r="B230" s="9" t="s">
        <v>215</v>
      </c>
      <c r="C230" s="20">
        <v>4</v>
      </c>
      <c r="D230" s="29" t="s">
        <v>7</v>
      </c>
      <c r="E230" s="16">
        <v>13361.73</v>
      </c>
      <c r="F230" s="17">
        <v>53446.92</v>
      </c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</row>
    <row r="231" spans="1:20" s="37" customFormat="1" ht="25.5">
      <c r="A231" s="273">
        <v>5.27</v>
      </c>
      <c r="B231" s="274" t="s">
        <v>216</v>
      </c>
      <c r="C231" s="270">
        <v>6</v>
      </c>
      <c r="D231" s="275" t="s">
        <v>7</v>
      </c>
      <c r="E231" s="272">
        <v>12175.71</v>
      </c>
      <c r="F231" s="271">
        <v>73054.26</v>
      </c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</row>
    <row r="232" spans="1:20" s="37" customFormat="1" ht="25.5">
      <c r="A232" s="8">
        <v>5.28</v>
      </c>
      <c r="B232" s="9" t="s">
        <v>217</v>
      </c>
      <c r="C232" s="20">
        <v>3</v>
      </c>
      <c r="D232" s="29" t="s">
        <v>7</v>
      </c>
      <c r="E232" s="16">
        <v>11714.38</v>
      </c>
      <c r="F232" s="17">
        <v>35143.14</v>
      </c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</row>
    <row r="233" spans="1:20" s="37" customFormat="1" ht="25.5">
      <c r="A233" s="8">
        <v>5.29</v>
      </c>
      <c r="B233" s="9" t="s">
        <v>218</v>
      </c>
      <c r="C233" s="20">
        <v>2</v>
      </c>
      <c r="D233" s="29" t="s">
        <v>7</v>
      </c>
      <c r="E233" s="16">
        <v>11991.78</v>
      </c>
      <c r="F233" s="17">
        <v>23983.56</v>
      </c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</row>
    <row r="234" spans="1:20" s="37" customFormat="1" ht="25.5">
      <c r="A234" s="8">
        <v>5.3</v>
      </c>
      <c r="B234" s="9" t="s">
        <v>219</v>
      </c>
      <c r="C234" s="20">
        <v>4</v>
      </c>
      <c r="D234" s="29" t="s">
        <v>7</v>
      </c>
      <c r="E234" s="16">
        <v>10805.76</v>
      </c>
      <c r="F234" s="17">
        <v>43223.04</v>
      </c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</row>
    <row r="235" spans="1:20" s="37" customFormat="1" ht="25.5">
      <c r="A235" s="8">
        <v>5.31</v>
      </c>
      <c r="B235" s="9" t="s">
        <v>220</v>
      </c>
      <c r="C235" s="20">
        <v>5</v>
      </c>
      <c r="D235" s="29" t="s">
        <v>7</v>
      </c>
      <c r="E235" s="16">
        <v>12269.17</v>
      </c>
      <c r="F235" s="17">
        <v>61345.85</v>
      </c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</row>
    <row r="236" spans="1:20" s="37" customFormat="1" ht="25.5">
      <c r="A236" s="8">
        <v>5.32</v>
      </c>
      <c r="B236" s="9" t="s">
        <v>221</v>
      </c>
      <c r="C236" s="20">
        <v>19</v>
      </c>
      <c r="D236" s="29" t="s">
        <v>7</v>
      </c>
      <c r="E236" s="16">
        <v>11083.16</v>
      </c>
      <c r="F236" s="17">
        <v>210580.04</v>
      </c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</row>
    <row r="237" spans="1:20" s="37" customFormat="1" ht="25.5">
      <c r="A237" s="8">
        <v>5.33</v>
      </c>
      <c r="B237" s="9" t="s">
        <v>222</v>
      </c>
      <c r="C237" s="20">
        <v>31</v>
      </c>
      <c r="D237" s="29" t="s">
        <v>7</v>
      </c>
      <c r="E237" s="16">
        <v>7127.31</v>
      </c>
      <c r="F237" s="17">
        <v>220946.61</v>
      </c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</row>
    <row r="238" spans="1:20" s="37" customFormat="1" ht="25.5">
      <c r="A238" s="8">
        <v>5.34</v>
      </c>
      <c r="B238" s="9" t="s">
        <v>223</v>
      </c>
      <c r="C238" s="20">
        <v>2</v>
      </c>
      <c r="D238" s="29" t="s">
        <v>7</v>
      </c>
      <c r="E238" s="16">
        <v>15307.26</v>
      </c>
      <c r="F238" s="17">
        <v>30614.52</v>
      </c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</row>
    <row r="239" spans="1:20" s="37" customFormat="1" ht="25.5">
      <c r="A239" s="8">
        <v>5.35</v>
      </c>
      <c r="B239" s="9" t="s">
        <v>224</v>
      </c>
      <c r="C239" s="20">
        <v>1</v>
      </c>
      <c r="D239" s="29" t="s">
        <v>7</v>
      </c>
      <c r="E239" s="16">
        <v>10725.82</v>
      </c>
      <c r="F239" s="17">
        <v>10725.82</v>
      </c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</row>
    <row r="240" spans="1:20" s="37" customFormat="1" ht="25.5">
      <c r="A240" s="8">
        <v>5.36</v>
      </c>
      <c r="B240" s="9" t="s">
        <v>225</v>
      </c>
      <c r="C240" s="20">
        <v>7</v>
      </c>
      <c r="D240" s="29" t="s">
        <v>7</v>
      </c>
      <c r="E240" s="16">
        <v>6093.33</v>
      </c>
      <c r="F240" s="17">
        <v>42653.31</v>
      </c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</row>
    <row r="241" spans="1:20" s="37" customFormat="1" ht="25.5">
      <c r="A241" s="8">
        <v>5.37</v>
      </c>
      <c r="B241" s="9" t="s">
        <v>226</v>
      </c>
      <c r="C241" s="20">
        <v>8</v>
      </c>
      <c r="D241" s="29" t="s">
        <v>7</v>
      </c>
      <c r="E241" s="16">
        <v>4567.77</v>
      </c>
      <c r="F241" s="17">
        <v>36542.16</v>
      </c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</row>
    <row r="242" spans="1:20" s="37" customFormat="1" ht="25.5">
      <c r="A242" s="8">
        <v>5.38</v>
      </c>
      <c r="B242" s="9" t="s">
        <v>227</v>
      </c>
      <c r="C242" s="20">
        <v>3</v>
      </c>
      <c r="D242" s="29" t="s">
        <v>7</v>
      </c>
      <c r="E242" s="16">
        <v>3974.76</v>
      </c>
      <c r="F242" s="17">
        <v>11924.28</v>
      </c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</row>
    <row r="243" spans="1:20" s="37" customFormat="1" ht="25.5">
      <c r="A243" s="8">
        <v>5.39</v>
      </c>
      <c r="B243" s="9" t="s">
        <v>228</v>
      </c>
      <c r="C243" s="20">
        <v>7</v>
      </c>
      <c r="D243" s="29" t="s">
        <v>7</v>
      </c>
      <c r="E243" s="16">
        <v>3641.25</v>
      </c>
      <c r="F243" s="17">
        <v>25488.75</v>
      </c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</row>
    <row r="244" spans="1:20" s="37" customFormat="1" ht="25.5">
      <c r="A244" s="33">
        <v>5.4</v>
      </c>
      <c r="B244" s="9" t="s">
        <v>229</v>
      </c>
      <c r="C244" s="20">
        <v>1</v>
      </c>
      <c r="D244" s="29" t="s">
        <v>7</v>
      </c>
      <c r="E244" s="16">
        <v>7203.61</v>
      </c>
      <c r="F244" s="17">
        <v>7203.61</v>
      </c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</row>
    <row r="245" spans="1:20" s="37" customFormat="1" ht="25.5">
      <c r="A245" s="8">
        <v>5.41</v>
      </c>
      <c r="B245" s="9" t="s">
        <v>230</v>
      </c>
      <c r="C245" s="20">
        <v>3</v>
      </c>
      <c r="D245" s="29" t="s">
        <v>7</v>
      </c>
      <c r="E245" s="16">
        <v>6920.84</v>
      </c>
      <c r="F245" s="17">
        <v>20762.52</v>
      </c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</row>
    <row r="246" spans="1:20" s="37" customFormat="1" ht="25.5">
      <c r="A246" s="8">
        <v>5.42</v>
      </c>
      <c r="B246" s="9" t="s">
        <v>231</v>
      </c>
      <c r="C246" s="20">
        <v>2</v>
      </c>
      <c r="D246" s="29" t="s">
        <v>7</v>
      </c>
      <c r="E246" s="16">
        <v>6920.84</v>
      </c>
      <c r="F246" s="17">
        <v>13841.68</v>
      </c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</row>
    <row r="247" spans="1:20" s="37" customFormat="1" ht="25.5">
      <c r="A247" s="8">
        <v>5.43</v>
      </c>
      <c r="B247" s="9" t="s">
        <v>232</v>
      </c>
      <c r="C247" s="20">
        <v>3</v>
      </c>
      <c r="D247" s="29" t="s">
        <v>7</v>
      </c>
      <c r="E247" s="16">
        <v>933.57</v>
      </c>
      <c r="F247" s="17">
        <v>2800.71</v>
      </c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</row>
    <row r="248" spans="1:20" s="37" customFormat="1" ht="25.5">
      <c r="A248" s="8">
        <v>5.44</v>
      </c>
      <c r="B248" s="9" t="s">
        <v>233</v>
      </c>
      <c r="C248" s="20">
        <v>9</v>
      </c>
      <c r="D248" s="29" t="s">
        <v>7</v>
      </c>
      <c r="E248" s="16">
        <v>914.07</v>
      </c>
      <c r="F248" s="17">
        <v>8226.63</v>
      </c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</row>
    <row r="249" spans="1:20" s="37" customFormat="1" ht="12.75">
      <c r="A249" s="8">
        <v>5.45</v>
      </c>
      <c r="B249" s="9" t="s">
        <v>129</v>
      </c>
      <c r="C249" s="20">
        <v>9</v>
      </c>
      <c r="D249" s="29" t="s">
        <v>7</v>
      </c>
      <c r="E249" s="16">
        <v>6015.48</v>
      </c>
      <c r="F249" s="17">
        <v>54139.32</v>
      </c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</row>
    <row r="250" spans="1:20" s="37" customFormat="1" ht="12.75">
      <c r="A250" s="8">
        <v>5.46</v>
      </c>
      <c r="B250" s="9" t="s">
        <v>130</v>
      </c>
      <c r="C250" s="20">
        <v>2</v>
      </c>
      <c r="D250" s="29" t="s">
        <v>7</v>
      </c>
      <c r="E250" s="16">
        <v>4300.33</v>
      </c>
      <c r="F250" s="17">
        <v>8600.66</v>
      </c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</row>
    <row r="251" spans="1:20" s="37" customFormat="1" ht="12.75">
      <c r="A251" s="8">
        <v>5.47</v>
      </c>
      <c r="B251" s="9" t="s">
        <v>131</v>
      </c>
      <c r="C251" s="20">
        <v>54</v>
      </c>
      <c r="D251" s="29" t="s">
        <v>7</v>
      </c>
      <c r="E251" s="16">
        <v>2912.38</v>
      </c>
      <c r="F251" s="17">
        <v>157268.52</v>
      </c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</row>
    <row r="252" spans="1:20" s="37" customFormat="1" ht="12.75">
      <c r="A252" s="8">
        <v>5.48</v>
      </c>
      <c r="B252" s="9" t="s">
        <v>132</v>
      </c>
      <c r="C252" s="20">
        <v>153</v>
      </c>
      <c r="D252" s="29" t="s">
        <v>7</v>
      </c>
      <c r="E252" s="16">
        <v>2309.43</v>
      </c>
      <c r="F252" s="17">
        <v>353342.79</v>
      </c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</row>
    <row r="253" spans="1:20" s="37" customFormat="1" ht="12.75">
      <c r="A253" s="8">
        <v>5.49</v>
      </c>
      <c r="B253" s="9" t="s">
        <v>234</v>
      </c>
      <c r="C253" s="20">
        <v>272</v>
      </c>
      <c r="D253" s="29" t="s">
        <v>7</v>
      </c>
      <c r="E253" s="16">
        <v>1467.67</v>
      </c>
      <c r="F253" s="17">
        <v>399206.24</v>
      </c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</row>
    <row r="254" spans="1:20" s="37" customFormat="1" ht="12.75">
      <c r="A254" s="31">
        <v>5.5</v>
      </c>
      <c r="B254" s="9" t="s">
        <v>133</v>
      </c>
      <c r="C254" s="20">
        <v>447</v>
      </c>
      <c r="D254" s="29" t="s">
        <v>7</v>
      </c>
      <c r="E254" s="16">
        <v>1340.8</v>
      </c>
      <c r="F254" s="17">
        <v>599337.6</v>
      </c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</row>
    <row r="255" spans="1:20" s="37" customFormat="1" ht="38.25">
      <c r="A255" s="8">
        <v>5.51</v>
      </c>
      <c r="B255" s="9" t="s">
        <v>46</v>
      </c>
      <c r="C255" s="20">
        <v>90</v>
      </c>
      <c r="D255" s="29" t="s">
        <v>7</v>
      </c>
      <c r="E255" s="16">
        <v>25540.32</v>
      </c>
      <c r="F255" s="17">
        <v>2298628.8</v>
      </c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</row>
    <row r="256" spans="1:20" s="37" customFormat="1" ht="12.75">
      <c r="A256" s="8">
        <v>5.52</v>
      </c>
      <c r="B256" s="9" t="s">
        <v>235</v>
      </c>
      <c r="C256" s="20">
        <v>164.17</v>
      </c>
      <c r="D256" s="29" t="s">
        <v>6</v>
      </c>
      <c r="E256" s="16">
        <v>11488.96</v>
      </c>
      <c r="F256" s="17">
        <v>1886142.56</v>
      </c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</row>
    <row r="257" spans="1:20" s="37" customFormat="1" ht="5.25" customHeight="1">
      <c r="A257" s="8"/>
      <c r="B257" s="9"/>
      <c r="C257" s="20"/>
      <c r="D257" s="29"/>
      <c r="E257" s="16"/>
      <c r="F257" s="17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</row>
    <row r="258" spans="1:20" s="37" customFormat="1" ht="25.5">
      <c r="A258" s="5">
        <v>6</v>
      </c>
      <c r="B258" s="10" t="s">
        <v>47</v>
      </c>
      <c r="C258" s="20"/>
      <c r="D258" s="29"/>
      <c r="E258" s="16"/>
      <c r="F258" s="17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</row>
    <row r="259" spans="1:20" s="37" customFormat="1" ht="38.25">
      <c r="A259" s="8">
        <v>6.1</v>
      </c>
      <c r="B259" s="9" t="s">
        <v>82</v>
      </c>
      <c r="C259" s="20">
        <v>1</v>
      </c>
      <c r="D259" s="29" t="s">
        <v>7</v>
      </c>
      <c r="E259" s="16">
        <v>125517.36</v>
      </c>
      <c r="F259" s="17">
        <v>125517.36</v>
      </c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</row>
    <row r="260" spans="1:20" s="37" customFormat="1" ht="38.25">
      <c r="A260" s="8">
        <v>6.2</v>
      </c>
      <c r="B260" s="9" t="s">
        <v>78</v>
      </c>
      <c r="C260" s="20">
        <v>2</v>
      </c>
      <c r="D260" s="29" t="s">
        <v>7</v>
      </c>
      <c r="E260" s="16">
        <v>63822.08</v>
      </c>
      <c r="F260" s="17">
        <v>127644.16</v>
      </c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</row>
    <row r="261" spans="1:20" s="37" customFormat="1" ht="38.25">
      <c r="A261" s="8">
        <v>6.3</v>
      </c>
      <c r="B261" s="9" t="s">
        <v>79</v>
      </c>
      <c r="C261" s="20">
        <v>8</v>
      </c>
      <c r="D261" s="29" t="s">
        <v>7</v>
      </c>
      <c r="E261" s="16">
        <v>35145.2</v>
      </c>
      <c r="F261" s="17">
        <v>281161.6</v>
      </c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</row>
    <row r="262" spans="1:6" s="125" customFormat="1" ht="39" customHeight="1">
      <c r="A262" s="8">
        <v>6.4</v>
      </c>
      <c r="B262" s="9" t="s">
        <v>85</v>
      </c>
      <c r="C262" s="20">
        <v>31</v>
      </c>
      <c r="D262" s="29" t="s">
        <v>7</v>
      </c>
      <c r="E262" s="16">
        <v>12315.02</v>
      </c>
      <c r="F262" s="17">
        <v>381765.62</v>
      </c>
    </row>
    <row r="263" spans="1:6" s="125" customFormat="1" ht="38.25">
      <c r="A263" s="273">
        <v>6.5</v>
      </c>
      <c r="B263" s="274" t="s">
        <v>83</v>
      </c>
      <c r="C263" s="270">
        <v>48</v>
      </c>
      <c r="D263" s="275" t="s">
        <v>7</v>
      </c>
      <c r="E263" s="272">
        <v>9559.16</v>
      </c>
      <c r="F263" s="271">
        <v>458839.68</v>
      </c>
    </row>
    <row r="264" spans="1:6" s="125" customFormat="1" ht="25.5">
      <c r="A264" s="8">
        <v>6.6</v>
      </c>
      <c r="B264" s="9" t="s">
        <v>48</v>
      </c>
      <c r="C264" s="20">
        <v>89</v>
      </c>
      <c r="D264" s="29" t="s">
        <v>7</v>
      </c>
      <c r="E264" s="16">
        <v>4232.13</v>
      </c>
      <c r="F264" s="17">
        <v>376659.57</v>
      </c>
    </row>
    <row r="265" spans="1:6" s="125" customFormat="1" ht="12.75">
      <c r="A265" s="8">
        <v>6.7</v>
      </c>
      <c r="B265" s="9" t="s">
        <v>49</v>
      </c>
      <c r="C265" s="20">
        <v>11</v>
      </c>
      <c r="D265" s="29" t="s">
        <v>7</v>
      </c>
      <c r="E265" s="16">
        <v>6256.2</v>
      </c>
      <c r="F265" s="17">
        <v>68818.2</v>
      </c>
    </row>
    <row r="266" spans="1:6" s="125" customFormat="1" ht="12.75">
      <c r="A266" s="8">
        <v>6.8</v>
      </c>
      <c r="B266" s="9" t="s">
        <v>236</v>
      </c>
      <c r="C266" s="20">
        <v>1</v>
      </c>
      <c r="D266" s="29" t="s">
        <v>7</v>
      </c>
      <c r="E266" s="16">
        <v>110108.88</v>
      </c>
      <c r="F266" s="17">
        <v>110108.88</v>
      </c>
    </row>
    <row r="267" spans="1:20" s="37" customFormat="1" ht="12.75">
      <c r="A267" s="8"/>
      <c r="B267" s="9"/>
      <c r="C267" s="20"/>
      <c r="D267" s="29"/>
      <c r="E267" s="16"/>
      <c r="F267" s="17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</row>
    <row r="268" spans="1:20" s="37" customFormat="1" ht="12.75">
      <c r="A268" s="5">
        <v>7</v>
      </c>
      <c r="B268" s="10" t="s">
        <v>237</v>
      </c>
      <c r="C268" s="20"/>
      <c r="D268" s="29"/>
      <c r="E268" s="16"/>
      <c r="F268" s="17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</row>
    <row r="269" spans="1:20" s="37" customFormat="1" ht="28.5" customHeight="1">
      <c r="A269" s="8">
        <v>7.1</v>
      </c>
      <c r="B269" s="9" t="s">
        <v>238</v>
      </c>
      <c r="C269" s="20">
        <v>1</v>
      </c>
      <c r="D269" s="29" t="s">
        <v>7</v>
      </c>
      <c r="E269" s="16">
        <v>136522.9</v>
      </c>
      <c r="F269" s="17">
        <v>136522.9</v>
      </c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</row>
    <row r="270" spans="1:20" s="37" customFormat="1" ht="12.75">
      <c r="A270" s="5">
        <v>8</v>
      </c>
      <c r="B270" s="10" t="s">
        <v>239</v>
      </c>
      <c r="C270" s="20"/>
      <c r="D270" s="29"/>
      <c r="E270" s="16"/>
      <c r="F270" s="17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</row>
    <row r="271" spans="1:20" s="37" customFormat="1" ht="25.5">
      <c r="A271" s="5">
        <v>8.1</v>
      </c>
      <c r="B271" s="10" t="s">
        <v>240</v>
      </c>
      <c r="C271" s="20"/>
      <c r="D271" s="29"/>
      <c r="E271" s="16"/>
      <c r="F271" s="17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</row>
    <row r="272" spans="1:20" s="37" customFormat="1" ht="6.75" customHeight="1">
      <c r="A272" s="8"/>
      <c r="B272" s="9"/>
      <c r="C272" s="20"/>
      <c r="D272" s="29"/>
      <c r="E272" s="16"/>
      <c r="F272" s="17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</row>
    <row r="273" spans="1:20" s="37" customFormat="1" ht="12.75">
      <c r="A273" s="8" t="s">
        <v>50</v>
      </c>
      <c r="B273" s="9" t="s">
        <v>25</v>
      </c>
      <c r="C273" s="20">
        <v>14</v>
      </c>
      <c r="D273" s="29" t="s">
        <v>8</v>
      </c>
      <c r="E273" s="16">
        <v>249.81</v>
      </c>
      <c r="F273" s="17">
        <v>3497.34</v>
      </c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</row>
    <row r="274" spans="1:20" s="37" customFormat="1" ht="25.5">
      <c r="A274" s="8" t="s">
        <v>51</v>
      </c>
      <c r="B274" s="9" t="s">
        <v>241</v>
      </c>
      <c r="C274" s="20">
        <v>14</v>
      </c>
      <c r="D274" s="29" t="s">
        <v>8</v>
      </c>
      <c r="E274" s="16">
        <v>2346.97</v>
      </c>
      <c r="F274" s="17">
        <v>32857.58</v>
      </c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</row>
    <row r="275" spans="1:20" s="37" customFormat="1" ht="25.5">
      <c r="A275" s="8" t="s">
        <v>52</v>
      </c>
      <c r="B275" s="9" t="s">
        <v>242</v>
      </c>
      <c r="C275" s="20">
        <v>8</v>
      </c>
      <c r="D275" s="29" t="s">
        <v>7</v>
      </c>
      <c r="E275" s="16">
        <v>824.54</v>
      </c>
      <c r="F275" s="17">
        <v>6596.32</v>
      </c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</row>
    <row r="276" spans="1:20" s="37" customFormat="1" ht="12.75">
      <c r="A276" s="8" t="s">
        <v>53</v>
      </c>
      <c r="B276" s="9" t="s">
        <v>243</v>
      </c>
      <c r="C276" s="20">
        <v>4</v>
      </c>
      <c r="D276" s="29" t="s">
        <v>7</v>
      </c>
      <c r="E276" s="16">
        <v>2148.56</v>
      </c>
      <c r="F276" s="17">
        <v>8594.24</v>
      </c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</row>
    <row r="277" spans="1:20" s="37" customFormat="1" ht="12.75">
      <c r="A277" s="8" t="s">
        <v>54</v>
      </c>
      <c r="B277" s="9" t="s">
        <v>244</v>
      </c>
      <c r="C277" s="20">
        <v>4</v>
      </c>
      <c r="D277" s="29" t="s">
        <v>7</v>
      </c>
      <c r="E277" s="16">
        <v>13786.75</v>
      </c>
      <c r="F277" s="17">
        <v>55147</v>
      </c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</row>
    <row r="278" spans="1:20" s="37" customFormat="1" ht="25.5">
      <c r="A278" s="8" t="s">
        <v>55</v>
      </c>
      <c r="B278" s="9" t="s">
        <v>56</v>
      </c>
      <c r="C278" s="20">
        <v>8</v>
      </c>
      <c r="D278" s="29" t="s">
        <v>7</v>
      </c>
      <c r="E278" s="16">
        <v>5298.27</v>
      </c>
      <c r="F278" s="17">
        <v>42386.16</v>
      </c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</row>
    <row r="279" spans="1:20" s="37" customFormat="1" ht="12.75">
      <c r="A279" s="8" t="s">
        <v>57</v>
      </c>
      <c r="B279" s="9" t="s">
        <v>58</v>
      </c>
      <c r="C279" s="20">
        <v>2</v>
      </c>
      <c r="D279" s="29" t="s">
        <v>7</v>
      </c>
      <c r="E279" s="16">
        <v>28339.92</v>
      </c>
      <c r="F279" s="17">
        <v>56679.84</v>
      </c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</row>
    <row r="280" spans="1:20" s="37" customFormat="1" ht="8.25" customHeight="1">
      <c r="A280" s="1"/>
      <c r="B280" s="21"/>
      <c r="C280" s="19"/>
      <c r="D280" s="20"/>
      <c r="E280" s="17"/>
      <c r="F280" s="17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</row>
    <row r="281" spans="1:20" s="37" customFormat="1" ht="12.75">
      <c r="A281" s="5">
        <v>9</v>
      </c>
      <c r="B281" s="10" t="s">
        <v>245</v>
      </c>
      <c r="C281" s="20"/>
      <c r="D281" s="29"/>
      <c r="E281" s="16"/>
      <c r="F281" s="17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</row>
    <row r="282" spans="1:20" s="37" customFormat="1" ht="8.25" customHeight="1">
      <c r="A282" s="8"/>
      <c r="B282" s="9"/>
      <c r="C282" s="20"/>
      <c r="D282" s="29"/>
      <c r="E282" s="16"/>
      <c r="F282" s="17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1:20" s="37" customFormat="1" ht="12.75">
      <c r="A283" s="8">
        <v>9.1</v>
      </c>
      <c r="B283" s="9" t="s">
        <v>139</v>
      </c>
      <c r="C283" s="20">
        <v>1648</v>
      </c>
      <c r="D283" s="29" t="s">
        <v>7</v>
      </c>
      <c r="E283" s="16">
        <v>184.8</v>
      </c>
      <c r="F283" s="17">
        <v>304550.4</v>
      </c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</row>
    <row r="284" spans="1:20" s="37" customFormat="1" ht="12.75">
      <c r="A284" s="8">
        <v>9.2</v>
      </c>
      <c r="B284" s="9" t="s">
        <v>140</v>
      </c>
      <c r="C284" s="20">
        <v>1648</v>
      </c>
      <c r="D284" s="29" t="s">
        <v>7</v>
      </c>
      <c r="E284" s="16">
        <v>184.8</v>
      </c>
      <c r="F284" s="17">
        <v>304550.4</v>
      </c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</row>
    <row r="285" spans="1:20" s="37" customFormat="1" ht="25.5">
      <c r="A285" s="8">
        <v>9.3</v>
      </c>
      <c r="B285" s="9" t="s">
        <v>15</v>
      </c>
      <c r="C285" s="20">
        <v>19776</v>
      </c>
      <c r="D285" s="29" t="s">
        <v>59</v>
      </c>
      <c r="E285" s="16">
        <v>22.86</v>
      </c>
      <c r="F285" s="17">
        <v>452079.36</v>
      </c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</row>
    <row r="286" spans="1:20" s="37" customFormat="1" ht="12.75">
      <c r="A286" s="8">
        <v>9.4</v>
      </c>
      <c r="B286" s="9" t="s">
        <v>16</v>
      </c>
      <c r="C286" s="20">
        <v>3296</v>
      </c>
      <c r="D286" s="29" t="s">
        <v>7</v>
      </c>
      <c r="E286" s="16">
        <v>72.31</v>
      </c>
      <c r="F286" s="17">
        <v>238333.76</v>
      </c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</row>
    <row r="287" spans="1:20" s="37" customFormat="1" ht="12.75">
      <c r="A287" s="8">
        <v>9.5</v>
      </c>
      <c r="B287" s="9" t="s">
        <v>17</v>
      </c>
      <c r="C287" s="20">
        <v>6592</v>
      </c>
      <c r="D287" s="29" t="s">
        <v>7</v>
      </c>
      <c r="E287" s="16">
        <v>93.84</v>
      </c>
      <c r="F287" s="17">
        <v>618593.28</v>
      </c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</row>
    <row r="288" spans="1:20" s="37" customFormat="1" ht="12.75">
      <c r="A288" s="8">
        <v>9.6</v>
      </c>
      <c r="B288" s="9" t="s">
        <v>18</v>
      </c>
      <c r="C288" s="20">
        <v>3296</v>
      </c>
      <c r="D288" s="29" t="s">
        <v>7</v>
      </c>
      <c r="E288" s="16">
        <v>205.68</v>
      </c>
      <c r="F288" s="17">
        <v>677921.28</v>
      </c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</row>
    <row r="289" spans="1:20" s="37" customFormat="1" ht="12.75">
      <c r="A289" s="8">
        <v>9.7</v>
      </c>
      <c r="B289" s="9" t="s">
        <v>60</v>
      </c>
      <c r="C289" s="20">
        <v>3297</v>
      </c>
      <c r="D289" s="29" t="s">
        <v>7</v>
      </c>
      <c r="E289" s="16">
        <v>345.2</v>
      </c>
      <c r="F289" s="17">
        <v>1138124.4</v>
      </c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</row>
    <row r="290" spans="1:20" s="37" customFormat="1" ht="12.75">
      <c r="A290" s="8">
        <v>9.8</v>
      </c>
      <c r="B290" s="9" t="s">
        <v>19</v>
      </c>
      <c r="C290" s="20">
        <v>3296</v>
      </c>
      <c r="D290" s="29" t="s">
        <v>7</v>
      </c>
      <c r="E290" s="16">
        <v>1150.67</v>
      </c>
      <c r="F290" s="17">
        <v>3792608.32</v>
      </c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</row>
    <row r="291" spans="1:20" s="37" customFormat="1" ht="12.75">
      <c r="A291" s="8">
        <v>9.9</v>
      </c>
      <c r="B291" s="9" t="s">
        <v>61</v>
      </c>
      <c r="C291" s="20">
        <v>3296</v>
      </c>
      <c r="D291" s="29" t="s">
        <v>59</v>
      </c>
      <c r="E291" s="16">
        <v>31.02</v>
      </c>
      <c r="F291" s="17">
        <v>102241.92</v>
      </c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</row>
    <row r="292" spans="1:20" s="37" customFormat="1" ht="12.75">
      <c r="A292" s="8">
        <v>9.1</v>
      </c>
      <c r="B292" s="9" t="s">
        <v>20</v>
      </c>
      <c r="C292" s="20">
        <v>3296</v>
      </c>
      <c r="D292" s="29" t="s">
        <v>7</v>
      </c>
      <c r="E292" s="16">
        <v>293.52</v>
      </c>
      <c r="F292" s="17">
        <v>967441.92</v>
      </c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</row>
    <row r="293" spans="1:20" s="37" customFormat="1" ht="12.75">
      <c r="A293" s="8">
        <v>9.11</v>
      </c>
      <c r="B293" s="9" t="s">
        <v>21</v>
      </c>
      <c r="C293" s="20">
        <v>3296</v>
      </c>
      <c r="D293" s="29" t="s">
        <v>7</v>
      </c>
      <c r="E293" s="16">
        <v>21.67</v>
      </c>
      <c r="F293" s="17">
        <v>71424.32</v>
      </c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</row>
    <row r="294" spans="1:20" s="37" customFormat="1" ht="12.75">
      <c r="A294" s="8">
        <v>9.12</v>
      </c>
      <c r="B294" s="9" t="s">
        <v>246</v>
      </c>
      <c r="C294" s="20">
        <v>3296</v>
      </c>
      <c r="D294" s="29" t="s">
        <v>7</v>
      </c>
      <c r="E294" s="16">
        <v>23.84</v>
      </c>
      <c r="F294" s="17">
        <v>78576.64</v>
      </c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</row>
    <row r="295" spans="1:20" s="37" customFormat="1" ht="12.75">
      <c r="A295" s="8">
        <v>9.129999999999999</v>
      </c>
      <c r="B295" s="9" t="s">
        <v>22</v>
      </c>
      <c r="C295" s="20">
        <v>4944</v>
      </c>
      <c r="D295" s="29" t="s">
        <v>6</v>
      </c>
      <c r="E295" s="16">
        <v>699.05</v>
      </c>
      <c r="F295" s="17">
        <v>3456103.2</v>
      </c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</row>
    <row r="296" spans="1:20" s="37" customFormat="1" ht="12.75">
      <c r="A296" s="8">
        <v>9.139999999999999</v>
      </c>
      <c r="B296" s="9" t="s">
        <v>23</v>
      </c>
      <c r="C296" s="20">
        <v>3296</v>
      </c>
      <c r="D296" s="29" t="s">
        <v>7</v>
      </c>
      <c r="E296" s="16">
        <v>661.53</v>
      </c>
      <c r="F296" s="17">
        <v>2180402.88</v>
      </c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</row>
    <row r="297" spans="1:20" s="37" customFormat="1" ht="8.25" customHeight="1">
      <c r="A297" s="8"/>
      <c r="B297" s="9"/>
      <c r="C297" s="20"/>
      <c r="D297" s="29"/>
      <c r="E297" s="16"/>
      <c r="F297" s="17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</row>
    <row r="298" spans="1:20" s="37" customFormat="1" ht="12.75">
      <c r="A298" s="5">
        <v>10</v>
      </c>
      <c r="B298" s="10" t="s">
        <v>62</v>
      </c>
      <c r="C298" s="20"/>
      <c r="D298" s="29"/>
      <c r="E298" s="16"/>
      <c r="F298" s="17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</row>
    <row r="299" spans="1:20" s="37" customFormat="1" ht="12.75">
      <c r="A299" s="8">
        <v>10.1</v>
      </c>
      <c r="B299" s="9" t="s">
        <v>247</v>
      </c>
      <c r="C299" s="20">
        <v>1243</v>
      </c>
      <c r="D299" s="29" t="s">
        <v>8</v>
      </c>
      <c r="E299" s="16">
        <v>237.65</v>
      </c>
      <c r="F299" s="17">
        <v>295398.95</v>
      </c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</row>
    <row r="300" spans="1:20" s="37" customFormat="1" ht="12.75">
      <c r="A300" s="8">
        <v>10.2</v>
      </c>
      <c r="B300" s="9" t="s">
        <v>84</v>
      </c>
      <c r="C300" s="20">
        <v>440.55</v>
      </c>
      <c r="D300" s="29" t="s">
        <v>8</v>
      </c>
      <c r="E300" s="16">
        <v>176.53</v>
      </c>
      <c r="F300" s="17">
        <v>77770.29</v>
      </c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</row>
    <row r="301" spans="1:20" s="37" customFormat="1" ht="12.75">
      <c r="A301" s="8">
        <v>10.299999999999999</v>
      </c>
      <c r="B301" s="9" t="s">
        <v>63</v>
      </c>
      <c r="C301" s="20">
        <v>1618.08</v>
      </c>
      <c r="D301" s="29" t="s">
        <v>8</v>
      </c>
      <c r="E301" s="16">
        <v>101.64</v>
      </c>
      <c r="F301" s="17">
        <v>164461.65</v>
      </c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</row>
    <row r="302" spans="1:20" s="37" customFormat="1" ht="12.75">
      <c r="A302" s="8">
        <v>10.399999999999999</v>
      </c>
      <c r="B302" s="9" t="s">
        <v>64</v>
      </c>
      <c r="C302" s="20">
        <v>8558.5</v>
      </c>
      <c r="D302" s="29" t="s">
        <v>8</v>
      </c>
      <c r="E302" s="16">
        <v>74.59</v>
      </c>
      <c r="F302" s="17">
        <v>638378.52</v>
      </c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</row>
    <row r="303" spans="1:20" s="37" customFormat="1" ht="12.75">
      <c r="A303" s="8">
        <v>10.499999999999998</v>
      </c>
      <c r="B303" s="9" t="s">
        <v>248</v>
      </c>
      <c r="C303" s="20">
        <v>9219.95</v>
      </c>
      <c r="D303" s="29" t="s">
        <v>8</v>
      </c>
      <c r="E303" s="16">
        <v>49.95</v>
      </c>
      <c r="F303" s="17">
        <v>460536.5</v>
      </c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</row>
    <row r="304" spans="1:20" s="37" customFormat="1" ht="12.75">
      <c r="A304" s="8">
        <v>10.599999999999998</v>
      </c>
      <c r="B304" s="9" t="s">
        <v>65</v>
      </c>
      <c r="C304" s="20">
        <v>11794</v>
      </c>
      <c r="D304" s="29" t="s">
        <v>8</v>
      </c>
      <c r="E304" s="16">
        <v>38.03</v>
      </c>
      <c r="F304" s="17">
        <v>448525.82</v>
      </c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</row>
    <row r="305" spans="1:20" s="37" customFormat="1" ht="8.25" customHeight="1">
      <c r="A305" s="8"/>
      <c r="B305" s="9"/>
      <c r="C305" s="20"/>
      <c r="D305" s="29"/>
      <c r="E305" s="16"/>
      <c r="F305" s="17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</row>
    <row r="306" spans="1:20" s="37" customFormat="1" ht="12.75">
      <c r="A306" s="5">
        <v>11</v>
      </c>
      <c r="B306" s="10" t="s">
        <v>67</v>
      </c>
      <c r="C306" s="20"/>
      <c r="D306" s="29"/>
      <c r="E306" s="16"/>
      <c r="F306" s="17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</row>
    <row r="307" spans="1:20" s="37" customFormat="1" ht="12.75">
      <c r="A307" s="8">
        <v>12.1</v>
      </c>
      <c r="B307" s="9" t="s">
        <v>68</v>
      </c>
      <c r="C307" s="20">
        <v>3296</v>
      </c>
      <c r="D307" s="29" t="s">
        <v>27</v>
      </c>
      <c r="E307" s="16">
        <v>144.66</v>
      </c>
      <c r="F307" s="17">
        <v>476799.36</v>
      </c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</row>
    <row r="308" spans="1:20" s="37" customFormat="1" ht="12.75">
      <c r="A308" s="8">
        <v>12.2</v>
      </c>
      <c r="B308" s="9" t="s">
        <v>69</v>
      </c>
      <c r="C308" s="20">
        <v>3296</v>
      </c>
      <c r="D308" s="29" t="s">
        <v>27</v>
      </c>
      <c r="E308" s="16">
        <v>1238.42</v>
      </c>
      <c r="F308" s="17">
        <v>4081832.32</v>
      </c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</row>
    <row r="309" spans="1:20" s="37" customFormat="1" ht="12.75">
      <c r="A309" s="8">
        <v>12.3</v>
      </c>
      <c r="B309" s="9" t="s">
        <v>70</v>
      </c>
      <c r="C309" s="20">
        <v>3296</v>
      </c>
      <c r="D309" s="29" t="s">
        <v>59</v>
      </c>
      <c r="E309" s="16">
        <v>72.33</v>
      </c>
      <c r="F309" s="17">
        <v>238399.68</v>
      </c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</row>
    <row r="310" spans="1:20" s="37" customFormat="1" ht="12.75">
      <c r="A310" s="8">
        <v>12.4</v>
      </c>
      <c r="B310" s="9" t="s">
        <v>71</v>
      </c>
      <c r="C310" s="20">
        <v>3296</v>
      </c>
      <c r="D310" s="29" t="s">
        <v>59</v>
      </c>
      <c r="E310" s="16">
        <v>983.02</v>
      </c>
      <c r="F310" s="17">
        <v>3240033.92</v>
      </c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</row>
    <row r="311" spans="1:20" s="37" customFormat="1" ht="25.5">
      <c r="A311" s="8">
        <v>12.5</v>
      </c>
      <c r="B311" s="9" t="s">
        <v>144</v>
      </c>
      <c r="C311" s="20">
        <v>791.04</v>
      </c>
      <c r="D311" s="29" t="s">
        <v>6</v>
      </c>
      <c r="E311" s="16">
        <v>156.54</v>
      </c>
      <c r="F311" s="17">
        <v>123829.4</v>
      </c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</row>
    <row r="312" spans="1:20" s="37" customFormat="1" ht="12.75">
      <c r="A312" s="8"/>
      <c r="B312" s="9"/>
      <c r="C312" s="20"/>
      <c r="D312" s="29"/>
      <c r="E312" s="16"/>
      <c r="F312" s="17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</row>
    <row r="313" spans="1:20" s="37" customFormat="1" ht="12.75">
      <c r="A313" s="5">
        <v>12</v>
      </c>
      <c r="B313" s="10" t="s">
        <v>145</v>
      </c>
      <c r="C313" s="20"/>
      <c r="D313" s="29"/>
      <c r="E313" s="16"/>
      <c r="F313" s="17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</row>
    <row r="314" spans="1:20" s="37" customFormat="1" ht="12.75">
      <c r="A314" s="8"/>
      <c r="B314" s="9"/>
      <c r="C314" s="20"/>
      <c r="D314" s="29"/>
      <c r="E314" s="16"/>
      <c r="F314" s="17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</row>
    <row r="315" spans="1:20" s="37" customFormat="1" ht="12.75">
      <c r="A315" s="5">
        <v>12.1</v>
      </c>
      <c r="B315" s="10" t="s">
        <v>146</v>
      </c>
      <c r="C315" s="20"/>
      <c r="D315" s="29"/>
      <c r="E315" s="16"/>
      <c r="F315" s="17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</row>
    <row r="316" spans="1:20" s="37" customFormat="1" ht="12.75">
      <c r="A316" s="8" t="s">
        <v>249</v>
      </c>
      <c r="B316" s="9" t="s">
        <v>148</v>
      </c>
      <c r="C316" s="20">
        <v>824</v>
      </c>
      <c r="D316" s="29" t="s">
        <v>8</v>
      </c>
      <c r="E316" s="16">
        <v>31.02</v>
      </c>
      <c r="F316" s="17">
        <v>25560.48</v>
      </c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</row>
    <row r="317" spans="1:20" s="37" customFormat="1" ht="12.75">
      <c r="A317" s="8" t="s">
        <v>250</v>
      </c>
      <c r="B317" s="9" t="s">
        <v>150</v>
      </c>
      <c r="C317" s="20">
        <v>300</v>
      </c>
      <c r="D317" s="29" t="s">
        <v>8</v>
      </c>
      <c r="E317" s="16">
        <v>36.93</v>
      </c>
      <c r="F317" s="17">
        <v>11079</v>
      </c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</row>
    <row r="318" spans="1:20" s="37" customFormat="1" ht="12.75">
      <c r="A318" s="273" t="s">
        <v>251</v>
      </c>
      <c r="B318" s="274" t="s">
        <v>152</v>
      </c>
      <c r="C318" s="270">
        <v>150</v>
      </c>
      <c r="D318" s="275" t="s">
        <v>8</v>
      </c>
      <c r="E318" s="272">
        <v>65.01</v>
      </c>
      <c r="F318" s="271">
        <v>9751.5</v>
      </c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</row>
    <row r="319" spans="1:20" s="37" customFormat="1" ht="12.75">
      <c r="A319" s="8" t="s">
        <v>252</v>
      </c>
      <c r="B319" s="9" t="s">
        <v>154</v>
      </c>
      <c r="C319" s="20">
        <v>120</v>
      </c>
      <c r="D319" s="29" t="s">
        <v>8</v>
      </c>
      <c r="E319" s="16">
        <v>86.68</v>
      </c>
      <c r="F319" s="17">
        <v>10401.6</v>
      </c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</row>
    <row r="320" spans="1:20" s="37" customFormat="1" ht="12.75">
      <c r="A320" s="8" t="s">
        <v>253</v>
      </c>
      <c r="B320" s="9" t="s">
        <v>156</v>
      </c>
      <c r="C320" s="20">
        <v>103</v>
      </c>
      <c r="D320" s="29" t="s">
        <v>8</v>
      </c>
      <c r="E320" s="16">
        <v>208.03</v>
      </c>
      <c r="F320" s="17">
        <v>21427.09</v>
      </c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</row>
    <row r="321" spans="1:20" s="37" customFormat="1" ht="12.75">
      <c r="A321" s="8" t="s">
        <v>254</v>
      </c>
      <c r="B321" s="9" t="s">
        <v>158</v>
      </c>
      <c r="C321" s="20">
        <v>206</v>
      </c>
      <c r="D321" s="29" t="s">
        <v>8</v>
      </c>
      <c r="E321" s="16">
        <v>333.93</v>
      </c>
      <c r="F321" s="17">
        <v>68789.58</v>
      </c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</row>
    <row r="322" spans="1:20" s="37" customFormat="1" ht="12.75">
      <c r="A322" s="8"/>
      <c r="B322" s="9"/>
      <c r="C322" s="20"/>
      <c r="D322" s="29"/>
      <c r="E322" s="16"/>
      <c r="F322" s="17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</row>
    <row r="323" spans="1:20" s="37" customFormat="1" ht="12.75">
      <c r="A323" s="5">
        <v>12.2</v>
      </c>
      <c r="B323" s="10" t="s">
        <v>159</v>
      </c>
      <c r="C323" s="20"/>
      <c r="D323" s="29"/>
      <c r="E323" s="16"/>
      <c r="F323" s="17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</row>
    <row r="324" spans="1:20" s="37" customFormat="1" ht="12.75">
      <c r="A324" s="8" t="s">
        <v>255</v>
      </c>
      <c r="B324" s="9" t="s">
        <v>161</v>
      </c>
      <c r="C324" s="20">
        <v>1648</v>
      </c>
      <c r="D324" s="29" t="s">
        <v>7</v>
      </c>
      <c r="E324" s="16">
        <v>16.25</v>
      </c>
      <c r="F324" s="17">
        <v>26780</v>
      </c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</row>
    <row r="325" spans="1:20" s="37" customFormat="1" ht="12.75">
      <c r="A325" s="8" t="s">
        <v>256</v>
      </c>
      <c r="B325" s="9" t="s">
        <v>163</v>
      </c>
      <c r="C325" s="20">
        <v>600</v>
      </c>
      <c r="D325" s="29" t="s">
        <v>7</v>
      </c>
      <c r="E325" s="16">
        <v>32.5</v>
      </c>
      <c r="F325" s="17">
        <v>19500</v>
      </c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</row>
    <row r="326" spans="1:20" s="37" customFormat="1" ht="12.75">
      <c r="A326" s="8" t="s">
        <v>257</v>
      </c>
      <c r="B326" s="9" t="s">
        <v>165</v>
      </c>
      <c r="C326" s="20">
        <v>300</v>
      </c>
      <c r="D326" s="29" t="s">
        <v>7</v>
      </c>
      <c r="E326" s="16">
        <v>54.17</v>
      </c>
      <c r="F326" s="17">
        <v>16251</v>
      </c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</row>
    <row r="327" spans="1:20" s="37" customFormat="1" ht="12.75">
      <c r="A327" s="8" t="s">
        <v>258</v>
      </c>
      <c r="B327" s="9" t="s">
        <v>167</v>
      </c>
      <c r="C327" s="20">
        <v>240</v>
      </c>
      <c r="D327" s="29" t="s">
        <v>7</v>
      </c>
      <c r="E327" s="16">
        <v>97.51</v>
      </c>
      <c r="F327" s="17">
        <v>23402.4</v>
      </c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</row>
    <row r="328" spans="1:20" s="37" customFormat="1" ht="13.5" thickBot="1">
      <c r="A328" s="8" t="s">
        <v>259</v>
      </c>
      <c r="B328" s="9" t="s">
        <v>169</v>
      </c>
      <c r="C328" s="20">
        <v>206</v>
      </c>
      <c r="D328" s="29" t="s">
        <v>7</v>
      </c>
      <c r="E328" s="16">
        <v>1209.18</v>
      </c>
      <c r="F328" s="17">
        <v>249091.08</v>
      </c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</row>
    <row r="329" spans="1:20" s="136" customFormat="1" ht="14.25" thickBot="1" thickTop="1">
      <c r="A329" s="8" t="s">
        <v>260</v>
      </c>
      <c r="B329" s="9" t="s">
        <v>171</v>
      </c>
      <c r="C329" s="20">
        <v>412</v>
      </c>
      <c r="D329" s="29" t="s">
        <v>7</v>
      </c>
      <c r="E329" s="16">
        <v>1336.05</v>
      </c>
      <c r="F329" s="17">
        <v>550452.6</v>
      </c>
      <c r="G329" s="125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</row>
    <row r="330" spans="1:20" s="37" customFormat="1" ht="13.5" thickTop="1">
      <c r="A330" s="8"/>
      <c r="B330" s="9"/>
      <c r="C330" s="20"/>
      <c r="D330" s="29"/>
      <c r="E330" s="16"/>
      <c r="F330" s="17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</row>
    <row r="331" spans="1:20" s="37" customFormat="1" ht="12.75">
      <c r="A331" s="5">
        <v>12.3</v>
      </c>
      <c r="B331" s="10" t="s">
        <v>58</v>
      </c>
      <c r="C331" s="20"/>
      <c r="D331" s="29"/>
      <c r="E331" s="16"/>
      <c r="F331" s="17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</row>
    <row r="332" spans="1:20" s="37" customFormat="1" ht="12.75">
      <c r="A332" s="8" t="s">
        <v>261</v>
      </c>
      <c r="B332" s="9" t="s">
        <v>173</v>
      </c>
      <c r="C332" s="20">
        <v>200</v>
      </c>
      <c r="D332" s="29" t="s">
        <v>11</v>
      </c>
      <c r="E332" s="16">
        <v>255.7</v>
      </c>
      <c r="F332" s="17">
        <v>51140</v>
      </c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1:20" s="37" customFormat="1" ht="12.75">
      <c r="A333" s="8" t="s">
        <v>262</v>
      </c>
      <c r="B333" s="9" t="s">
        <v>175</v>
      </c>
      <c r="C333" s="20">
        <v>200</v>
      </c>
      <c r="D333" s="29" t="s">
        <v>11</v>
      </c>
      <c r="E333" s="16">
        <v>333.72</v>
      </c>
      <c r="F333" s="17">
        <v>66744</v>
      </c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</row>
    <row r="334" spans="1:20" s="37" customFormat="1" ht="12.75">
      <c r="A334" s="8"/>
      <c r="B334" s="9"/>
      <c r="C334" s="20"/>
      <c r="D334" s="29"/>
      <c r="E334" s="16"/>
      <c r="F334" s="17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</row>
    <row r="335" spans="1:20" s="37" customFormat="1" ht="12.75">
      <c r="A335" s="5">
        <v>12.4</v>
      </c>
      <c r="B335" s="10" t="s">
        <v>66</v>
      </c>
      <c r="C335" s="20">
        <v>400</v>
      </c>
      <c r="D335" s="29" t="s">
        <v>11</v>
      </c>
      <c r="E335" s="16">
        <v>379.22</v>
      </c>
      <c r="F335" s="17">
        <v>151688</v>
      </c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</row>
    <row r="336" spans="1:20" s="37" customFormat="1" ht="12.75">
      <c r="A336" s="8"/>
      <c r="B336" s="9"/>
      <c r="C336" s="20"/>
      <c r="D336" s="29"/>
      <c r="E336" s="16"/>
      <c r="F336" s="17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</row>
    <row r="337" spans="1:20" s="37" customFormat="1" ht="25.5">
      <c r="A337" s="5">
        <v>13</v>
      </c>
      <c r="B337" s="10" t="s">
        <v>263</v>
      </c>
      <c r="C337" s="20"/>
      <c r="D337" s="29"/>
      <c r="E337" s="16"/>
      <c r="F337" s="17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</row>
    <row r="338" spans="1:20" s="37" customFormat="1" ht="12.75">
      <c r="A338" s="8">
        <v>13.1</v>
      </c>
      <c r="B338" s="9" t="s">
        <v>73</v>
      </c>
      <c r="C338" s="20">
        <v>55879</v>
      </c>
      <c r="D338" s="29" t="s">
        <v>59</v>
      </c>
      <c r="E338" s="16">
        <v>54.26</v>
      </c>
      <c r="F338" s="17">
        <v>3031994.54</v>
      </c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</row>
    <row r="339" spans="1:20" s="37" customFormat="1" ht="12.75">
      <c r="A339" s="8">
        <v>13.2</v>
      </c>
      <c r="B339" s="9" t="s">
        <v>74</v>
      </c>
      <c r="C339" s="20">
        <v>18160.68</v>
      </c>
      <c r="D339" s="29" t="s">
        <v>27</v>
      </c>
      <c r="E339" s="16">
        <v>28.85</v>
      </c>
      <c r="F339" s="17">
        <v>523935.62</v>
      </c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</row>
    <row r="340" spans="1:20" s="37" customFormat="1" ht="25.5">
      <c r="A340" s="8">
        <v>13.299999999999999</v>
      </c>
      <c r="B340" s="9" t="s">
        <v>75</v>
      </c>
      <c r="C340" s="20">
        <v>1135.04</v>
      </c>
      <c r="D340" s="29" t="s">
        <v>6</v>
      </c>
      <c r="E340" s="16">
        <v>181.58</v>
      </c>
      <c r="F340" s="17">
        <v>206100.56</v>
      </c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</row>
    <row r="341" spans="1:20" s="37" customFormat="1" ht="13.5" customHeight="1">
      <c r="A341" s="8">
        <v>13.399999999999999</v>
      </c>
      <c r="B341" s="9" t="s">
        <v>103</v>
      </c>
      <c r="C341" s="20">
        <v>5029.11</v>
      </c>
      <c r="D341" s="29" t="s">
        <v>6</v>
      </c>
      <c r="E341" s="16">
        <v>1218.74</v>
      </c>
      <c r="F341" s="17">
        <v>6129177.52</v>
      </c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</row>
    <row r="342" spans="1:20" s="37" customFormat="1" ht="25.5">
      <c r="A342" s="8">
        <v>13.499999999999998</v>
      </c>
      <c r="B342" s="9" t="s">
        <v>39</v>
      </c>
      <c r="C342" s="20">
        <v>4190.93</v>
      </c>
      <c r="D342" s="29" t="s">
        <v>6</v>
      </c>
      <c r="E342" s="16">
        <v>364.2</v>
      </c>
      <c r="F342" s="17">
        <v>1526336.71</v>
      </c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</row>
    <row r="343" spans="1:20" s="37" customFormat="1" ht="12.75">
      <c r="A343" s="8">
        <v>13.599999999999998</v>
      </c>
      <c r="B343" s="9" t="s">
        <v>179</v>
      </c>
      <c r="C343" s="20">
        <v>21448.09</v>
      </c>
      <c r="D343" s="29" t="s">
        <v>27</v>
      </c>
      <c r="E343" s="16">
        <v>312.05</v>
      </c>
      <c r="F343" s="17">
        <v>6692876.48</v>
      </c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</row>
    <row r="344" spans="1:20" s="37" customFormat="1" ht="12.75">
      <c r="A344" s="8">
        <v>13.699999999999998</v>
      </c>
      <c r="B344" s="9" t="s">
        <v>180</v>
      </c>
      <c r="C344" s="20">
        <v>21448.09</v>
      </c>
      <c r="D344" s="29" t="s">
        <v>27</v>
      </c>
      <c r="E344" s="16">
        <v>970.52</v>
      </c>
      <c r="F344" s="17">
        <v>20815800.31</v>
      </c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</row>
    <row r="345" spans="1:20" s="37" customFormat="1" ht="12.75">
      <c r="A345" s="8">
        <v>13.799999999999997</v>
      </c>
      <c r="B345" s="9" t="s">
        <v>76</v>
      </c>
      <c r="C345" s="20">
        <v>21448.09</v>
      </c>
      <c r="D345" s="29" t="s">
        <v>77</v>
      </c>
      <c r="E345" s="16">
        <v>42.25</v>
      </c>
      <c r="F345" s="17">
        <v>906181.8</v>
      </c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</row>
    <row r="346" spans="1:20" s="37" customFormat="1" ht="12.75">
      <c r="A346" s="8"/>
      <c r="B346" s="9"/>
      <c r="C346" s="20"/>
      <c r="D346" s="29"/>
      <c r="E346" s="16"/>
      <c r="F346" s="17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</row>
    <row r="347" spans="1:20" s="37" customFormat="1" ht="38.25">
      <c r="A347" s="5">
        <v>14</v>
      </c>
      <c r="B347" s="10" t="s">
        <v>183</v>
      </c>
      <c r="C347" s="20">
        <v>32874.08</v>
      </c>
      <c r="D347" s="29" t="s">
        <v>59</v>
      </c>
      <c r="E347" s="16">
        <v>39.54</v>
      </c>
      <c r="F347" s="17">
        <v>1299841.12</v>
      </c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</row>
    <row r="348" spans="1:20" s="37" customFormat="1" ht="12.75">
      <c r="A348" s="8"/>
      <c r="B348" s="9"/>
      <c r="C348" s="20"/>
      <c r="D348" s="29"/>
      <c r="E348" s="16"/>
      <c r="F348" s="17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</row>
    <row r="349" spans="1:20" s="37" customFormat="1" ht="51">
      <c r="A349" s="5">
        <v>15</v>
      </c>
      <c r="B349" s="10" t="s">
        <v>184</v>
      </c>
      <c r="C349" s="20">
        <v>32874.08</v>
      </c>
      <c r="D349" s="29" t="s">
        <v>59</v>
      </c>
      <c r="E349" s="16">
        <v>39.54</v>
      </c>
      <c r="F349" s="17">
        <v>1299841.12</v>
      </c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</row>
    <row r="350" spans="1:20" s="37" customFormat="1" ht="12.75">
      <c r="A350" s="8"/>
      <c r="B350" s="9"/>
      <c r="C350" s="20"/>
      <c r="D350" s="29"/>
      <c r="E350" s="16"/>
      <c r="F350" s="17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</row>
    <row r="351" spans="1:20" s="37" customFormat="1" ht="12.75">
      <c r="A351" s="5">
        <v>16</v>
      </c>
      <c r="B351" s="10" t="s">
        <v>72</v>
      </c>
      <c r="C351" s="20">
        <v>32874.08</v>
      </c>
      <c r="D351" s="29" t="s">
        <v>59</v>
      </c>
      <c r="E351" s="16">
        <v>10.22</v>
      </c>
      <c r="F351" s="17">
        <v>335973.1</v>
      </c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</row>
    <row r="352" spans="1:20" s="37" customFormat="1" ht="13.5" thickBot="1">
      <c r="A352" s="5"/>
      <c r="B352" s="10"/>
      <c r="C352" s="20"/>
      <c r="D352" s="29"/>
      <c r="E352" s="16"/>
      <c r="F352" s="17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1:20" s="234" customFormat="1" ht="14.25" thickBot="1" thickTop="1">
      <c r="A353" s="229"/>
      <c r="B353" s="230" t="s">
        <v>264</v>
      </c>
      <c r="C353" s="231"/>
      <c r="D353" s="232"/>
      <c r="E353" s="233"/>
      <c r="F353" s="233">
        <f>SUBTOTAL(9,F167:F351)</f>
        <v>135379231.94000003</v>
      </c>
      <c r="G353" s="12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</row>
    <row r="354" spans="1:20" s="37" customFormat="1" ht="13.5" thickTop="1">
      <c r="A354" s="1"/>
      <c r="B354" s="21"/>
      <c r="C354" s="19"/>
      <c r="D354" s="20"/>
      <c r="E354" s="17"/>
      <c r="F354" s="17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</row>
    <row r="355" spans="1:20" s="37" customFormat="1" ht="12.75">
      <c r="A355" s="5" t="s">
        <v>9</v>
      </c>
      <c r="B355" s="10" t="s">
        <v>87</v>
      </c>
      <c r="C355" s="20"/>
      <c r="D355" s="29"/>
      <c r="E355" s="16"/>
      <c r="F355" s="17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</row>
    <row r="356" spans="1:20" s="37" customFormat="1" ht="51">
      <c r="A356" s="8">
        <v>1</v>
      </c>
      <c r="B356" s="47" t="s">
        <v>88</v>
      </c>
      <c r="C356" s="20">
        <v>6</v>
      </c>
      <c r="D356" s="29" t="s">
        <v>7</v>
      </c>
      <c r="E356" s="16">
        <v>70165.15</v>
      </c>
      <c r="F356" s="17">
        <v>420990.9</v>
      </c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</row>
    <row r="357" spans="1:20" s="37" customFormat="1" ht="26.25" thickBot="1">
      <c r="A357" s="8">
        <v>2</v>
      </c>
      <c r="B357" s="47" t="s">
        <v>89</v>
      </c>
      <c r="C357" s="20">
        <v>21</v>
      </c>
      <c r="D357" s="29" t="s">
        <v>90</v>
      </c>
      <c r="E357" s="16">
        <v>181043.4</v>
      </c>
      <c r="F357" s="17">
        <v>3801911.4</v>
      </c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</row>
    <row r="358" spans="1:20" s="234" customFormat="1" ht="14.25" thickBot="1" thickTop="1">
      <c r="A358" s="229"/>
      <c r="B358" s="230" t="s">
        <v>28</v>
      </c>
      <c r="C358" s="231"/>
      <c r="D358" s="232"/>
      <c r="E358" s="233"/>
      <c r="F358" s="233">
        <f>SUBTOTAL(9,F356:F357)</f>
        <v>4222902.3</v>
      </c>
      <c r="G358" s="12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</row>
    <row r="359" spans="1:20" s="37" customFormat="1" ht="14.25" thickBot="1" thickTop="1">
      <c r="A359" s="8"/>
      <c r="B359" s="9"/>
      <c r="C359" s="20"/>
      <c r="D359" s="29"/>
      <c r="E359" s="16"/>
      <c r="F359" s="17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</row>
    <row r="360" spans="1:20" s="136" customFormat="1" ht="14.25" thickBot="1" thickTop="1">
      <c r="A360" s="118"/>
      <c r="B360" s="228" t="s">
        <v>24</v>
      </c>
      <c r="C360" s="110"/>
      <c r="D360" s="112"/>
      <c r="E360" s="114"/>
      <c r="F360" s="114">
        <f>SUBTOTAL(9,F14:F358)</f>
        <v>226253852.3700001</v>
      </c>
      <c r="G360" s="125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  <c r="T360" s="266"/>
    </row>
    <row r="361" spans="1:20" s="137" customFormat="1" ht="13.5" thickTop="1">
      <c r="A361" s="216"/>
      <c r="B361" s="56"/>
      <c r="C361" s="58"/>
      <c r="D361" s="60"/>
      <c r="E361" s="51"/>
      <c r="F361" s="220"/>
      <c r="G361" s="125"/>
      <c r="H361" s="263"/>
      <c r="I361" s="263"/>
      <c r="J361" s="263"/>
      <c r="K361" s="263"/>
      <c r="L361" s="263"/>
      <c r="M361" s="263"/>
      <c r="N361" s="263"/>
      <c r="O361" s="263"/>
      <c r="P361" s="263"/>
      <c r="Q361" s="263"/>
      <c r="R361" s="263"/>
      <c r="S361" s="263"/>
      <c r="T361" s="263"/>
    </row>
    <row r="362" spans="1:20" s="137" customFormat="1" ht="12.75">
      <c r="A362" s="216"/>
      <c r="B362" s="56" t="s">
        <v>537</v>
      </c>
      <c r="C362" s="58"/>
      <c r="D362" s="60"/>
      <c r="E362" s="51"/>
      <c r="F362" s="220"/>
      <c r="G362" s="125"/>
      <c r="H362" s="263"/>
      <c r="I362" s="263"/>
      <c r="J362" s="263"/>
      <c r="K362" s="263"/>
      <c r="L362" s="263"/>
      <c r="M362" s="263"/>
      <c r="N362" s="263"/>
      <c r="O362" s="263"/>
      <c r="P362" s="263"/>
      <c r="Q362" s="263"/>
      <c r="R362" s="263"/>
      <c r="S362" s="263"/>
      <c r="T362" s="263"/>
    </row>
    <row r="363" spans="1:20" s="137" customFormat="1" ht="12.75">
      <c r="A363" s="216"/>
      <c r="B363" s="56"/>
      <c r="C363" s="58"/>
      <c r="D363" s="60"/>
      <c r="E363" s="51"/>
      <c r="F363" s="220"/>
      <c r="G363" s="125"/>
      <c r="H363" s="263"/>
      <c r="I363" s="263"/>
      <c r="J363" s="263"/>
      <c r="K363" s="263"/>
      <c r="L363" s="263"/>
      <c r="M363" s="263"/>
      <c r="N363" s="263"/>
      <c r="O363" s="263"/>
      <c r="P363" s="263"/>
      <c r="Q363" s="263"/>
      <c r="R363" s="263"/>
      <c r="S363" s="263"/>
      <c r="T363" s="263"/>
    </row>
    <row r="364" spans="1:20" s="137" customFormat="1" ht="12.75">
      <c r="A364" s="216"/>
      <c r="B364" s="56" t="s">
        <v>284</v>
      </c>
      <c r="C364" s="58"/>
      <c r="D364" s="60"/>
      <c r="E364" s="51"/>
      <c r="F364" s="220"/>
      <c r="G364" s="125"/>
      <c r="H364" s="263"/>
      <c r="I364" s="263"/>
      <c r="J364" s="263"/>
      <c r="K364" s="263"/>
      <c r="L364" s="263"/>
      <c r="M364" s="263"/>
      <c r="N364" s="263"/>
      <c r="O364" s="263"/>
      <c r="P364" s="263"/>
      <c r="Q364" s="263"/>
      <c r="R364" s="263"/>
      <c r="S364" s="263"/>
      <c r="T364" s="263"/>
    </row>
    <row r="365" spans="1:20" s="137" customFormat="1" ht="12.75">
      <c r="A365" s="216"/>
      <c r="B365" s="242"/>
      <c r="C365" s="58"/>
      <c r="D365" s="60"/>
      <c r="E365" s="51"/>
      <c r="F365" s="220"/>
      <c r="G365" s="125"/>
      <c r="H365" s="263"/>
      <c r="I365" s="263"/>
      <c r="J365" s="263"/>
      <c r="K365" s="263"/>
      <c r="L365" s="263"/>
      <c r="M365" s="263"/>
      <c r="N365" s="263"/>
      <c r="O365" s="263"/>
      <c r="P365" s="263"/>
      <c r="Q365" s="263"/>
      <c r="R365" s="263"/>
      <c r="S365" s="263"/>
      <c r="T365" s="263"/>
    </row>
    <row r="366" spans="1:20" s="37" customFormat="1" ht="12.75">
      <c r="A366" s="276" t="s">
        <v>10</v>
      </c>
      <c r="B366" s="277" t="s">
        <v>99</v>
      </c>
      <c r="C366" s="278"/>
      <c r="D366" s="278"/>
      <c r="E366" s="278"/>
      <c r="F366" s="279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</row>
    <row r="367" spans="1:20" s="37" customFormat="1" ht="54.75" customHeight="1">
      <c r="A367" s="5">
        <v>2</v>
      </c>
      <c r="B367" s="10" t="s">
        <v>100</v>
      </c>
      <c r="C367" s="20"/>
      <c r="D367" s="29"/>
      <c r="E367" s="16"/>
      <c r="F367" s="17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</row>
    <row r="368" spans="1:20" s="37" customFormat="1" ht="7.5" customHeight="1">
      <c r="A368" s="5"/>
      <c r="B368" s="10"/>
      <c r="C368" s="20"/>
      <c r="D368" s="29"/>
      <c r="E368" s="16"/>
      <c r="F368" s="17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</row>
    <row r="369" spans="1:20" s="37" customFormat="1" ht="12.75">
      <c r="A369" s="5">
        <v>2.1</v>
      </c>
      <c r="B369" s="10" t="s">
        <v>33</v>
      </c>
      <c r="C369" s="20"/>
      <c r="D369" s="29"/>
      <c r="E369" s="16"/>
      <c r="F369" s="17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</row>
    <row r="370" spans="1:20" s="37" customFormat="1" ht="12.75">
      <c r="A370" s="8" t="s">
        <v>34</v>
      </c>
      <c r="B370" s="9" t="s">
        <v>35</v>
      </c>
      <c r="C370" s="53">
        <v>-5107.88</v>
      </c>
      <c r="D370" s="29" t="s">
        <v>6</v>
      </c>
      <c r="E370" s="16">
        <v>824.34</v>
      </c>
      <c r="F370" s="52">
        <f>E370*C370</f>
        <v>-4210629.7992</v>
      </c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</row>
    <row r="371" spans="1:20" s="37" customFormat="1" ht="12.75">
      <c r="A371" s="8" t="s">
        <v>36</v>
      </c>
      <c r="B371" s="9" t="s">
        <v>101</v>
      </c>
      <c r="C371" s="53">
        <v>-3405.25</v>
      </c>
      <c r="D371" s="29" t="s">
        <v>6</v>
      </c>
      <c r="E371" s="16">
        <v>261.92</v>
      </c>
      <c r="F371" s="52">
        <f aca="true" t="shared" si="0" ref="F371:F405">E371*C371</f>
        <v>-891903.0800000001</v>
      </c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</row>
    <row r="372" spans="1:20" s="37" customFormat="1" ht="12.75">
      <c r="A372" s="8"/>
      <c r="B372" s="9"/>
      <c r="C372" s="53"/>
      <c r="D372" s="29"/>
      <c r="E372" s="16"/>
      <c r="F372" s="52">
        <f t="shared" si="0"/>
        <v>0</v>
      </c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</row>
    <row r="373" spans="1:20" s="37" customFormat="1" ht="12.75">
      <c r="A373" s="5">
        <v>7</v>
      </c>
      <c r="B373" s="10" t="s">
        <v>138</v>
      </c>
      <c r="C373" s="53"/>
      <c r="D373" s="29"/>
      <c r="E373" s="16"/>
      <c r="F373" s="52">
        <f t="shared" si="0"/>
        <v>0</v>
      </c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</row>
    <row r="374" spans="1:20" s="37" customFormat="1" ht="12.75">
      <c r="A374" s="8">
        <v>7.2</v>
      </c>
      <c r="B374" s="9" t="s">
        <v>140</v>
      </c>
      <c r="C374" s="53">
        <v>-550</v>
      </c>
      <c r="D374" s="29" t="s">
        <v>7</v>
      </c>
      <c r="E374" s="16">
        <v>184.8</v>
      </c>
      <c r="F374" s="52">
        <f t="shared" si="0"/>
        <v>-101640</v>
      </c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</row>
    <row r="375" spans="1:20" s="37" customFormat="1" ht="12.75">
      <c r="A375" s="8">
        <v>7.5</v>
      </c>
      <c r="B375" s="9" t="s">
        <v>17</v>
      </c>
      <c r="C375" s="53">
        <v>-2200</v>
      </c>
      <c r="D375" s="29" t="s">
        <v>7</v>
      </c>
      <c r="E375" s="16">
        <v>93.84</v>
      </c>
      <c r="F375" s="52">
        <f t="shared" si="0"/>
        <v>-206448</v>
      </c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</row>
    <row r="376" spans="1:20" s="37" customFormat="1" ht="8.25" customHeight="1">
      <c r="A376" s="8"/>
      <c r="B376" s="9"/>
      <c r="C376" s="53"/>
      <c r="D376" s="29"/>
      <c r="E376" s="16"/>
      <c r="F376" s="52">
        <f t="shared" si="0"/>
        <v>0</v>
      </c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</row>
    <row r="377" spans="1:20" s="37" customFormat="1" ht="12.75">
      <c r="A377" s="5">
        <v>8</v>
      </c>
      <c r="B377" s="10" t="s">
        <v>62</v>
      </c>
      <c r="C377" s="53"/>
      <c r="D377" s="29"/>
      <c r="E377" s="16"/>
      <c r="F377" s="52">
        <f t="shared" si="0"/>
        <v>0</v>
      </c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</row>
    <row r="378" spans="1:20" s="37" customFormat="1" ht="12.75">
      <c r="A378" s="8">
        <v>8.1</v>
      </c>
      <c r="B378" s="9" t="s">
        <v>142</v>
      </c>
      <c r="C378" s="53">
        <v>-7232.09</v>
      </c>
      <c r="D378" s="29" t="s">
        <v>8</v>
      </c>
      <c r="E378" s="16">
        <v>176.53</v>
      </c>
      <c r="F378" s="52">
        <f t="shared" si="0"/>
        <v>-1276680.8477</v>
      </c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</row>
    <row r="379" spans="1:20" s="37" customFormat="1" ht="25.5">
      <c r="A379" s="8">
        <v>8.2</v>
      </c>
      <c r="B379" s="9" t="s">
        <v>143</v>
      </c>
      <c r="C379" s="53">
        <v>-44</v>
      </c>
      <c r="D379" s="29" t="s">
        <v>8</v>
      </c>
      <c r="E379" s="16">
        <v>176.53</v>
      </c>
      <c r="F379" s="52">
        <f t="shared" si="0"/>
        <v>-7767.32</v>
      </c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</row>
    <row r="380" spans="1:20" s="37" customFormat="1" ht="12.75">
      <c r="A380" s="8">
        <v>8.3</v>
      </c>
      <c r="B380" s="9" t="s">
        <v>63</v>
      </c>
      <c r="C380" s="53">
        <v>-4116.09</v>
      </c>
      <c r="D380" s="29" t="s">
        <v>8</v>
      </c>
      <c r="E380" s="16">
        <v>101.64</v>
      </c>
      <c r="F380" s="52">
        <f t="shared" si="0"/>
        <v>-418359.3876</v>
      </c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</row>
    <row r="381" spans="1:20" s="37" customFormat="1" ht="12.75">
      <c r="A381" s="8">
        <v>8.4</v>
      </c>
      <c r="B381" s="9" t="s">
        <v>64</v>
      </c>
      <c r="C381" s="53">
        <v>-1186.09</v>
      </c>
      <c r="D381" s="29" t="s">
        <v>8</v>
      </c>
      <c r="E381" s="16">
        <v>74.59</v>
      </c>
      <c r="F381" s="52">
        <f t="shared" si="0"/>
        <v>-88470.4531</v>
      </c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</row>
    <row r="382" spans="1:20" s="37" customFormat="1" ht="12.75">
      <c r="A382" s="8">
        <v>8.5</v>
      </c>
      <c r="B382" s="9" t="s">
        <v>65</v>
      </c>
      <c r="C382" s="53">
        <v>-4792.85</v>
      </c>
      <c r="D382" s="29" t="s">
        <v>8</v>
      </c>
      <c r="E382" s="16">
        <v>38.03</v>
      </c>
      <c r="F382" s="52">
        <f t="shared" si="0"/>
        <v>-182272.08550000002</v>
      </c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</row>
    <row r="383" spans="1:20" s="37" customFormat="1" ht="10.5" customHeight="1">
      <c r="A383" s="8"/>
      <c r="B383" s="9"/>
      <c r="C383" s="53"/>
      <c r="D383" s="29"/>
      <c r="E383" s="16"/>
      <c r="F383" s="52">
        <f t="shared" si="0"/>
        <v>0</v>
      </c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</row>
    <row r="384" spans="1:20" s="37" customFormat="1" ht="12.75">
      <c r="A384" s="5">
        <v>11</v>
      </c>
      <c r="B384" s="10" t="s">
        <v>145</v>
      </c>
      <c r="C384" s="53"/>
      <c r="D384" s="29"/>
      <c r="E384" s="16"/>
      <c r="F384" s="52">
        <f t="shared" si="0"/>
        <v>0</v>
      </c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</row>
    <row r="385" spans="1:20" s="37" customFormat="1" ht="8.25" customHeight="1">
      <c r="A385" s="8"/>
      <c r="B385" s="9"/>
      <c r="C385" s="53"/>
      <c r="D385" s="29"/>
      <c r="E385" s="16"/>
      <c r="F385" s="52">
        <f t="shared" si="0"/>
        <v>0</v>
      </c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</row>
    <row r="386" spans="1:20" s="37" customFormat="1" ht="12.75">
      <c r="A386" s="5">
        <v>11.1</v>
      </c>
      <c r="B386" s="10" t="s">
        <v>146</v>
      </c>
      <c r="C386" s="53"/>
      <c r="D386" s="29"/>
      <c r="E386" s="16"/>
      <c r="F386" s="52">
        <f t="shared" si="0"/>
        <v>0</v>
      </c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</row>
    <row r="387" spans="1:20" s="37" customFormat="1" ht="12.75">
      <c r="A387" s="8" t="s">
        <v>147</v>
      </c>
      <c r="B387" s="9" t="s">
        <v>148</v>
      </c>
      <c r="C387" s="53">
        <v>-137.5</v>
      </c>
      <c r="D387" s="29" t="s">
        <v>8</v>
      </c>
      <c r="E387" s="16">
        <v>31.02</v>
      </c>
      <c r="F387" s="52">
        <f t="shared" si="0"/>
        <v>-4265.25</v>
      </c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</row>
    <row r="388" spans="1:20" s="37" customFormat="1" ht="12.75">
      <c r="A388" s="8" t="s">
        <v>149</v>
      </c>
      <c r="B388" s="9" t="s">
        <v>150</v>
      </c>
      <c r="C388" s="53">
        <v>-110</v>
      </c>
      <c r="D388" s="29" t="s">
        <v>8</v>
      </c>
      <c r="E388" s="16">
        <v>36.93</v>
      </c>
      <c r="F388" s="52">
        <f t="shared" si="0"/>
        <v>-4062.3</v>
      </c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</row>
    <row r="389" spans="1:20" s="37" customFormat="1" ht="12.75">
      <c r="A389" s="8" t="s">
        <v>151</v>
      </c>
      <c r="B389" s="9" t="s">
        <v>152</v>
      </c>
      <c r="C389" s="53">
        <v>-88</v>
      </c>
      <c r="D389" s="29" t="s">
        <v>8</v>
      </c>
      <c r="E389" s="16">
        <v>65.01</v>
      </c>
      <c r="F389" s="52">
        <f t="shared" si="0"/>
        <v>-5720.88</v>
      </c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</row>
    <row r="390" spans="1:20" s="37" customFormat="1" ht="12.75">
      <c r="A390" s="8" t="s">
        <v>153</v>
      </c>
      <c r="B390" s="9" t="s">
        <v>154</v>
      </c>
      <c r="C390" s="53">
        <v>-77</v>
      </c>
      <c r="D390" s="29" t="s">
        <v>8</v>
      </c>
      <c r="E390" s="16">
        <v>86.68</v>
      </c>
      <c r="F390" s="52">
        <f t="shared" si="0"/>
        <v>-6674.360000000001</v>
      </c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</row>
    <row r="391" spans="1:20" s="37" customFormat="1" ht="12.75">
      <c r="A391" s="8" t="s">
        <v>155</v>
      </c>
      <c r="B391" s="9" t="s">
        <v>156</v>
      </c>
      <c r="C391" s="53">
        <v>-19.8</v>
      </c>
      <c r="D391" s="29" t="s">
        <v>8</v>
      </c>
      <c r="E391" s="16">
        <v>208.03</v>
      </c>
      <c r="F391" s="52">
        <f t="shared" si="0"/>
        <v>-4118.994000000001</v>
      </c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</row>
    <row r="392" spans="1:20" s="37" customFormat="1" ht="12.75">
      <c r="A392" s="8" t="s">
        <v>157</v>
      </c>
      <c r="B392" s="9" t="s">
        <v>158</v>
      </c>
      <c r="C392" s="53">
        <v>-4.4</v>
      </c>
      <c r="D392" s="29" t="s">
        <v>8</v>
      </c>
      <c r="E392" s="16">
        <v>333.93</v>
      </c>
      <c r="F392" s="52">
        <f t="shared" si="0"/>
        <v>-1469.2920000000001</v>
      </c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</row>
    <row r="393" spans="1:20" s="37" customFormat="1" ht="7.5" customHeight="1">
      <c r="A393" s="8"/>
      <c r="B393" s="9"/>
      <c r="C393" s="53"/>
      <c r="D393" s="29"/>
      <c r="E393" s="16"/>
      <c r="F393" s="52">
        <f t="shared" si="0"/>
        <v>0</v>
      </c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</row>
    <row r="394" spans="1:20" s="37" customFormat="1" ht="12.75">
      <c r="A394" s="5">
        <v>11.2</v>
      </c>
      <c r="B394" s="10" t="s">
        <v>159</v>
      </c>
      <c r="C394" s="53"/>
      <c r="D394" s="29"/>
      <c r="E394" s="16"/>
      <c r="F394" s="52">
        <f t="shared" si="0"/>
        <v>0</v>
      </c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</row>
    <row r="395" spans="1:20" s="37" customFormat="1" ht="12.75">
      <c r="A395" s="8" t="s">
        <v>160</v>
      </c>
      <c r="B395" s="9" t="s">
        <v>161</v>
      </c>
      <c r="C395" s="53">
        <v>-302</v>
      </c>
      <c r="D395" s="29" t="s">
        <v>7</v>
      </c>
      <c r="E395" s="16">
        <v>16.25</v>
      </c>
      <c r="F395" s="52">
        <f t="shared" si="0"/>
        <v>-4907.5</v>
      </c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</row>
    <row r="396" spans="1:20" s="37" customFormat="1" ht="12.75">
      <c r="A396" s="8" t="s">
        <v>162</v>
      </c>
      <c r="B396" s="9" t="s">
        <v>163</v>
      </c>
      <c r="C396" s="53">
        <v>-242</v>
      </c>
      <c r="D396" s="29" t="s">
        <v>7</v>
      </c>
      <c r="E396" s="16">
        <v>32.5</v>
      </c>
      <c r="F396" s="52">
        <f t="shared" si="0"/>
        <v>-7865</v>
      </c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</row>
    <row r="397" spans="1:20" s="37" customFormat="1" ht="12.75">
      <c r="A397" s="8" t="s">
        <v>164</v>
      </c>
      <c r="B397" s="9" t="s">
        <v>165</v>
      </c>
      <c r="C397" s="53">
        <v>-194</v>
      </c>
      <c r="D397" s="29" t="s">
        <v>7</v>
      </c>
      <c r="E397" s="16">
        <v>54.17</v>
      </c>
      <c r="F397" s="52">
        <f t="shared" si="0"/>
        <v>-10508.98</v>
      </c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</row>
    <row r="398" spans="1:20" s="37" customFormat="1" ht="12.75">
      <c r="A398" s="8" t="s">
        <v>166</v>
      </c>
      <c r="B398" s="9" t="s">
        <v>167</v>
      </c>
      <c r="C398" s="53">
        <v>-169</v>
      </c>
      <c r="D398" s="29" t="s">
        <v>7</v>
      </c>
      <c r="E398" s="16">
        <v>97.51</v>
      </c>
      <c r="F398" s="52">
        <f t="shared" si="0"/>
        <v>-16479.190000000002</v>
      </c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</row>
    <row r="399" spans="1:20" s="37" customFormat="1" ht="12.75">
      <c r="A399" s="8" t="s">
        <v>168</v>
      </c>
      <c r="B399" s="9" t="s">
        <v>169</v>
      </c>
      <c r="C399" s="53">
        <v>-44</v>
      </c>
      <c r="D399" s="29" t="s">
        <v>7</v>
      </c>
      <c r="E399" s="16">
        <v>1209.18</v>
      </c>
      <c r="F399" s="52">
        <f t="shared" si="0"/>
        <v>-53203.920000000006</v>
      </c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</row>
    <row r="400" spans="1:20" s="37" customFormat="1" ht="12.75">
      <c r="A400" s="8" t="s">
        <v>170</v>
      </c>
      <c r="B400" s="9" t="s">
        <v>171</v>
      </c>
      <c r="C400" s="53">
        <v>-9</v>
      </c>
      <c r="D400" s="29" t="s">
        <v>7</v>
      </c>
      <c r="E400" s="16">
        <v>1336.05</v>
      </c>
      <c r="F400" s="52">
        <f t="shared" si="0"/>
        <v>-12024.449999999999</v>
      </c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</row>
    <row r="401" spans="1:20" s="37" customFormat="1" ht="9.75" customHeight="1">
      <c r="A401" s="8"/>
      <c r="B401" s="9"/>
      <c r="C401" s="53"/>
      <c r="D401" s="29"/>
      <c r="E401" s="16"/>
      <c r="F401" s="52">
        <f t="shared" si="0"/>
        <v>0</v>
      </c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</row>
    <row r="402" spans="1:20" s="37" customFormat="1" ht="12.75">
      <c r="A402" s="5">
        <v>11.3</v>
      </c>
      <c r="B402" s="10" t="s">
        <v>58</v>
      </c>
      <c r="C402" s="20"/>
      <c r="D402" s="29"/>
      <c r="E402" s="16"/>
      <c r="F402" s="52">
        <f t="shared" si="0"/>
        <v>0</v>
      </c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</row>
    <row r="403" spans="1:20" s="37" customFormat="1" ht="12.75">
      <c r="A403" s="8" t="s">
        <v>172</v>
      </c>
      <c r="B403" s="9" t="s">
        <v>173</v>
      </c>
      <c r="C403" s="53">
        <v>-13</v>
      </c>
      <c r="D403" s="29" t="s">
        <v>11</v>
      </c>
      <c r="E403" s="16">
        <v>255.7</v>
      </c>
      <c r="F403" s="52">
        <f t="shared" si="0"/>
        <v>-3324.1</v>
      </c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</row>
    <row r="404" spans="1:20" s="37" customFormat="1" ht="12.75">
      <c r="A404" s="8" t="s">
        <v>174</v>
      </c>
      <c r="B404" s="9" t="s">
        <v>175</v>
      </c>
      <c r="C404" s="53">
        <v>-13</v>
      </c>
      <c r="D404" s="29" t="s">
        <v>11</v>
      </c>
      <c r="E404" s="16">
        <v>333.72</v>
      </c>
      <c r="F404" s="52">
        <f t="shared" si="0"/>
        <v>-4338.360000000001</v>
      </c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</row>
    <row r="405" spans="1:20" s="37" customFormat="1" ht="7.5" customHeight="1" thickBot="1">
      <c r="A405" s="8"/>
      <c r="B405" s="9"/>
      <c r="C405" s="20"/>
      <c r="D405" s="29"/>
      <c r="E405" s="16"/>
      <c r="F405" s="17">
        <f t="shared" si="0"/>
        <v>0</v>
      </c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</row>
    <row r="406" spans="1:20" s="234" customFormat="1" ht="14.25" thickBot="1" thickTop="1">
      <c r="A406" s="229"/>
      <c r="B406" s="230" t="s">
        <v>185</v>
      </c>
      <c r="C406" s="231"/>
      <c r="D406" s="232"/>
      <c r="E406" s="233"/>
      <c r="F406" s="233">
        <f>SUBTOTAL(9,F367:F405)</f>
        <v>-7523133.549100001</v>
      </c>
      <c r="G406" s="12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</row>
    <row r="407" spans="1:20" s="37" customFormat="1" ht="13.5" thickTop="1">
      <c r="A407" s="1"/>
      <c r="B407" s="21"/>
      <c r="C407" s="19"/>
      <c r="D407" s="19"/>
      <c r="E407" s="17"/>
      <c r="F407" s="17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</row>
    <row r="408" spans="1:20" s="37" customFormat="1" ht="12.75">
      <c r="A408" s="5" t="s">
        <v>12</v>
      </c>
      <c r="B408" s="10" t="s">
        <v>186</v>
      </c>
      <c r="C408" s="35"/>
      <c r="D408" s="35"/>
      <c r="E408" s="35"/>
      <c r="F408" s="11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</row>
    <row r="409" spans="1:20" s="37" customFormat="1" ht="12.75">
      <c r="A409" s="6"/>
      <c r="B409" s="12"/>
      <c r="C409" s="22"/>
      <c r="D409" s="23"/>
      <c r="E409" s="24"/>
      <c r="F409" s="24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</row>
    <row r="410" spans="1:20" s="37" customFormat="1" ht="51">
      <c r="A410" s="5">
        <v>2</v>
      </c>
      <c r="B410" s="10" t="s">
        <v>100</v>
      </c>
      <c r="C410" s="20"/>
      <c r="D410" s="29"/>
      <c r="E410" s="16"/>
      <c r="F410" s="17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</row>
    <row r="411" spans="1:20" s="37" customFormat="1" ht="12.75">
      <c r="A411" s="8"/>
      <c r="B411" s="9"/>
      <c r="C411" s="20"/>
      <c r="D411" s="29"/>
      <c r="E411" s="16"/>
      <c r="F411" s="17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</row>
    <row r="412" spans="1:20" s="37" customFormat="1" ht="12.75">
      <c r="A412" s="5">
        <v>2.1</v>
      </c>
      <c r="B412" s="10" t="s">
        <v>187</v>
      </c>
      <c r="C412" s="20"/>
      <c r="D412" s="29"/>
      <c r="E412" s="16"/>
      <c r="F412" s="17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</row>
    <row r="413" spans="1:20" s="37" customFormat="1" ht="12.75">
      <c r="A413" s="8" t="s">
        <v>34</v>
      </c>
      <c r="B413" s="9" t="s">
        <v>188</v>
      </c>
      <c r="C413" s="53">
        <v>-9070.01</v>
      </c>
      <c r="D413" s="29" t="s">
        <v>6</v>
      </c>
      <c r="E413" s="16">
        <v>1546.3</v>
      </c>
      <c r="F413" s="52">
        <f aca="true" t="shared" si="1" ref="F413:F453">E413*C413</f>
        <v>-14024956.463</v>
      </c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</row>
    <row r="414" spans="1:20" s="37" customFormat="1" ht="12.75">
      <c r="A414" s="8" t="s">
        <v>36</v>
      </c>
      <c r="B414" s="9" t="s">
        <v>189</v>
      </c>
      <c r="C414" s="53">
        <v>-4535.01</v>
      </c>
      <c r="D414" s="29" t="s">
        <v>6</v>
      </c>
      <c r="E414" s="16">
        <v>514.93</v>
      </c>
      <c r="F414" s="52">
        <f t="shared" si="1"/>
        <v>-2335212.6993</v>
      </c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</row>
    <row r="415" spans="1:20" s="37" customFormat="1" ht="12.75">
      <c r="A415" s="8"/>
      <c r="B415" s="9"/>
      <c r="C415" s="53"/>
      <c r="D415" s="29"/>
      <c r="E415" s="16"/>
      <c r="F415" s="52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</row>
    <row r="416" spans="1:20" s="37" customFormat="1" ht="12.75">
      <c r="A416" s="5">
        <v>2.4</v>
      </c>
      <c r="B416" s="10" t="s">
        <v>103</v>
      </c>
      <c r="C416" s="53">
        <v>-1479.16</v>
      </c>
      <c r="D416" s="29" t="s">
        <v>6</v>
      </c>
      <c r="E416" s="16">
        <v>667.32</v>
      </c>
      <c r="F416" s="52">
        <f t="shared" si="1"/>
        <v>-987073.0512000001</v>
      </c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</row>
    <row r="417" spans="1:20" s="37" customFormat="1" ht="25.5">
      <c r="A417" s="5">
        <v>2.5</v>
      </c>
      <c r="B417" s="10" t="s">
        <v>190</v>
      </c>
      <c r="C417" s="53">
        <v>-6163.18</v>
      </c>
      <c r="D417" s="29" t="s">
        <v>6</v>
      </c>
      <c r="E417" s="16">
        <v>815.11</v>
      </c>
      <c r="F417" s="52">
        <f t="shared" si="1"/>
        <v>-5023669.649800001</v>
      </c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</row>
    <row r="418" spans="1:20" s="37" customFormat="1" ht="8.25" customHeight="1">
      <c r="A418" s="1"/>
      <c r="B418" s="21"/>
      <c r="C418" s="53"/>
      <c r="D418" s="20"/>
      <c r="E418" s="17"/>
      <c r="F418" s="52">
        <f t="shared" si="1"/>
        <v>0</v>
      </c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</row>
    <row r="419" spans="1:20" s="37" customFormat="1" ht="12.75">
      <c r="A419" s="5">
        <v>9</v>
      </c>
      <c r="B419" s="10" t="s">
        <v>245</v>
      </c>
      <c r="C419" s="53"/>
      <c r="D419" s="29"/>
      <c r="E419" s="16"/>
      <c r="F419" s="52">
        <f t="shared" si="1"/>
        <v>0</v>
      </c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</row>
    <row r="420" spans="1:20" s="37" customFormat="1" ht="8.25" customHeight="1">
      <c r="A420" s="273"/>
      <c r="B420" s="274"/>
      <c r="C420" s="280"/>
      <c r="D420" s="275"/>
      <c r="E420" s="272"/>
      <c r="F420" s="281">
        <f t="shared" si="1"/>
        <v>0</v>
      </c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</row>
    <row r="421" spans="1:20" s="37" customFormat="1" ht="12.75">
      <c r="A421" s="8">
        <v>9.5</v>
      </c>
      <c r="B421" s="9" t="s">
        <v>17</v>
      </c>
      <c r="C421" s="53">
        <v>-6592</v>
      </c>
      <c r="D421" s="29" t="s">
        <v>7</v>
      </c>
      <c r="E421" s="16">
        <v>93.84</v>
      </c>
      <c r="F421" s="52">
        <f t="shared" si="1"/>
        <v>-618593.28</v>
      </c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</row>
    <row r="422" spans="1:20" s="37" customFormat="1" ht="8.25" customHeight="1">
      <c r="A422" s="8"/>
      <c r="B422" s="9"/>
      <c r="C422" s="53"/>
      <c r="D422" s="29"/>
      <c r="E422" s="16"/>
      <c r="F422" s="52">
        <f t="shared" si="1"/>
        <v>0</v>
      </c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1:20" s="37" customFormat="1" ht="12.75">
      <c r="A423" s="5">
        <v>10</v>
      </c>
      <c r="B423" s="10" t="s">
        <v>62</v>
      </c>
      <c r="C423" s="53"/>
      <c r="D423" s="29"/>
      <c r="E423" s="16"/>
      <c r="F423" s="52">
        <f t="shared" si="1"/>
        <v>0</v>
      </c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</row>
    <row r="424" spans="1:20" s="37" customFormat="1" ht="12.75">
      <c r="A424" s="8">
        <v>10.1</v>
      </c>
      <c r="B424" s="9" t="s">
        <v>247</v>
      </c>
      <c r="C424" s="53">
        <v>-1243</v>
      </c>
      <c r="D424" s="29" t="s">
        <v>8</v>
      </c>
      <c r="E424" s="16">
        <v>237.65</v>
      </c>
      <c r="F424" s="52">
        <f t="shared" si="1"/>
        <v>-295398.95</v>
      </c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</row>
    <row r="425" spans="1:20" s="37" customFormat="1" ht="12.75">
      <c r="A425" s="8">
        <v>10.2</v>
      </c>
      <c r="B425" s="9" t="s">
        <v>84</v>
      </c>
      <c r="C425" s="53">
        <v>-440.55</v>
      </c>
      <c r="D425" s="29" t="s">
        <v>8</v>
      </c>
      <c r="E425" s="16">
        <v>176.53</v>
      </c>
      <c r="F425" s="52">
        <f t="shared" si="1"/>
        <v>-77770.2915</v>
      </c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</row>
    <row r="426" spans="1:20" s="37" customFormat="1" ht="12.75">
      <c r="A426" s="8">
        <v>10.299999999999999</v>
      </c>
      <c r="B426" s="9" t="s">
        <v>63</v>
      </c>
      <c r="C426" s="53">
        <v>-1618.08</v>
      </c>
      <c r="D426" s="29" t="s">
        <v>8</v>
      </c>
      <c r="E426" s="16">
        <v>101.64</v>
      </c>
      <c r="F426" s="52">
        <f t="shared" si="1"/>
        <v>-164461.6512</v>
      </c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</row>
    <row r="427" spans="1:20" s="37" customFormat="1" ht="12.75">
      <c r="A427" s="8">
        <v>10.399999999999999</v>
      </c>
      <c r="B427" s="9" t="s">
        <v>64</v>
      </c>
      <c r="C427" s="53">
        <v>-8558.5</v>
      </c>
      <c r="D427" s="29" t="s">
        <v>8</v>
      </c>
      <c r="E427" s="16">
        <v>74.59</v>
      </c>
      <c r="F427" s="52">
        <f t="shared" si="1"/>
        <v>-638378.515</v>
      </c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</row>
    <row r="428" spans="1:20" s="37" customFormat="1" ht="12.75">
      <c r="A428" s="8">
        <v>10.499999999999998</v>
      </c>
      <c r="B428" s="9" t="s">
        <v>248</v>
      </c>
      <c r="C428" s="53">
        <v>-9219.95</v>
      </c>
      <c r="D428" s="29" t="s">
        <v>8</v>
      </c>
      <c r="E428" s="16">
        <v>49.95</v>
      </c>
      <c r="F428" s="52">
        <f t="shared" si="1"/>
        <v>-460536.50250000006</v>
      </c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</row>
    <row r="429" spans="1:20" s="37" customFormat="1" ht="12.75">
      <c r="A429" s="8">
        <v>10.599999999999998</v>
      </c>
      <c r="B429" s="9" t="s">
        <v>65</v>
      </c>
      <c r="C429" s="53">
        <v>-11794</v>
      </c>
      <c r="D429" s="29" t="s">
        <v>8</v>
      </c>
      <c r="E429" s="16">
        <v>38.03</v>
      </c>
      <c r="F429" s="52">
        <f t="shared" si="1"/>
        <v>-448525.82</v>
      </c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</row>
    <row r="430" spans="1:20" s="37" customFormat="1" ht="8.25" customHeight="1">
      <c r="A430" s="8"/>
      <c r="B430" s="9"/>
      <c r="C430" s="53"/>
      <c r="D430" s="29"/>
      <c r="E430" s="16"/>
      <c r="F430" s="52">
        <f t="shared" si="1"/>
        <v>0</v>
      </c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</row>
    <row r="431" spans="1:20" s="37" customFormat="1" ht="12.75">
      <c r="A431" s="5">
        <v>12</v>
      </c>
      <c r="B431" s="10" t="s">
        <v>145</v>
      </c>
      <c r="C431" s="53"/>
      <c r="D431" s="29"/>
      <c r="E431" s="16"/>
      <c r="F431" s="52">
        <f t="shared" si="1"/>
        <v>0</v>
      </c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</row>
    <row r="432" spans="1:20" s="37" customFormat="1" ht="12.75">
      <c r="A432" s="8"/>
      <c r="B432" s="9"/>
      <c r="C432" s="53"/>
      <c r="D432" s="29"/>
      <c r="E432" s="16"/>
      <c r="F432" s="52">
        <f t="shared" si="1"/>
        <v>0</v>
      </c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</row>
    <row r="433" spans="1:20" s="37" customFormat="1" ht="12.75">
      <c r="A433" s="5">
        <v>12.1</v>
      </c>
      <c r="B433" s="10" t="s">
        <v>146</v>
      </c>
      <c r="C433" s="53"/>
      <c r="D433" s="29"/>
      <c r="E433" s="16"/>
      <c r="F433" s="52">
        <f t="shared" si="1"/>
        <v>0</v>
      </c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</row>
    <row r="434" spans="1:20" s="37" customFormat="1" ht="12.75">
      <c r="A434" s="8"/>
      <c r="B434" s="9"/>
      <c r="C434" s="53"/>
      <c r="D434" s="29"/>
      <c r="E434" s="16"/>
      <c r="F434" s="52">
        <f t="shared" si="1"/>
        <v>0</v>
      </c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</row>
    <row r="435" spans="1:20" s="37" customFormat="1" ht="12.75">
      <c r="A435" s="8" t="s">
        <v>249</v>
      </c>
      <c r="B435" s="9" t="s">
        <v>148</v>
      </c>
      <c r="C435" s="53">
        <v>-824</v>
      </c>
      <c r="D435" s="29" t="s">
        <v>8</v>
      </c>
      <c r="E435" s="16">
        <v>31.02</v>
      </c>
      <c r="F435" s="52">
        <f t="shared" si="1"/>
        <v>-25560.48</v>
      </c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</row>
    <row r="436" spans="1:20" s="37" customFormat="1" ht="12.75">
      <c r="A436" s="8" t="s">
        <v>250</v>
      </c>
      <c r="B436" s="9" t="s">
        <v>150</v>
      </c>
      <c r="C436" s="53">
        <v>-300</v>
      </c>
      <c r="D436" s="29" t="s">
        <v>8</v>
      </c>
      <c r="E436" s="16">
        <v>36.93</v>
      </c>
      <c r="F436" s="52">
        <f t="shared" si="1"/>
        <v>-11079</v>
      </c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</row>
    <row r="437" spans="1:20" s="37" customFormat="1" ht="12.75">
      <c r="A437" s="8" t="s">
        <v>251</v>
      </c>
      <c r="B437" s="9" t="s">
        <v>152</v>
      </c>
      <c r="C437" s="53">
        <v>-150</v>
      </c>
      <c r="D437" s="29" t="s">
        <v>8</v>
      </c>
      <c r="E437" s="16">
        <v>65.01</v>
      </c>
      <c r="F437" s="52">
        <f t="shared" si="1"/>
        <v>-9751.5</v>
      </c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</row>
    <row r="438" spans="1:20" s="37" customFormat="1" ht="12.75">
      <c r="A438" s="8" t="s">
        <v>252</v>
      </c>
      <c r="B438" s="9" t="s">
        <v>154</v>
      </c>
      <c r="C438" s="53">
        <v>-120</v>
      </c>
      <c r="D438" s="29" t="s">
        <v>8</v>
      </c>
      <c r="E438" s="16">
        <v>86.68</v>
      </c>
      <c r="F438" s="52">
        <f t="shared" si="1"/>
        <v>-10401.6</v>
      </c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</row>
    <row r="439" spans="1:20" s="37" customFormat="1" ht="12.75">
      <c r="A439" s="8" t="s">
        <v>253</v>
      </c>
      <c r="B439" s="9" t="s">
        <v>156</v>
      </c>
      <c r="C439" s="53">
        <v>-103</v>
      </c>
      <c r="D439" s="29" t="s">
        <v>8</v>
      </c>
      <c r="E439" s="16">
        <v>208.03</v>
      </c>
      <c r="F439" s="52">
        <f t="shared" si="1"/>
        <v>-21427.09</v>
      </c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</row>
    <row r="440" spans="1:20" s="37" customFormat="1" ht="12.75">
      <c r="A440" s="8" t="s">
        <v>254</v>
      </c>
      <c r="B440" s="9" t="s">
        <v>158</v>
      </c>
      <c r="C440" s="53">
        <v>-206</v>
      </c>
      <c r="D440" s="29" t="s">
        <v>8</v>
      </c>
      <c r="E440" s="16">
        <v>333.93</v>
      </c>
      <c r="F440" s="52">
        <f t="shared" si="1"/>
        <v>-68789.58</v>
      </c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</row>
    <row r="441" spans="1:20" s="37" customFormat="1" ht="12.75">
      <c r="A441" s="8"/>
      <c r="B441" s="9"/>
      <c r="C441" s="53"/>
      <c r="D441" s="29"/>
      <c r="E441" s="16"/>
      <c r="F441" s="52">
        <f t="shared" si="1"/>
        <v>0</v>
      </c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</row>
    <row r="442" spans="1:20" s="37" customFormat="1" ht="12.75">
      <c r="A442" s="5">
        <v>12.2</v>
      </c>
      <c r="B442" s="10" t="s">
        <v>159</v>
      </c>
      <c r="C442" s="53"/>
      <c r="D442" s="29"/>
      <c r="E442" s="16"/>
      <c r="F442" s="52">
        <f t="shared" si="1"/>
        <v>0</v>
      </c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</row>
    <row r="443" spans="1:20" s="37" customFormat="1" ht="12.75">
      <c r="A443" s="8" t="s">
        <v>255</v>
      </c>
      <c r="B443" s="9" t="s">
        <v>161</v>
      </c>
      <c r="C443" s="53">
        <v>-1648</v>
      </c>
      <c r="D443" s="29" t="s">
        <v>7</v>
      </c>
      <c r="E443" s="16">
        <v>16.25</v>
      </c>
      <c r="F443" s="52">
        <f t="shared" si="1"/>
        <v>-26780</v>
      </c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</row>
    <row r="444" spans="1:20" s="37" customFormat="1" ht="12.75">
      <c r="A444" s="8" t="s">
        <v>256</v>
      </c>
      <c r="B444" s="9" t="s">
        <v>163</v>
      </c>
      <c r="C444" s="53">
        <v>-600</v>
      </c>
      <c r="D444" s="29" t="s">
        <v>7</v>
      </c>
      <c r="E444" s="16">
        <v>32.5</v>
      </c>
      <c r="F444" s="52">
        <f t="shared" si="1"/>
        <v>-19500</v>
      </c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</row>
    <row r="445" spans="1:20" s="37" customFormat="1" ht="12.75">
      <c r="A445" s="8" t="s">
        <v>257</v>
      </c>
      <c r="B445" s="9" t="s">
        <v>165</v>
      </c>
      <c r="C445" s="53">
        <v>-300</v>
      </c>
      <c r="D445" s="29" t="s">
        <v>7</v>
      </c>
      <c r="E445" s="16">
        <v>54.17</v>
      </c>
      <c r="F445" s="52">
        <f t="shared" si="1"/>
        <v>-16251</v>
      </c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</row>
    <row r="446" spans="1:20" s="37" customFormat="1" ht="12.75">
      <c r="A446" s="8" t="s">
        <v>258</v>
      </c>
      <c r="B446" s="9" t="s">
        <v>167</v>
      </c>
      <c r="C446" s="53">
        <v>-240</v>
      </c>
      <c r="D446" s="29" t="s">
        <v>7</v>
      </c>
      <c r="E446" s="16">
        <v>97.51</v>
      </c>
      <c r="F446" s="52">
        <f t="shared" si="1"/>
        <v>-23402.4</v>
      </c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</row>
    <row r="447" spans="1:20" s="37" customFormat="1" ht="13.5" thickBot="1">
      <c r="A447" s="8" t="s">
        <v>259</v>
      </c>
      <c r="B447" s="9" t="s">
        <v>169</v>
      </c>
      <c r="C447" s="53">
        <v>-206</v>
      </c>
      <c r="D447" s="29" t="s">
        <v>7</v>
      </c>
      <c r="E447" s="16">
        <v>1209.18</v>
      </c>
      <c r="F447" s="52">
        <f t="shared" si="1"/>
        <v>-249091.08000000002</v>
      </c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</row>
    <row r="448" spans="1:20" s="136" customFormat="1" ht="14.25" thickBot="1" thickTop="1">
      <c r="A448" s="8" t="s">
        <v>260</v>
      </c>
      <c r="B448" s="9" t="s">
        <v>171</v>
      </c>
      <c r="C448" s="53">
        <v>-412</v>
      </c>
      <c r="D448" s="29" t="s">
        <v>7</v>
      </c>
      <c r="E448" s="16">
        <v>1336.05</v>
      </c>
      <c r="F448" s="52">
        <f t="shared" si="1"/>
        <v>-550452.6</v>
      </c>
      <c r="G448" s="125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  <c r="T448" s="266"/>
    </row>
    <row r="449" spans="1:20" s="37" customFormat="1" ht="13.5" thickTop="1">
      <c r="A449" s="8"/>
      <c r="B449" s="9"/>
      <c r="C449" s="53"/>
      <c r="D449" s="29"/>
      <c r="E449" s="16"/>
      <c r="F449" s="52">
        <f t="shared" si="1"/>
        <v>0</v>
      </c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</row>
    <row r="450" spans="1:20" s="37" customFormat="1" ht="12.75">
      <c r="A450" s="5">
        <v>12.3</v>
      </c>
      <c r="B450" s="10" t="s">
        <v>58</v>
      </c>
      <c r="C450" s="53"/>
      <c r="D450" s="29"/>
      <c r="E450" s="16"/>
      <c r="F450" s="52">
        <f t="shared" si="1"/>
        <v>0</v>
      </c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</row>
    <row r="451" spans="1:20" s="37" customFormat="1" ht="12.75">
      <c r="A451" s="8" t="s">
        <v>261</v>
      </c>
      <c r="B451" s="9" t="s">
        <v>173</v>
      </c>
      <c r="C451" s="53">
        <v>-200</v>
      </c>
      <c r="D451" s="29" t="s">
        <v>11</v>
      </c>
      <c r="E451" s="16">
        <v>255.7</v>
      </c>
      <c r="F451" s="52">
        <f t="shared" si="1"/>
        <v>-51140</v>
      </c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</row>
    <row r="452" spans="1:20" s="37" customFormat="1" ht="12.75">
      <c r="A452" s="8" t="s">
        <v>262</v>
      </c>
      <c r="B452" s="9" t="s">
        <v>175</v>
      </c>
      <c r="C452" s="53">
        <v>-200</v>
      </c>
      <c r="D452" s="29" t="s">
        <v>11</v>
      </c>
      <c r="E452" s="16">
        <v>333.72</v>
      </c>
      <c r="F452" s="52">
        <f t="shared" si="1"/>
        <v>-66744</v>
      </c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</row>
    <row r="453" spans="1:20" s="37" customFormat="1" ht="13.5" thickBot="1">
      <c r="A453" s="8"/>
      <c r="B453" s="9"/>
      <c r="C453" s="53"/>
      <c r="D453" s="29"/>
      <c r="E453" s="16"/>
      <c r="F453" s="52">
        <f t="shared" si="1"/>
        <v>0</v>
      </c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</row>
    <row r="454" spans="1:20" s="234" customFormat="1" ht="14.25" thickBot="1" thickTop="1">
      <c r="A454" s="229"/>
      <c r="B454" s="230" t="s">
        <v>264</v>
      </c>
      <c r="C454" s="231"/>
      <c r="D454" s="232"/>
      <c r="E454" s="233"/>
      <c r="F454" s="233">
        <f>SUBTOTAL(9,F410:F453)</f>
        <v>-26224947.203500003</v>
      </c>
      <c r="G454" s="12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</row>
    <row r="455" spans="1:20" s="136" customFormat="1" ht="14.25" thickBot="1" thickTop="1">
      <c r="A455" s="118"/>
      <c r="B455" s="228" t="s">
        <v>285</v>
      </c>
      <c r="C455" s="110"/>
      <c r="D455" s="112"/>
      <c r="E455" s="114"/>
      <c r="F455" s="114">
        <f>F454+F406</f>
        <v>-33748080.75260001</v>
      </c>
      <c r="G455" s="125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</row>
    <row r="456" spans="1:20" s="137" customFormat="1" ht="13.5" thickTop="1">
      <c r="A456" s="215"/>
      <c r="B456" s="55"/>
      <c r="C456" s="57"/>
      <c r="D456" s="59"/>
      <c r="E456" s="219"/>
      <c r="F456" s="259"/>
      <c r="G456" s="125"/>
      <c r="H456" s="263"/>
      <c r="I456" s="263"/>
      <c r="J456" s="263"/>
      <c r="K456" s="263"/>
      <c r="L456" s="263"/>
      <c r="M456" s="263"/>
      <c r="N456" s="263"/>
      <c r="O456" s="263"/>
      <c r="P456" s="263"/>
      <c r="Q456" s="263"/>
      <c r="R456" s="263"/>
      <c r="S456" s="263"/>
      <c r="T456" s="263"/>
    </row>
    <row r="457" spans="1:20" s="137" customFormat="1" ht="12.75">
      <c r="A457" s="216"/>
      <c r="B457" s="56" t="s">
        <v>286</v>
      </c>
      <c r="C457" s="58"/>
      <c r="D457" s="60"/>
      <c r="E457" s="220"/>
      <c r="F457" s="259"/>
      <c r="G457" s="125"/>
      <c r="H457" s="263"/>
      <c r="I457" s="263"/>
      <c r="J457" s="263"/>
      <c r="K457" s="263"/>
      <c r="L457" s="263"/>
      <c r="M457" s="263"/>
      <c r="N457" s="263"/>
      <c r="O457" s="263"/>
      <c r="P457" s="263"/>
      <c r="Q457" s="263"/>
      <c r="R457" s="263"/>
      <c r="S457" s="263"/>
      <c r="T457" s="263"/>
    </row>
    <row r="458" spans="1:20" s="137" customFormat="1" ht="10.5" customHeight="1">
      <c r="A458" s="216"/>
      <c r="B458" s="56"/>
      <c r="C458" s="61"/>
      <c r="D458" s="60"/>
      <c r="E458" s="220"/>
      <c r="F458" s="259"/>
      <c r="G458" s="125"/>
      <c r="H458" s="263"/>
      <c r="I458" s="263"/>
      <c r="J458" s="263"/>
      <c r="K458" s="263"/>
      <c r="L458" s="263"/>
      <c r="M458" s="263"/>
      <c r="N458" s="263"/>
      <c r="O458" s="263"/>
      <c r="P458" s="263"/>
      <c r="Q458" s="263"/>
      <c r="R458" s="263"/>
      <c r="S458" s="263"/>
      <c r="T458" s="263"/>
    </row>
    <row r="459" spans="1:20" s="37" customFormat="1" ht="12.75">
      <c r="A459" s="5" t="s">
        <v>10</v>
      </c>
      <c r="B459" s="10" t="s">
        <v>99</v>
      </c>
      <c r="C459" s="54"/>
      <c r="D459" s="35"/>
      <c r="E459" s="35"/>
      <c r="F459" s="218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</row>
    <row r="460" spans="1:20" s="37" customFormat="1" ht="7.5" customHeight="1">
      <c r="A460" s="6"/>
      <c r="B460" s="12"/>
      <c r="C460" s="13"/>
      <c r="D460" s="28"/>
      <c r="E460" s="14"/>
      <c r="F460" s="1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</row>
    <row r="461" spans="1:20" s="37" customFormat="1" ht="12.75">
      <c r="A461" s="5">
        <v>1</v>
      </c>
      <c r="B461" s="10" t="s">
        <v>86</v>
      </c>
      <c r="C461" s="20"/>
      <c r="D461" s="29"/>
      <c r="E461" s="16"/>
      <c r="F461" s="17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</row>
    <row r="462" spans="1:20" s="37" customFormat="1" ht="12.75">
      <c r="A462" s="8">
        <v>1.1</v>
      </c>
      <c r="B462" s="9" t="s">
        <v>25</v>
      </c>
      <c r="C462" s="53">
        <v>-2173.83</v>
      </c>
      <c r="D462" s="29" t="s">
        <v>8</v>
      </c>
      <c r="E462" s="16">
        <v>12.99</v>
      </c>
      <c r="F462" s="52">
        <f aca="true" t="shared" si="2" ref="F462:F510">E462*C462</f>
        <v>-28238.0517</v>
      </c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</row>
    <row r="463" spans="1:20" s="37" customFormat="1" ht="12.75">
      <c r="A463" s="8"/>
      <c r="B463" s="9"/>
      <c r="C463" s="20"/>
      <c r="D463" s="29"/>
      <c r="E463" s="16"/>
      <c r="F463" s="52">
        <f t="shared" si="2"/>
        <v>0</v>
      </c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</row>
    <row r="464" spans="1:20" s="37" customFormat="1" ht="52.5" customHeight="1">
      <c r="A464" s="5">
        <v>2</v>
      </c>
      <c r="B464" s="10" t="s">
        <v>100</v>
      </c>
      <c r="C464" s="20"/>
      <c r="D464" s="29"/>
      <c r="E464" s="16"/>
      <c r="F464" s="52">
        <f t="shared" si="2"/>
        <v>0</v>
      </c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1:20" s="37" customFormat="1" ht="7.5" customHeight="1">
      <c r="A465" s="5"/>
      <c r="B465" s="10"/>
      <c r="C465" s="20"/>
      <c r="D465" s="29"/>
      <c r="E465" s="16"/>
      <c r="F465" s="52">
        <f t="shared" si="2"/>
        <v>0</v>
      </c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</row>
    <row r="466" spans="1:20" s="37" customFormat="1" ht="12.75">
      <c r="A466" s="5">
        <v>2.3</v>
      </c>
      <c r="B466" s="10" t="s">
        <v>102</v>
      </c>
      <c r="C466" s="53">
        <v>-393.66</v>
      </c>
      <c r="D466" s="29" t="s">
        <v>6</v>
      </c>
      <c r="E466" s="16">
        <v>1209.27</v>
      </c>
      <c r="F466" s="52">
        <f t="shared" si="2"/>
        <v>-476041.2282</v>
      </c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</row>
    <row r="467" spans="1:20" s="37" customFormat="1" ht="12.75">
      <c r="A467" s="5"/>
      <c r="B467" s="10"/>
      <c r="C467" s="53"/>
      <c r="D467" s="29"/>
      <c r="E467" s="16"/>
      <c r="F467" s="52">
        <f t="shared" si="2"/>
        <v>0</v>
      </c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</row>
    <row r="468" spans="1:20" s="37" customFormat="1" ht="12.75">
      <c r="A468" s="5">
        <v>2.4</v>
      </c>
      <c r="B468" s="10" t="s">
        <v>103</v>
      </c>
      <c r="C468" s="53">
        <v>-1718</v>
      </c>
      <c r="D468" s="29" t="s">
        <v>6</v>
      </c>
      <c r="E468" s="16">
        <v>667.32</v>
      </c>
      <c r="F468" s="52">
        <f t="shared" si="2"/>
        <v>-1146455.76</v>
      </c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</row>
    <row r="469" spans="1:20" s="37" customFormat="1" ht="12.75">
      <c r="A469" s="5"/>
      <c r="B469" s="10"/>
      <c r="C469" s="53"/>
      <c r="D469" s="29"/>
      <c r="E469" s="16"/>
      <c r="F469" s="52">
        <f t="shared" si="2"/>
        <v>0</v>
      </c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</row>
    <row r="470" spans="1:20" s="37" customFormat="1" ht="25.5">
      <c r="A470" s="5">
        <v>2.5</v>
      </c>
      <c r="B470" s="10" t="s">
        <v>39</v>
      </c>
      <c r="C470" s="53">
        <v>-683.67</v>
      </c>
      <c r="D470" s="29" t="s">
        <v>6</v>
      </c>
      <c r="E470" s="16">
        <v>147.79</v>
      </c>
      <c r="F470" s="52">
        <f t="shared" si="2"/>
        <v>-101039.58929999999</v>
      </c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</row>
    <row r="471" spans="1:20" s="37" customFormat="1" ht="12.75">
      <c r="A471" s="5"/>
      <c r="B471" s="10"/>
      <c r="C471" s="53"/>
      <c r="D471" s="29"/>
      <c r="E471" s="16"/>
      <c r="F471" s="52">
        <f t="shared" si="2"/>
        <v>0</v>
      </c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</row>
    <row r="472" spans="1:20" s="37" customFormat="1" ht="12.75">
      <c r="A472" s="5">
        <v>3</v>
      </c>
      <c r="B472" s="10" t="s">
        <v>41</v>
      </c>
      <c r="C472" s="53"/>
      <c r="D472" s="29"/>
      <c r="E472" s="16"/>
      <c r="F472" s="52">
        <f t="shared" si="2"/>
        <v>0</v>
      </c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</row>
    <row r="473" spans="1:20" s="37" customFormat="1" ht="12.75">
      <c r="A473" s="8">
        <v>3.1</v>
      </c>
      <c r="B473" s="9" t="s">
        <v>81</v>
      </c>
      <c r="C473" s="53">
        <v>-1297.24</v>
      </c>
      <c r="D473" s="29" t="s">
        <v>8</v>
      </c>
      <c r="E473" s="16">
        <v>2652.55</v>
      </c>
      <c r="F473" s="52">
        <f t="shared" si="2"/>
        <v>-3440993.9620000003</v>
      </c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</row>
    <row r="474" spans="1:20" s="37" customFormat="1" ht="12.75">
      <c r="A474" s="8">
        <v>3.3</v>
      </c>
      <c r="B474" s="9" t="s">
        <v>45</v>
      </c>
      <c r="C474" s="53">
        <v>-618.75</v>
      </c>
      <c r="D474" s="29" t="s">
        <v>8</v>
      </c>
      <c r="E474" s="16">
        <v>1254.29</v>
      </c>
      <c r="F474" s="52">
        <f t="shared" si="2"/>
        <v>-776091.9375</v>
      </c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</row>
    <row r="475" spans="1:20" s="37" customFormat="1" ht="12.75">
      <c r="A475" s="8">
        <v>3.4</v>
      </c>
      <c r="B475" s="9" t="s">
        <v>42</v>
      </c>
      <c r="C475" s="53">
        <v>-269.66</v>
      </c>
      <c r="D475" s="29" t="s">
        <v>8</v>
      </c>
      <c r="E475" s="16">
        <v>732.55</v>
      </c>
      <c r="F475" s="52">
        <f t="shared" si="2"/>
        <v>-197539.43300000002</v>
      </c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</row>
    <row r="476" spans="1:20" s="37" customFormat="1" ht="12.75">
      <c r="A476" s="8">
        <v>3.5</v>
      </c>
      <c r="B476" s="9" t="s">
        <v>44</v>
      </c>
      <c r="C476" s="53">
        <v>-361.85</v>
      </c>
      <c r="D476" s="29" t="s">
        <v>8</v>
      </c>
      <c r="E476" s="16">
        <v>208.03</v>
      </c>
      <c r="F476" s="52">
        <f t="shared" si="2"/>
        <v>-75275.65550000001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</row>
    <row r="477" spans="1:20" s="37" customFormat="1" ht="12.75">
      <c r="A477" s="8"/>
      <c r="B477" s="9"/>
      <c r="C477" s="20"/>
      <c r="D477" s="29"/>
      <c r="E477" s="16"/>
      <c r="F477" s="52">
        <f t="shared" si="2"/>
        <v>0</v>
      </c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</row>
    <row r="478" spans="1:20" s="37" customFormat="1" ht="12.75">
      <c r="A478" s="5">
        <v>4</v>
      </c>
      <c r="B478" s="10" t="s">
        <v>26</v>
      </c>
      <c r="C478" s="20"/>
      <c r="D478" s="29"/>
      <c r="E478" s="16"/>
      <c r="F478" s="52">
        <f t="shared" si="2"/>
        <v>0</v>
      </c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</row>
    <row r="479" spans="1:20" s="37" customFormat="1" ht="12.75">
      <c r="A479" s="273">
        <v>4.1</v>
      </c>
      <c r="B479" s="274" t="s">
        <v>81</v>
      </c>
      <c r="C479" s="280">
        <v>-1297.24</v>
      </c>
      <c r="D479" s="275" t="s">
        <v>8</v>
      </c>
      <c r="E479" s="272">
        <v>122.72</v>
      </c>
      <c r="F479" s="281">
        <f t="shared" si="2"/>
        <v>-159197.2928</v>
      </c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</row>
    <row r="480" spans="1:20" s="37" customFormat="1" ht="12.75">
      <c r="A480" s="8">
        <v>4.3</v>
      </c>
      <c r="B480" s="9" t="s">
        <v>45</v>
      </c>
      <c r="C480" s="53">
        <v>-618.75</v>
      </c>
      <c r="D480" s="29" t="s">
        <v>8</v>
      </c>
      <c r="E480" s="16">
        <v>124.63</v>
      </c>
      <c r="F480" s="52">
        <f t="shared" si="2"/>
        <v>-77114.8125</v>
      </c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</row>
    <row r="481" spans="1:20" s="37" customFormat="1" ht="12.75">
      <c r="A481" s="8">
        <v>4.4</v>
      </c>
      <c r="B481" s="9" t="s">
        <v>42</v>
      </c>
      <c r="C481" s="53">
        <v>-269.66</v>
      </c>
      <c r="D481" s="29" t="s">
        <v>8</v>
      </c>
      <c r="E481" s="16">
        <v>114.72</v>
      </c>
      <c r="F481" s="52">
        <f t="shared" si="2"/>
        <v>-30935.395200000003</v>
      </c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</row>
    <row r="482" spans="1:20" s="37" customFormat="1" ht="12.75">
      <c r="A482" s="8">
        <v>4.5</v>
      </c>
      <c r="B482" s="9" t="s">
        <v>44</v>
      </c>
      <c r="C482" s="53">
        <v>-361.85</v>
      </c>
      <c r="D482" s="29" t="s">
        <v>8</v>
      </c>
      <c r="E482" s="16">
        <v>82.95</v>
      </c>
      <c r="F482" s="52">
        <f t="shared" si="2"/>
        <v>-30015.457500000004</v>
      </c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</row>
    <row r="483" spans="1:20" s="37" customFormat="1" ht="12.75">
      <c r="A483" s="8"/>
      <c r="B483" s="9"/>
      <c r="C483" s="20"/>
      <c r="D483" s="29"/>
      <c r="E483" s="16"/>
      <c r="F483" s="52">
        <f t="shared" si="2"/>
        <v>0</v>
      </c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</row>
    <row r="484" spans="1:20" s="37" customFormat="1" ht="12.75">
      <c r="A484" s="5">
        <v>7</v>
      </c>
      <c r="B484" s="10" t="s">
        <v>138</v>
      </c>
      <c r="C484" s="20"/>
      <c r="D484" s="29"/>
      <c r="E484" s="16"/>
      <c r="F484" s="52">
        <f t="shared" si="2"/>
        <v>0</v>
      </c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</row>
    <row r="485" spans="1:20" s="37" customFormat="1" ht="25.5">
      <c r="A485" s="8">
        <v>7.3</v>
      </c>
      <c r="B485" s="9" t="s">
        <v>15</v>
      </c>
      <c r="C485" s="53">
        <v>-3300</v>
      </c>
      <c r="D485" s="29" t="s">
        <v>59</v>
      </c>
      <c r="E485" s="16">
        <v>22.86</v>
      </c>
      <c r="F485" s="52">
        <f t="shared" si="2"/>
        <v>-75438</v>
      </c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</row>
    <row r="486" spans="1:20" s="37" customFormat="1" ht="12.75">
      <c r="A486" s="8">
        <v>7.6</v>
      </c>
      <c r="B486" s="9" t="s">
        <v>18</v>
      </c>
      <c r="C486" s="53">
        <v>-550</v>
      </c>
      <c r="D486" s="29" t="s">
        <v>7</v>
      </c>
      <c r="E486" s="16">
        <v>205.68</v>
      </c>
      <c r="F486" s="52">
        <f t="shared" si="2"/>
        <v>-113124</v>
      </c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</row>
    <row r="487" spans="1:20" s="37" customFormat="1" ht="12.75">
      <c r="A487" s="8">
        <v>7.7</v>
      </c>
      <c r="B487" s="9" t="s">
        <v>60</v>
      </c>
      <c r="C487" s="53">
        <v>-1870</v>
      </c>
      <c r="D487" s="29" t="s">
        <v>7</v>
      </c>
      <c r="E487" s="16">
        <v>345.2</v>
      </c>
      <c r="F487" s="52">
        <f t="shared" si="2"/>
        <v>-645524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</row>
    <row r="488" spans="1:20" s="37" customFormat="1" ht="12.75">
      <c r="A488" s="8">
        <v>7.8</v>
      </c>
      <c r="B488" s="9" t="s">
        <v>19</v>
      </c>
      <c r="C488" s="53">
        <v>-550</v>
      </c>
      <c r="D488" s="29" t="s">
        <v>7</v>
      </c>
      <c r="E488" s="16">
        <v>1150.67</v>
      </c>
      <c r="F488" s="52">
        <f t="shared" si="2"/>
        <v>-632868.5</v>
      </c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</row>
    <row r="489" spans="1:20" s="37" customFormat="1" ht="12.75">
      <c r="A489" s="8">
        <v>7.9</v>
      </c>
      <c r="B489" s="9" t="s">
        <v>61</v>
      </c>
      <c r="C489" s="53">
        <v>-550</v>
      </c>
      <c r="D489" s="29" t="s">
        <v>59</v>
      </c>
      <c r="E489" s="16">
        <v>31.02</v>
      </c>
      <c r="F489" s="52">
        <f t="shared" si="2"/>
        <v>-17061</v>
      </c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</row>
    <row r="490" spans="1:20" s="37" customFormat="1" ht="12.75">
      <c r="A490" s="31">
        <v>7.1</v>
      </c>
      <c r="B490" s="9" t="s">
        <v>20</v>
      </c>
      <c r="C490" s="53">
        <v>-550</v>
      </c>
      <c r="D490" s="29" t="s">
        <v>7</v>
      </c>
      <c r="E490" s="16">
        <v>293.52</v>
      </c>
      <c r="F490" s="52">
        <f t="shared" si="2"/>
        <v>-161436</v>
      </c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</row>
    <row r="491" spans="1:20" s="37" customFormat="1" ht="12.75">
      <c r="A491" s="8">
        <v>7.11</v>
      </c>
      <c r="B491" s="9" t="s">
        <v>21</v>
      </c>
      <c r="C491" s="53">
        <v>-550</v>
      </c>
      <c r="D491" s="29" t="s">
        <v>7</v>
      </c>
      <c r="E491" s="16">
        <v>21.67</v>
      </c>
      <c r="F491" s="52">
        <f t="shared" si="2"/>
        <v>-11918.500000000002</v>
      </c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</row>
    <row r="492" spans="1:20" s="37" customFormat="1" ht="12.75">
      <c r="A492" s="8">
        <v>7.12</v>
      </c>
      <c r="B492" s="9" t="s">
        <v>141</v>
      </c>
      <c r="C492" s="53">
        <v>-550</v>
      </c>
      <c r="D492" s="29" t="s">
        <v>7</v>
      </c>
      <c r="E492" s="16">
        <v>23.84</v>
      </c>
      <c r="F492" s="52">
        <f t="shared" si="2"/>
        <v>-13112</v>
      </c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1:20" s="37" customFormat="1" ht="12.75">
      <c r="A493" s="8">
        <v>7.13</v>
      </c>
      <c r="B493" s="9" t="s">
        <v>22</v>
      </c>
      <c r="C493" s="53">
        <v>-1100</v>
      </c>
      <c r="D493" s="29" t="s">
        <v>6</v>
      </c>
      <c r="E493" s="16">
        <v>699.05</v>
      </c>
      <c r="F493" s="52">
        <f t="shared" si="2"/>
        <v>-768955</v>
      </c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</row>
    <row r="494" spans="1:20" s="37" customFormat="1" ht="12.75">
      <c r="A494" s="8">
        <v>7.14</v>
      </c>
      <c r="B494" s="9" t="s">
        <v>23</v>
      </c>
      <c r="C494" s="53">
        <v>-550</v>
      </c>
      <c r="D494" s="29" t="s">
        <v>7</v>
      </c>
      <c r="E494" s="16">
        <v>661.53</v>
      </c>
      <c r="F494" s="52">
        <f t="shared" si="2"/>
        <v>-363841.5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</row>
    <row r="495" spans="1:20" s="37" customFormat="1" ht="8.25" customHeight="1">
      <c r="A495" s="8"/>
      <c r="B495" s="9"/>
      <c r="C495" s="20"/>
      <c r="D495" s="29"/>
      <c r="E495" s="16"/>
      <c r="F495" s="52">
        <f t="shared" si="2"/>
        <v>0</v>
      </c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</row>
    <row r="496" spans="1:20" s="37" customFormat="1" ht="12.75">
      <c r="A496" s="8"/>
      <c r="B496" s="9"/>
      <c r="C496" s="20"/>
      <c r="D496" s="29"/>
      <c r="E496" s="16"/>
      <c r="F496" s="52">
        <f t="shared" si="2"/>
        <v>0</v>
      </c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</row>
    <row r="497" spans="1:20" s="37" customFormat="1" ht="25.5">
      <c r="A497" s="5">
        <v>13</v>
      </c>
      <c r="B497" s="10" t="s">
        <v>176</v>
      </c>
      <c r="C497" s="20"/>
      <c r="D497" s="29"/>
      <c r="E497" s="16"/>
      <c r="F497" s="52">
        <f t="shared" si="2"/>
        <v>0</v>
      </c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</row>
    <row r="498" spans="1:20" s="37" customFormat="1" ht="12.75">
      <c r="A498" s="8">
        <v>13.1</v>
      </c>
      <c r="B498" s="9" t="s">
        <v>177</v>
      </c>
      <c r="C498" s="53">
        <v>-7690.38</v>
      </c>
      <c r="D498" s="29" t="s">
        <v>59</v>
      </c>
      <c r="E498" s="16">
        <v>54.26</v>
      </c>
      <c r="F498" s="52">
        <f t="shared" si="2"/>
        <v>-417280.01879999996</v>
      </c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</row>
    <row r="499" spans="1:20" s="37" customFormat="1" ht="12.75">
      <c r="A499" s="8">
        <v>13.2</v>
      </c>
      <c r="B499" s="9" t="s">
        <v>178</v>
      </c>
      <c r="C499" s="53">
        <v>-2093.95</v>
      </c>
      <c r="D499" s="29" t="s">
        <v>27</v>
      </c>
      <c r="E499" s="16">
        <v>28.85</v>
      </c>
      <c r="F499" s="52">
        <f t="shared" si="2"/>
        <v>-60410.4575</v>
      </c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</row>
    <row r="500" spans="1:20" s="37" customFormat="1" ht="25.5">
      <c r="A500" s="8">
        <v>13.299999999999999</v>
      </c>
      <c r="B500" s="9" t="s">
        <v>75</v>
      </c>
      <c r="C500" s="53">
        <v>-275.97</v>
      </c>
      <c r="D500" s="29" t="s">
        <v>6</v>
      </c>
      <c r="E500" s="16">
        <v>181.58</v>
      </c>
      <c r="F500" s="52">
        <f t="shared" si="2"/>
        <v>-50110.63260000001</v>
      </c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</row>
    <row r="501" spans="1:20" s="37" customFormat="1" ht="12.75">
      <c r="A501" s="8">
        <v>13.399999999999999</v>
      </c>
      <c r="B501" s="9" t="s">
        <v>103</v>
      </c>
      <c r="C501" s="53">
        <v>-748.87</v>
      </c>
      <c r="D501" s="29" t="s">
        <v>6</v>
      </c>
      <c r="E501" s="16">
        <v>1218.74</v>
      </c>
      <c r="F501" s="52">
        <f t="shared" si="2"/>
        <v>-912677.8238</v>
      </c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</row>
    <row r="502" spans="1:20" s="37" customFormat="1" ht="25.5">
      <c r="A502" s="8">
        <v>13.499999999999998</v>
      </c>
      <c r="B502" s="9" t="s">
        <v>39</v>
      </c>
      <c r="C502" s="53">
        <v>-200.8</v>
      </c>
      <c r="D502" s="29" t="s">
        <v>6</v>
      </c>
      <c r="E502" s="16">
        <v>364.2</v>
      </c>
      <c r="F502" s="52">
        <f t="shared" si="2"/>
        <v>-73131.36</v>
      </c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</row>
    <row r="503" spans="1:20" s="37" customFormat="1" ht="12.75">
      <c r="A503" s="8">
        <v>13.599999999999998</v>
      </c>
      <c r="B503" s="9" t="s">
        <v>179</v>
      </c>
      <c r="C503" s="53">
        <v>-351.86</v>
      </c>
      <c r="D503" s="29" t="s">
        <v>27</v>
      </c>
      <c r="E503" s="16">
        <v>312.05</v>
      </c>
      <c r="F503" s="52">
        <f t="shared" si="2"/>
        <v>-109797.91300000002</v>
      </c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</row>
    <row r="504" spans="1:20" s="37" customFormat="1" ht="12.75">
      <c r="A504" s="8">
        <v>13.699999999999998</v>
      </c>
      <c r="B504" s="9" t="s">
        <v>180</v>
      </c>
      <c r="C504" s="53">
        <v>-451.86</v>
      </c>
      <c r="D504" s="29" t="s">
        <v>27</v>
      </c>
      <c r="E504" s="16">
        <v>970.52</v>
      </c>
      <c r="F504" s="52">
        <f t="shared" si="2"/>
        <v>-438539.1672</v>
      </c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</row>
    <row r="505" spans="1:20" s="37" customFormat="1" ht="18" customHeight="1">
      <c r="A505" s="8">
        <v>13.799999999999997</v>
      </c>
      <c r="B505" s="9" t="s">
        <v>181</v>
      </c>
      <c r="C505" s="53">
        <v>-2617.44</v>
      </c>
      <c r="D505" s="29" t="s">
        <v>182</v>
      </c>
      <c r="E505" s="16">
        <v>42.25</v>
      </c>
      <c r="F505" s="52">
        <f t="shared" si="2"/>
        <v>-110586.84</v>
      </c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</row>
    <row r="506" spans="1:20" s="37" customFormat="1" ht="41.25" customHeight="1">
      <c r="A506" s="5">
        <v>14</v>
      </c>
      <c r="B506" s="10" t="s">
        <v>183</v>
      </c>
      <c r="C506" s="53">
        <v>-3845.2</v>
      </c>
      <c r="D506" s="29" t="s">
        <v>59</v>
      </c>
      <c r="E506" s="16">
        <v>39.54</v>
      </c>
      <c r="F506" s="52">
        <f t="shared" si="2"/>
        <v>-152039.20799999998</v>
      </c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</row>
    <row r="507" spans="1:20" s="37" customFormat="1" ht="8.25" customHeight="1">
      <c r="A507" s="8"/>
      <c r="B507" s="9"/>
      <c r="C507" s="53"/>
      <c r="D507" s="29"/>
      <c r="E507" s="16"/>
      <c r="F507" s="52">
        <f t="shared" si="2"/>
        <v>0</v>
      </c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</row>
    <row r="508" spans="1:20" s="37" customFormat="1" ht="67.5" customHeight="1">
      <c r="A508" s="5">
        <v>15</v>
      </c>
      <c r="B508" s="10" t="s">
        <v>184</v>
      </c>
      <c r="C508" s="53">
        <v>-3845.2</v>
      </c>
      <c r="D508" s="29" t="s">
        <v>59</v>
      </c>
      <c r="E508" s="16">
        <v>39.54</v>
      </c>
      <c r="F508" s="52">
        <f t="shared" si="2"/>
        <v>-152039.20799999998</v>
      </c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</row>
    <row r="509" spans="1:20" s="37" customFormat="1" ht="3" customHeight="1">
      <c r="A509" s="8"/>
      <c r="B509" s="9"/>
      <c r="C509" s="53"/>
      <c r="D509" s="29"/>
      <c r="E509" s="16"/>
      <c r="F509" s="52">
        <f t="shared" si="2"/>
        <v>0</v>
      </c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</row>
    <row r="510" spans="1:20" s="37" customFormat="1" ht="12.75">
      <c r="A510" s="5">
        <v>16</v>
      </c>
      <c r="B510" s="10" t="s">
        <v>72</v>
      </c>
      <c r="C510" s="53">
        <v>-3845.2</v>
      </c>
      <c r="D510" s="29" t="s">
        <v>59</v>
      </c>
      <c r="E510" s="16">
        <v>10.22</v>
      </c>
      <c r="F510" s="52">
        <f t="shared" si="2"/>
        <v>-39297.944</v>
      </c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</row>
    <row r="511" spans="1:20" s="37" customFormat="1" ht="14.25" customHeight="1" thickBot="1">
      <c r="A511" s="7"/>
      <c r="B511" s="18"/>
      <c r="C511" s="19"/>
      <c r="D511" s="20"/>
      <c r="E511" s="17"/>
      <c r="F511" s="17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</row>
    <row r="512" spans="1:20" s="234" customFormat="1" ht="14.25" thickBot="1" thickTop="1">
      <c r="A512" s="229"/>
      <c r="B512" s="230" t="s">
        <v>185</v>
      </c>
      <c r="C512" s="231"/>
      <c r="D512" s="232"/>
      <c r="E512" s="233"/>
      <c r="F512" s="233">
        <f>SUBTOTAL(9,F460:F510)</f>
        <v>-11858127.648099998</v>
      </c>
      <c r="G512" s="12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</row>
    <row r="513" spans="1:20" s="37" customFormat="1" ht="13.5" thickTop="1">
      <c r="A513" s="1"/>
      <c r="B513" s="21"/>
      <c r="C513" s="19"/>
      <c r="D513" s="20"/>
      <c r="E513" s="17"/>
      <c r="F513" s="17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</row>
    <row r="514" spans="1:20" s="37" customFormat="1" ht="12.75">
      <c r="A514" s="5" t="s">
        <v>12</v>
      </c>
      <c r="B514" s="10" t="s">
        <v>186</v>
      </c>
      <c r="C514" s="35"/>
      <c r="D514" s="35"/>
      <c r="E514" s="35"/>
      <c r="F514" s="11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</row>
    <row r="515" spans="1:20" s="37" customFormat="1" ht="12.75">
      <c r="A515" s="8"/>
      <c r="B515" s="9"/>
      <c r="C515" s="53"/>
      <c r="D515" s="29"/>
      <c r="E515" s="16"/>
      <c r="F515" s="52">
        <f aca="true" t="shared" si="3" ref="F515:F525">E515*C515</f>
        <v>0</v>
      </c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</row>
    <row r="516" spans="1:20" s="37" customFormat="1" ht="51">
      <c r="A516" s="5">
        <v>2</v>
      </c>
      <c r="B516" s="10" t="s">
        <v>100</v>
      </c>
      <c r="C516" s="53"/>
      <c r="D516" s="29"/>
      <c r="E516" s="16"/>
      <c r="F516" s="52">
        <f t="shared" si="3"/>
        <v>0</v>
      </c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</row>
    <row r="517" spans="1:20" s="37" customFormat="1" ht="13.5" thickBot="1">
      <c r="A517" s="8"/>
      <c r="B517" s="9"/>
      <c r="C517" s="53"/>
      <c r="D517" s="29"/>
      <c r="E517" s="16"/>
      <c r="F517" s="52">
        <f t="shared" si="3"/>
        <v>0</v>
      </c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</row>
    <row r="518" spans="1:20" s="136" customFormat="1" ht="14.25" thickBot="1" thickTop="1">
      <c r="A518" s="5">
        <v>3</v>
      </c>
      <c r="B518" s="10" t="s">
        <v>41</v>
      </c>
      <c r="C518" s="20"/>
      <c r="D518" s="29"/>
      <c r="E518" s="16"/>
      <c r="F518" s="52">
        <f t="shared" si="3"/>
        <v>0</v>
      </c>
      <c r="G518" s="125"/>
      <c r="H518" s="266"/>
      <c r="I518" s="266"/>
      <c r="J518" s="266"/>
      <c r="K518" s="266"/>
      <c r="L518" s="266"/>
      <c r="M518" s="266"/>
      <c r="N518" s="266"/>
      <c r="O518" s="266"/>
      <c r="P518" s="266"/>
      <c r="Q518" s="266"/>
      <c r="R518" s="266"/>
      <c r="S518" s="266"/>
      <c r="T518" s="266"/>
    </row>
    <row r="519" spans="1:20" s="37" customFormat="1" ht="13.5" thickTop="1">
      <c r="A519" s="8">
        <v>3.1</v>
      </c>
      <c r="B519" s="9" t="s">
        <v>191</v>
      </c>
      <c r="C519" s="53">
        <v>-34.63</v>
      </c>
      <c r="D519" s="29" t="s">
        <v>8</v>
      </c>
      <c r="E519" s="16">
        <v>4875.71</v>
      </c>
      <c r="F519" s="52">
        <f t="shared" si="3"/>
        <v>-168845.8373</v>
      </c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</row>
    <row r="520" spans="1:20" s="37" customFormat="1" ht="12.75">
      <c r="A520" s="8">
        <v>3.4</v>
      </c>
      <c r="B520" s="9" t="s">
        <v>42</v>
      </c>
      <c r="C520" s="53">
        <v>-1263.27</v>
      </c>
      <c r="D520" s="29" t="s">
        <v>8</v>
      </c>
      <c r="E520" s="16">
        <v>732.55</v>
      </c>
      <c r="F520" s="52">
        <f t="shared" si="3"/>
        <v>-925408.4384999999</v>
      </c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</row>
    <row r="521" spans="1:20" s="37" customFormat="1" ht="12.75">
      <c r="A521" s="8"/>
      <c r="B521" s="9"/>
      <c r="C521" s="20"/>
      <c r="D521" s="29"/>
      <c r="E521" s="16"/>
      <c r="F521" s="52">
        <f t="shared" si="3"/>
        <v>0</v>
      </c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</row>
    <row r="522" spans="1:20" s="37" customFormat="1" ht="12.75">
      <c r="A522" s="5">
        <v>4</v>
      </c>
      <c r="B522" s="10" t="s">
        <v>26</v>
      </c>
      <c r="C522" s="20"/>
      <c r="D522" s="29"/>
      <c r="E522" s="16"/>
      <c r="F522" s="52">
        <f t="shared" si="3"/>
        <v>0</v>
      </c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</row>
    <row r="523" spans="1:20" s="37" customFormat="1" ht="12.75">
      <c r="A523" s="8">
        <v>4.1</v>
      </c>
      <c r="B523" s="9" t="s">
        <v>191</v>
      </c>
      <c r="C523" s="53">
        <v>-34.63</v>
      </c>
      <c r="D523" s="29" t="s">
        <v>8</v>
      </c>
      <c r="E523" s="16">
        <v>212.82</v>
      </c>
      <c r="F523" s="52">
        <f t="shared" si="3"/>
        <v>-7369.9566</v>
      </c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</row>
    <row r="524" spans="1:20" s="37" customFormat="1" ht="12.75">
      <c r="A524" s="8">
        <v>4.4</v>
      </c>
      <c r="B524" s="9" t="s">
        <v>42</v>
      </c>
      <c r="C524" s="53">
        <v>-1263.27</v>
      </c>
      <c r="D524" s="29" t="s">
        <v>8</v>
      </c>
      <c r="E524" s="16">
        <v>114.72</v>
      </c>
      <c r="F524" s="52">
        <f t="shared" si="3"/>
        <v>-144922.3344</v>
      </c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</row>
    <row r="525" spans="1:20" s="37" customFormat="1" ht="13.5" thickBot="1">
      <c r="A525" s="8"/>
      <c r="B525" s="9"/>
      <c r="C525" s="20"/>
      <c r="D525" s="29"/>
      <c r="E525" s="16"/>
      <c r="F525" s="52">
        <f t="shared" si="3"/>
        <v>0</v>
      </c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</row>
    <row r="526" spans="1:20" s="234" customFormat="1" ht="14.25" thickBot="1" thickTop="1">
      <c r="A526" s="229"/>
      <c r="B526" s="230" t="s">
        <v>264</v>
      </c>
      <c r="C526" s="231"/>
      <c r="D526" s="232"/>
      <c r="E526" s="233"/>
      <c r="F526" s="233">
        <f>SUM(F515:F525)</f>
        <v>-1246546.5668</v>
      </c>
      <c r="G526" s="12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</row>
    <row r="527" spans="1:20" s="37" customFormat="1" ht="13.5" thickTop="1">
      <c r="A527" s="5"/>
      <c r="B527" s="10"/>
      <c r="C527" s="20"/>
      <c r="D527" s="29"/>
      <c r="E527" s="16"/>
      <c r="F527" s="17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</row>
    <row r="528" spans="1:20" s="37" customFormat="1" ht="12.75">
      <c r="A528" s="5" t="s">
        <v>9</v>
      </c>
      <c r="B528" s="10" t="s">
        <v>87</v>
      </c>
      <c r="C528" s="20"/>
      <c r="D528" s="29"/>
      <c r="E528" s="16"/>
      <c r="F528" s="17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</row>
    <row r="529" spans="1:20" s="37" customFormat="1" ht="51.75" thickBot="1">
      <c r="A529" s="8">
        <v>1</v>
      </c>
      <c r="B529" s="47" t="s">
        <v>88</v>
      </c>
      <c r="C529" s="53">
        <v>-4</v>
      </c>
      <c r="D529" s="29" t="s">
        <v>7</v>
      </c>
      <c r="E529" s="16">
        <v>70165.15</v>
      </c>
      <c r="F529" s="52">
        <f>E529*C529</f>
        <v>-280660.6</v>
      </c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</row>
    <row r="530" spans="1:20" s="234" customFormat="1" ht="14.25" thickBot="1" thickTop="1">
      <c r="A530" s="229"/>
      <c r="B530" s="230" t="s">
        <v>28</v>
      </c>
      <c r="C530" s="231"/>
      <c r="D530" s="232"/>
      <c r="E530" s="233"/>
      <c r="F530" s="233">
        <f>SUBTOTAL(9,F529:F529)</f>
        <v>-280660.6</v>
      </c>
      <c r="G530" s="12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</row>
    <row r="531" spans="1:20" s="136" customFormat="1" ht="14.25" thickBot="1" thickTop="1">
      <c r="A531" s="118"/>
      <c r="B531" s="228" t="s">
        <v>287</v>
      </c>
      <c r="C531" s="110"/>
      <c r="D531" s="112"/>
      <c r="E531" s="114"/>
      <c r="F531" s="114">
        <f>F530+F526+F512</f>
        <v>-13385334.814899998</v>
      </c>
      <c r="G531" s="125"/>
      <c r="H531" s="266"/>
      <c r="I531" s="266"/>
      <c r="J531" s="266"/>
      <c r="K531" s="266"/>
      <c r="L531" s="266"/>
      <c r="M531" s="266"/>
      <c r="N531" s="266"/>
      <c r="O531" s="266"/>
      <c r="P531" s="266"/>
      <c r="Q531" s="266"/>
      <c r="R531" s="266"/>
      <c r="S531" s="266"/>
      <c r="T531" s="266"/>
    </row>
    <row r="532" spans="1:20" s="137" customFormat="1" ht="13.5" thickTop="1">
      <c r="A532" s="216"/>
      <c r="B532" s="226"/>
      <c r="C532" s="58"/>
      <c r="D532" s="60"/>
      <c r="E532" s="220"/>
      <c r="F532" s="259"/>
      <c r="G532" s="197"/>
      <c r="H532" s="263"/>
      <c r="I532" s="263"/>
      <c r="J532" s="263"/>
      <c r="K532" s="263"/>
      <c r="L532" s="263"/>
      <c r="M532" s="263"/>
      <c r="N532" s="263"/>
      <c r="O532" s="263"/>
      <c r="P532" s="263"/>
      <c r="Q532" s="263"/>
      <c r="R532" s="263"/>
      <c r="S532" s="263"/>
      <c r="T532" s="263"/>
    </row>
    <row r="533" spans="1:20" s="137" customFormat="1" ht="12.75">
      <c r="A533" s="216"/>
      <c r="B533" s="56" t="s">
        <v>288</v>
      </c>
      <c r="C533" s="58"/>
      <c r="D533" s="60"/>
      <c r="E533" s="220"/>
      <c r="F533" s="259"/>
      <c r="G533" s="125"/>
      <c r="H533" s="263"/>
      <c r="I533" s="263"/>
      <c r="J533" s="263"/>
      <c r="K533" s="263"/>
      <c r="L533" s="263"/>
      <c r="M533" s="263"/>
      <c r="N533" s="263"/>
      <c r="O533" s="263"/>
      <c r="P533" s="263"/>
      <c r="Q533" s="263"/>
      <c r="R533" s="263"/>
      <c r="S533" s="263"/>
      <c r="T533" s="263"/>
    </row>
    <row r="534" spans="1:20" s="137" customFormat="1" ht="6" customHeight="1">
      <c r="A534" s="216"/>
      <c r="B534" s="56"/>
      <c r="C534" s="58"/>
      <c r="D534" s="60"/>
      <c r="E534" s="220"/>
      <c r="F534" s="259"/>
      <c r="G534" s="125"/>
      <c r="H534" s="263"/>
      <c r="I534" s="263"/>
      <c r="J534" s="263"/>
      <c r="K534" s="263"/>
      <c r="L534" s="263"/>
      <c r="M534" s="263"/>
      <c r="N534" s="263"/>
      <c r="O534" s="263"/>
      <c r="P534" s="263"/>
      <c r="Q534" s="263"/>
      <c r="R534" s="263"/>
      <c r="S534" s="263"/>
      <c r="T534" s="263"/>
    </row>
    <row r="535" spans="1:20" s="37" customFormat="1" ht="12.75" customHeight="1">
      <c r="A535" s="5" t="s">
        <v>10</v>
      </c>
      <c r="B535" s="10" t="s">
        <v>99</v>
      </c>
      <c r="C535" s="54"/>
      <c r="D535" s="35"/>
      <c r="E535" s="35"/>
      <c r="F535" s="218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</row>
    <row r="536" spans="1:20" s="37" customFormat="1" ht="54.75" customHeight="1">
      <c r="A536" s="5">
        <v>2</v>
      </c>
      <c r="B536" s="10" t="s">
        <v>100</v>
      </c>
      <c r="C536" s="20"/>
      <c r="D536" s="29"/>
      <c r="E536" s="16"/>
      <c r="F536" s="17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</row>
    <row r="537" spans="1:20" s="37" customFormat="1" ht="7.5" customHeight="1">
      <c r="A537" s="5"/>
      <c r="B537" s="10"/>
      <c r="C537" s="20"/>
      <c r="D537" s="29"/>
      <c r="E537" s="16"/>
      <c r="F537" s="17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</row>
    <row r="538" spans="1:20" s="37" customFormat="1" ht="12.75">
      <c r="A538" s="5">
        <v>2.1</v>
      </c>
      <c r="B538" s="10" t="s">
        <v>33</v>
      </c>
      <c r="C538" s="20"/>
      <c r="D538" s="29"/>
      <c r="E538" s="16"/>
      <c r="F538" s="17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</row>
    <row r="539" spans="1:20" s="138" customFormat="1" ht="12.75">
      <c r="A539" s="62" t="s">
        <v>80</v>
      </c>
      <c r="B539" s="63" t="s">
        <v>37</v>
      </c>
      <c r="C539" s="81">
        <v>3816.81</v>
      </c>
      <c r="D539" s="65" t="s">
        <v>6</v>
      </c>
      <c r="E539" s="81">
        <v>108.18</v>
      </c>
      <c r="F539" s="67">
        <f>E539*C539</f>
        <v>412902.50580000004</v>
      </c>
      <c r="G539" s="125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</row>
    <row r="540" spans="1:20" s="138" customFormat="1" ht="12.75">
      <c r="A540" s="62"/>
      <c r="B540" s="63"/>
      <c r="C540" s="81"/>
      <c r="D540" s="65"/>
      <c r="E540" s="81"/>
      <c r="F540" s="67"/>
      <c r="G540" s="125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197"/>
    </row>
    <row r="541" spans="1:20" s="138" customFormat="1" ht="25.5">
      <c r="A541" s="68">
        <v>2.5</v>
      </c>
      <c r="B541" s="69" t="s">
        <v>39</v>
      </c>
      <c r="C541" s="81">
        <v>133.21</v>
      </c>
      <c r="D541" s="65" t="s">
        <v>6</v>
      </c>
      <c r="E541" s="81">
        <v>147.79</v>
      </c>
      <c r="F541" s="67">
        <f>E541*C541</f>
        <v>19687.1059</v>
      </c>
      <c r="G541" s="125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197"/>
    </row>
    <row r="542" spans="1:20" s="37" customFormat="1" ht="13.5" thickBot="1">
      <c r="A542" s="5"/>
      <c r="B542" s="10"/>
      <c r="C542" s="20"/>
      <c r="D542" s="29"/>
      <c r="E542" s="16"/>
      <c r="F542" s="17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</row>
    <row r="543" spans="1:20" s="234" customFormat="1" ht="14.25" thickBot="1" thickTop="1">
      <c r="A543" s="229"/>
      <c r="B543" s="230" t="s">
        <v>185</v>
      </c>
      <c r="C543" s="231"/>
      <c r="D543" s="232"/>
      <c r="E543" s="233"/>
      <c r="F543" s="233">
        <f>SUBTOTAL(9,F536:F542)</f>
        <v>432589.61170000007</v>
      </c>
      <c r="G543" s="12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</row>
    <row r="544" spans="1:20" s="37" customFormat="1" ht="13.5" thickTop="1">
      <c r="A544" s="1"/>
      <c r="B544" s="21"/>
      <c r="C544" s="19"/>
      <c r="D544" s="19"/>
      <c r="E544" s="17"/>
      <c r="F544" s="17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</row>
    <row r="545" spans="1:20" s="37" customFormat="1" ht="12.75">
      <c r="A545" s="5" t="s">
        <v>12</v>
      </c>
      <c r="B545" s="10" t="s">
        <v>186</v>
      </c>
      <c r="C545" s="35"/>
      <c r="D545" s="35"/>
      <c r="E545" s="35"/>
      <c r="F545" s="11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</row>
    <row r="546" spans="1:20" s="37" customFormat="1" ht="12.75">
      <c r="A546" s="6"/>
      <c r="B546" s="12"/>
      <c r="C546" s="22"/>
      <c r="D546" s="23"/>
      <c r="E546" s="24"/>
      <c r="F546" s="24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</row>
    <row r="547" spans="1:20" s="37" customFormat="1" ht="51">
      <c r="A547" s="5">
        <v>2</v>
      </c>
      <c r="B547" s="10" t="s">
        <v>100</v>
      </c>
      <c r="C547" s="20"/>
      <c r="D547" s="29"/>
      <c r="E547" s="16"/>
      <c r="F547" s="17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</row>
    <row r="548" spans="1:20" s="37" customFormat="1" ht="12.75">
      <c r="A548" s="8"/>
      <c r="B548" s="9"/>
      <c r="C548" s="20"/>
      <c r="D548" s="29"/>
      <c r="E548" s="16"/>
      <c r="F548" s="17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</row>
    <row r="549" spans="1:20" s="37" customFormat="1" ht="18" customHeight="1">
      <c r="A549" s="5">
        <v>2.1</v>
      </c>
      <c r="B549" s="10" t="s">
        <v>187</v>
      </c>
      <c r="C549" s="81"/>
      <c r="D549" s="29"/>
      <c r="E549" s="16"/>
      <c r="F549" s="17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</row>
    <row r="550" spans="1:20" s="138" customFormat="1" ht="12.75">
      <c r="A550" s="62" t="s">
        <v>36</v>
      </c>
      <c r="B550" s="63" t="s">
        <v>37</v>
      </c>
      <c r="C550" s="81">
        <v>6303.21</v>
      </c>
      <c r="D550" s="65" t="s">
        <v>6</v>
      </c>
      <c r="E550" s="81">
        <v>111.27</v>
      </c>
      <c r="F550" s="67">
        <f>E550*C550</f>
        <v>701358.1767</v>
      </c>
      <c r="G550" s="125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</row>
    <row r="551" spans="1:20" s="37" customFormat="1" ht="12.75">
      <c r="A551" s="8"/>
      <c r="B551" s="9"/>
      <c r="C551" s="81"/>
      <c r="D551" s="29"/>
      <c r="E551" s="81"/>
      <c r="F551" s="67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</row>
    <row r="552" spans="1:20" s="37" customFormat="1" ht="25.5">
      <c r="A552" s="5">
        <v>2.6</v>
      </c>
      <c r="B552" s="10" t="s">
        <v>39</v>
      </c>
      <c r="C552" s="81">
        <v>950.12</v>
      </c>
      <c r="D552" s="29" t="s">
        <v>6</v>
      </c>
      <c r="E552" s="81">
        <v>147.79</v>
      </c>
      <c r="F552" s="67">
        <f aca="true" t="shared" si="4" ref="F552:F574">E552*C552</f>
        <v>140418.2348</v>
      </c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</row>
    <row r="553" spans="1:20" s="37" customFormat="1" ht="13.5" thickBot="1">
      <c r="A553" s="8"/>
      <c r="B553" s="9"/>
      <c r="C553" s="81"/>
      <c r="D553" s="29"/>
      <c r="E553" s="81"/>
      <c r="F553" s="67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</row>
    <row r="554" spans="1:20" s="136" customFormat="1" ht="14.25" thickBot="1" thickTop="1">
      <c r="A554" s="5">
        <v>3</v>
      </c>
      <c r="B554" s="10" t="s">
        <v>41</v>
      </c>
      <c r="C554" s="81"/>
      <c r="D554" s="29"/>
      <c r="E554" s="81"/>
      <c r="F554" s="67"/>
      <c r="G554" s="125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6"/>
    </row>
    <row r="555" spans="1:20" s="37" customFormat="1" ht="13.5" thickTop="1">
      <c r="A555" s="8">
        <v>3.3</v>
      </c>
      <c r="B555" s="9" t="s">
        <v>45</v>
      </c>
      <c r="C555" s="81">
        <v>111.92</v>
      </c>
      <c r="D555" s="29" t="s">
        <v>8</v>
      </c>
      <c r="E555" s="81">
        <v>1254.29</v>
      </c>
      <c r="F555" s="67">
        <f t="shared" si="4"/>
        <v>140380.1368</v>
      </c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</row>
    <row r="556" spans="1:20" s="37" customFormat="1" ht="12.75">
      <c r="A556" s="8">
        <v>3.5</v>
      </c>
      <c r="B556" s="9" t="s">
        <v>43</v>
      </c>
      <c r="C556" s="81">
        <v>460.83</v>
      </c>
      <c r="D556" s="29" t="s">
        <v>8</v>
      </c>
      <c r="E556" s="81">
        <v>333.93</v>
      </c>
      <c r="F556" s="67">
        <f t="shared" si="4"/>
        <v>153884.9619</v>
      </c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</row>
    <row r="557" spans="1:20" s="37" customFormat="1" ht="12.75">
      <c r="A557" s="8">
        <v>3.6</v>
      </c>
      <c r="B557" s="9" t="s">
        <v>44</v>
      </c>
      <c r="C557" s="81">
        <v>443.51</v>
      </c>
      <c r="D557" s="29" t="s">
        <v>8</v>
      </c>
      <c r="E557" s="81">
        <v>208.03</v>
      </c>
      <c r="F557" s="67">
        <f t="shared" si="4"/>
        <v>92263.3853</v>
      </c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</row>
    <row r="558" spans="1:20" s="37" customFormat="1" ht="12.75">
      <c r="A558" s="8"/>
      <c r="B558" s="9"/>
      <c r="C558" s="81"/>
      <c r="D558" s="29"/>
      <c r="E558" s="81"/>
      <c r="F558" s="67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</row>
    <row r="559" spans="1:20" s="37" customFormat="1" ht="12.75">
      <c r="A559" s="5">
        <v>4</v>
      </c>
      <c r="B559" s="10" t="s">
        <v>26</v>
      </c>
      <c r="C559" s="81"/>
      <c r="D559" s="29"/>
      <c r="E559" s="81"/>
      <c r="F559" s="67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</row>
    <row r="560" spans="1:20" s="37" customFormat="1" ht="12.75">
      <c r="A560" s="8">
        <v>4.3</v>
      </c>
      <c r="B560" s="9" t="s">
        <v>45</v>
      </c>
      <c r="C560" s="81">
        <v>111.92</v>
      </c>
      <c r="D560" s="29" t="s">
        <v>8</v>
      </c>
      <c r="E560" s="81">
        <v>124.63</v>
      </c>
      <c r="F560" s="67">
        <f t="shared" si="4"/>
        <v>13948.5896</v>
      </c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</row>
    <row r="561" spans="1:20" s="37" customFormat="1" ht="12.75">
      <c r="A561" s="8">
        <v>4.5</v>
      </c>
      <c r="B561" s="9" t="s">
        <v>43</v>
      </c>
      <c r="C561" s="81">
        <v>460.83</v>
      </c>
      <c r="D561" s="29" t="s">
        <v>8</v>
      </c>
      <c r="E561" s="81">
        <v>100.69</v>
      </c>
      <c r="F561" s="67">
        <f t="shared" si="4"/>
        <v>46400.9727</v>
      </c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</row>
    <row r="562" spans="1:20" s="37" customFormat="1" ht="12.75">
      <c r="A562" s="8">
        <v>4.6</v>
      </c>
      <c r="B562" s="9" t="s">
        <v>44</v>
      </c>
      <c r="C562" s="81">
        <v>443.51</v>
      </c>
      <c r="D562" s="29" t="s">
        <v>8</v>
      </c>
      <c r="E562" s="81">
        <v>82.95</v>
      </c>
      <c r="F562" s="67">
        <f t="shared" si="4"/>
        <v>36789.1545</v>
      </c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</row>
    <row r="563" spans="1:20" s="37" customFormat="1" ht="12.75">
      <c r="A563" s="8"/>
      <c r="B563" s="9"/>
      <c r="C563" s="81"/>
      <c r="D563" s="29"/>
      <c r="E563" s="81"/>
      <c r="F563" s="67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</row>
    <row r="564" spans="1:20" s="37" customFormat="1" ht="12.75">
      <c r="A564" s="5">
        <v>7</v>
      </c>
      <c r="B564" s="10" t="s">
        <v>237</v>
      </c>
      <c r="C564" s="81"/>
      <c r="D564" s="29"/>
      <c r="E564" s="81"/>
      <c r="F564" s="67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</row>
    <row r="565" spans="1:20" s="37" customFormat="1" ht="28.5" customHeight="1">
      <c r="A565" s="8">
        <v>7.1</v>
      </c>
      <c r="B565" s="9" t="s">
        <v>238</v>
      </c>
      <c r="C565" s="81">
        <v>7</v>
      </c>
      <c r="D565" s="29" t="s">
        <v>7</v>
      </c>
      <c r="E565" s="81">
        <v>136522.9</v>
      </c>
      <c r="F565" s="67">
        <f t="shared" si="4"/>
        <v>955660.2999999999</v>
      </c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</row>
    <row r="566" spans="1:20" s="37" customFormat="1" ht="8.25" customHeight="1">
      <c r="A566" s="1"/>
      <c r="B566" s="21"/>
      <c r="C566" s="81"/>
      <c r="D566" s="20"/>
      <c r="E566" s="81"/>
      <c r="F566" s="67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</row>
    <row r="567" spans="1:20" s="37" customFormat="1" ht="12.75">
      <c r="A567" s="5">
        <v>9</v>
      </c>
      <c r="B567" s="10" t="s">
        <v>245</v>
      </c>
      <c r="C567" s="81"/>
      <c r="D567" s="29"/>
      <c r="E567" s="81"/>
      <c r="F567" s="67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</row>
    <row r="568" spans="1:20" s="37" customFormat="1" ht="8.25" customHeight="1">
      <c r="A568" s="8"/>
      <c r="B568" s="9"/>
      <c r="C568" s="81"/>
      <c r="D568" s="29"/>
      <c r="E568" s="81"/>
      <c r="F568" s="67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</row>
    <row r="569" spans="1:20" s="37" customFormat="1" ht="12.75">
      <c r="A569" s="8">
        <v>9.4</v>
      </c>
      <c r="B569" s="9" t="s">
        <v>16</v>
      </c>
      <c r="C569" s="81">
        <v>3296</v>
      </c>
      <c r="D569" s="29" t="s">
        <v>7</v>
      </c>
      <c r="E569" s="81">
        <v>72.31</v>
      </c>
      <c r="F569" s="67">
        <f t="shared" si="4"/>
        <v>238333.76</v>
      </c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</row>
    <row r="570" spans="1:20" s="37" customFormat="1" ht="8.25" customHeight="1">
      <c r="A570" s="8"/>
      <c r="B570" s="9"/>
      <c r="C570" s="81"/>
      <c r="D570" s="29"/>
      <c r="E570" s="81"/>
      <c r="F570" s="67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</row>
    <row r="571" spans="1:20" s="37" customFormat="1" ht="12.75">
      <c r="A571" s="8"/>
      <c r="B571" s="9"/>
      <c r="C571" s="81"/>
      <c r="D571" s="29"/>
      <c r="E571" s="81"/>
      <c r="F571" s="67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</row>
    <row r="572" spans="1:20" s="37" customFormat="1" ht="25.5">
      <c r="A572" s="5">
        <v>13</v>
      </c>
      <c r="B572" s="10" t="s">
        <v>263</v>
      </c>
      <c r="C572" s="81"/>
      <c r="D572" s="29"/>
      <c r="E572" s="81"/>
      <c r="F572" s="67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</row>
    <row r="573" spans="1:20" s="37" customFormat="1" ht="12.75">
      <c r="A573" s="8">
        <v>13.2</v>
      </c>
      <c r="B573" s="9" t="s">
        <v>74</v>
      </c>
      <c r="C573" s="81">
        <v>3002.08</v>
      </c>
      <c r="D573" s="29" t="s">
        <v>27</v>
      </c>
      <c r="E573" s="81">
        <v>28.85</v>
      </c>
      <c r="F573" s="67">
        <f t="shared" si="4"/>
        <v>86610.008</v>
      </c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</row>
    <row r="574" spans="1:20" s="37" customFormat="1" ht="25.5">
      <c r="A574" s="273">
        <v>13.499999999999998</v>
      </c>
      <c r="B574" s="274" t="s">
        <v>39</v>
      </c>
      <c r="C574" s="282">
        <v>120.27</v>
      </c>
      <c r="D574" s="275" t="s">
        <v>6</v>
      </c>
      <c r="E574" s="282">
        <v>364.2</v>
      </c>
      <c r="F574" s="283">
        <f t="shared" si="4"/>
        <v>43802.333999999995</v>
      </c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</row>
    <row r="575" spans="1:20" s="37" customFormat="1" ht="13.5" thickBot="1">
      <c r="A575" s="273"/>
      <c r="B575" s="274"/>
      <c r="C575" s="282"/>
      <c r="D575" s="275"/>
      <c r="E575" s="282"/>
      <c r="F575" s="283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</row>
    <row r="576" spans="1:20" s="234" customFormat="1" ht="14.25" thickBot="1" thickTop="1">
      <c r="A576" s="229"/>
      <c r="B576" s="230" t="s">
        <v>264</v>
      </c>
      <c r="C576" s="231"/>
      <c r="D576" s="232"/>
      <c r="E576" s="233"/>
      <c r="F576" s="233">
        <f>SUBTOTAL(9,F548:F575)</f>
        <v>2649850.0142999995</v>
      </c>
      <c r="G576" s="12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</row>
    <row r="577" spans="1:20" s="37" customFormat="1" ht="13.5" thickTop="1">
      <c r="A577" s="1"/>
      <c r="B577" s="21"/>
      <c r="C577" s="19"/>
      <c r="D577" s="20"/>
      <c r="E577" s="17"/>
      <c r="F577" s="17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</row>
    <row r="578" spans="1:20" s="37" customFormat="1" ht="12.75">
      <c r="A578" s="5" t="s">
        <v>9</v>
      </c>
      <c r="B578" s="10" t="s">
        <v>87</v>
      </c>
      <c r="C578" s="20"/>
      <c r="D578" s="29"/>
      <c r="E578" s="16"/>
      <c r="F578" s="17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</row>
    <row r="579" spans="1:20" s="37" customFormat="1" ht="26.25" thickBot="1">
      <c r="A579" s="8">
        <v>2</v>
      </c>
      <c r="B579" s="47" t="s">
        <v>89</v>
      </c>
      <c r="C579" s="20">
        <v>6</v>
      </c>
      <c r="D579" s="29" t="s">
        <v>90</v>
      </c>
      <c r="E579" s="81">
        <v>181043.4</v>
      </c>
      <c r="F579" s="17">
        <f>E579*C579</f>
        <v>1086260.4</v>
      </c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</row>
    <row r="580" spans="1:20" s="234" customFormat="1" ht="14.25" thickBot="1" thickTop="1">
      <c r="A580" s="229"/>
      <c r="B580" s="230" t="s">
        <v>28</v>
      </c>
      <c r="C580" s="231"/>
      <c r="D580" s="232"/>
      <c r="E580" s="233"/>
      <c r="F580" s="233">
        <f>SUBTOTAL(9,F579:F579)</f>
        <v>1086260.4</v>
      </c>
      <c r="G580" s="12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</row>
    <row r="581" spans="1:20" s="136" customFormat="1" ht="14.25" thickBot="1" thickTop="1">
      <c r="A581" s="118"/>
      <c r="B581" s="228" t="s">
        <v>476</v>
      </c>
      <c r="C581" s="110"/>
      <c r="D581" s="112"/>
      <c r="E581" s="114"/>
      <c r="F581" s="114">
        <f>F580+F576+F543</f>
        <v>4168700.0259999996</v>
      </c>
      <c r="G581" s="125"/>
      <c r="H581" s="266"/>
      <c r="I581" s="266"/>
      <c r="J581" s="266"/>
      <c r="K581" s="266"/>
      <c r="L581" s="266"/>
      <c r="M581" s="266"/>
      <c r="N581" s="266"/>
      <c r="O581" s="266"/>
      <c r="P581" s="266"/>
      <c r="Q581" s="266"/>
      <c r="R581" s="266"/>
      <c r="S581" s="266"/>
      <c r="T581" s="266"/>
    </row>
    <row r="582" spans="1:20" s="137" customFormat="1" ht="13.5" thickTop="1">
      <c r="A582" s="215"/>
      <c r="B582" s="55"/>
      <c r="C582" s="57"/>
      <c r="D582" s="59"/>
      <c r="E582" s="219"/>
      <c r="F582" s="259"/>
      <c r="G582" s="125"/>
      <c r="H582" s="263"/>
      <c r="I582" s="263"/>
      <c r="J582" s="263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</row>
    <row r="583" spans="1:20" s="137" customFormat="1" ht="12.75">
      <c r="A583" s="216"/>
      <c r="B583" s="56" t="s">
        <v>463</v>
      </c>
      <c r="C583" s="58"/>
      <c r="D583" s="60"/>
      <c r="E583" s="220"/>
      <c r="F583" s="259"/>
      <c r="G583" s="125"/>
      <c r="H583" s="263"/>
      <c r="I583" s="263"/>
      <c r="J583" s="263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</row>
    <row r="584" spans="1:20" s="137" customFormat="1" ht="12.75">
      <c r="A584" s="70" t="s">
        <v>370</v>
      </c>
      <c r="B584" s="98" t="s">
        <v>289</v>
      </c>
      <c r="C584" s="139"/>
      <c r="D584" s="140"/>
      <c r="E584" s="141"/>
      <c r="F584" s="142"/>
      <c r="G584" s="125"/>
      <c r="H584" s="263"/>
      <c r="I584" s="263"/>
      <c r="J584" s="263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</row>
    <row r="585" spans="1:20" s="144" customFormat="1" ht="12.75">
      <c r="A585" s="70"/>
      <c r="B585" s="143"/>
      <c r="C585" s="139"/>
      <c r="D585" s="140"/>
      <c r="E585" s="141"/>
      <c r="F585" s="142"/>
      <c r="G585" s="125"/>
      <c r="H585" s="24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</row>
    <row r="586" spans="1:20" s="144" customFormat="1" ht="12.75">
      <c r="A586" s="71">
        <v>1</v>
      </c>
      <c r="B586" s="143" t="s">
        <v>290</v>
      </c>
      <c r="C586" s="81"/>
      <c r="D586" s="73"/>
      <c r="E586" s="72"/>
      <c r="F586" s="74"/>
      <c r="G586" s="125"/>
      <c r="H586" s="24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</row>
    <row r="587" spans="1:20" s="144" customFormat="1" ht="12.75">
      <c r="A587" s="145">
        <v>1.1</v>
      </c>
      <c r="B587" s="146" t="s">
        <v>291</v>
      </c>
      <c r="C587" s="81">
        <v>3603.78</v>
      </c>
      <c r="D587" s="73" t="s">
        <v>8</v>
      </c>
      <c r="E587" s="75">
        <v>54.26</v>
      </c>
      <c r="F587" s="124">
        <f>E587*C587</f>
        <v>195541.1028</v>
      </c>
      <c r="G587" s="125"/>
      <c r="H587" s="248"/>
      <c r="I587" s="248"/>
      <c r="J587" s="248"/>
      <c r="K587" s="248"/>
      <c r="L587" s="248"/>
      <c r="M587" s="248"/>
      <c r="N587" s="248"/>
      <c r="O587" s="248"/>
      <c r="P587" s="248"/>
      <c r="Q587" s="248"/>
      <c r="R587" s="248"/>
      <c r="S587" s="248"/>
      <c r="T587" s="248"/>
    </row>
    <row r="588" spans="1:20" s="144" customFormat="1" ht="12.75">
      <c r="A588" s="145">
        <v>1.2</v>
      </c>
      <c r="B588" s="146" t="s">
        <v>292</v>
      </c>
      <c r="C588" s="81">
        <v>1184.3</v>
      </c>
      <c r="D588" s="73" t="s">
        <v>27</v>
      </c>
      <c r="E588" s="75">
        <v>28.85</v>
      </c>
      <c r="F588" s="124">
        <f aca="true" t="shared" si="5" ref="F588:F648">E588*C588</f>
        <v>34167.055</v>
      </c>
      <c r="G588" s="125"/>
      <c r="H588" s="248"/>
      <c r="I588" s="248"/>
      <c r="J588" s="248"/>
      <c r="K588" s="248"/>
      <c r="L588" s="248"/>
      <c r="M588" s="248"/>
      <c r="N588" s="248"/>
      <c r="O588" s="248"/>
      <c r="P588" s="248"/>
      <c r="Q588" s="248"/>
      <c r="R588" s="248"/>
      <c r="S588" s="248"/>
      <c r="T588" s="248"/>
    </row>
    <row r="589" spans="1:20" s="144" customFormat="1" ht="25.5">
      <c r="A589" s="145">
        <v>1.3</v>
      </c>
      <c r="B589" s="148" t="s">
        <v>293</v>
      </c>
      <c r="C589" s="81">
        <v>79.94</v>
      </c>
      <c r="D589" s="73" t="s">
        <v>6</v>
      </c>
      <c r="E589" s="75">
        <v>181.58</v>
      </c>
      <c r="F589" s="124">
        <f t="shared" si="5"/>
        <v>14515.505200000001</v>
      </c>
      <c r="G589" s="125"/>
      <c r="H589" s="248"/>
      <c r="I589" s="248"/>
      <c r="J589" s="248"/>
      <c r="K589" s="248"/>
      <c r="L589" s="248"/>
      <c r="M589" s="248"/>
      <c r="N589" s="248"/>
      <c r="O589" s="248"/>
      <c r="P589" s="248"/>
      <c r="Q589" s="248"/>
      <c r="R589" s="248"/>
      <c r="S589" s="248"/>
      <c r="T589" s="248"/>
    </row>
    <row r="590" spans="1:20" s="144" customFormat="1" ht="12.75">
      <c r="A590" s="149"/>
      <c r="B590" s="150"/>
      <c r="C590" s="81"/>
      <c r="D590" s="140"/>
      <c r="E590" s="151"/>
      <c r="F590" s="124"/>
      <c r="G590" s="125"/>
      <c r="H590" s="24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</row>
    <row r="591" spans="1:20" s="144" customFormat="1" ht="12.75">
      <c r="A591" s="94">
        <v>2</v>
      </c>
      <c r="B591" s="146" t="s">
        <v>25</v>
      </c>
      <c r="C591" s="81">
        <v>1801.89</v>
      </c>
      <c r="D591" s="73" t="s">
        <v>8</v>
      </c>
      <c r="E591" s="75">
        <v>12.99</v>
      </c>
      <c r="F591" s="124">
        <f t="shared" si="5"/>
        <v>23406.5511</v>
      </c>
      <c r="G591" s="125"/>
      <c r="H591" s="248"/>
      <c r="I591" s="248"/>
      <c r="J591" s="248"/>
      <c r="K591" s="248"/>
      <c r="L591" s="248"/>
      <c r="M591" s="248"/>
      <c r="N591" s="248"/>
      <c r="O591" s="248"/>
      <c r="P591" s="248"/>
      <c r="Q591" s="248"/>
      <c r="R591" s="248"/>
      <c r="S591" s="248"/>
      <c r="T591" s="248"/>
    </row>
    <row r="592" spans="1:20" s="144" customFormat="1" ht="12.75">
      <c r="A592" s="149"/>
      <c r="B592" s="150"/>
      <c r="C592" s="81"/>
      <c r="D592" s="140"/>
      <c r="E592" s="75"/>
      <c r="F592" s="124"/>
      <c r="G592" s="125"/>
      <c r="H592" s="248"/>
      <c r="I592" s="248"/>
      <c r="J592" s="248"/>
      <c r="K592" s="248"/>
      <c r="L592" s="248"/>
      <c r="M592" s="248"/>
      <c r="N592" s="248"/>
      <c r="O592" s="248"/>
      <c r="P592" s="248"/>
      <c r="Q592" s="248"/>
      <c r="R592" s="248"/>
      <c r="S592" s="248"/>
      <c r="T592" s="248"/>
    </row>
    <row r="593" spans="1:20" s="144" customFormat="1" ht="12.75">
      <c r="A593" s="83">
        <v>3</v>
      </c>
      <c r="B593" s="150" t="s">
        <v>294</v>
      </c>
      <c r="C593" s="81"/>
      <c r="D593" s="73"/>
      <c r="E593" s="75"/>
      <c r="F593" s="124"/>
      <c r="G593" s="125"/>
      <c r="H593" s="24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</row>
    <row r="594" spans="1:20" s="144" customFormat="1" ht="12.75">
      <c r="A594" s="145">
        <v>3.1</v>
      </c>
      <c r="B594" s="146" t="s">
        <v>295</v>
      </c>
      <c r="C594" s="81">
        <v>1297.65</v>
      </c>
      <c r="D594" s="73" t="s">
        <v>6</v>
      </c>
      <c r="E594" s="75">
        <v>108.18</v>
      </c>
      <c r="F594" s="124">
        <f t="shared" si="5"/>
        <v>140379.77700000003</v>
      </c>
      <c r="G594" s="125"/>
      <c r="H594" s="248"/>
      <c r="I594" s="248"/>
      <c r="J594" s="248"/>
      <c r="K594" s="248"/>
      <c r="L594" s="248"/>
      <c r="M594" s="248"/>
      <c r="N594" s="248"/>
      <c r="O594" s="248"/>
      <c r="P594" s="248"/>
      <c r="Q594" s="248"/>
      <c r="R594" s="248"/>
      <c r="S594" s="248"/>
      <c r="T594" s="248"/>
    </row>
    <row r="595" spans="1:20" s="144" customFormat="1" ht="12.75">
      <c r="A595" s="145">
        <f>+A594+0.1</f>
        <v>3.2</v>
      </c>
      <c r="B595" s="148" t="s">
        <v>296</v>
      </c>
      <c r="C595" s="81">
        <v>1184.3</v>
      </c>
      <c r="D595" s="73" t="s">
        <v>27</v>
      </c>
      <c r="E595" s="75">
        <v>37.96</v>
      </c>
      <c r="F595" s="124">
        <f t="shared" si="5"/>
        <v>44956.028</v>
      </c>
      <c r="G595" s="125"/>
      <c r="H595" s="248"/>
      <c r="I595" s="248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</row>
    <row r="596" spans="1:20" s="144" customFormat="1" ht="25.5">
      <c r="A596" s="145">
        <f>+A595+0.1</f>
        <v>3.3000000000000003</v>
      </c>
      <c r="B596" s="91" t="s">
        <v>297</v>
      </c>
      <c r="C596" s="81">
        <v>126.13</v>
      </c>
      <c r="D596" s="73" t="s">
        <v>6</v>
      </c>
      <c r="E596" s="75">
        <v>1209.27</v>
      </c>
      <c r="F596" s="124">
        <f t="shared" si="5"/>
        <v>152525.22509999998</v>
      </c>
      <c r="G596" s="125"/>
      <c r="H596" s="248"/>
      <c r="I596" s="248"/>
      <c r="J596" s="248"/>
      <c r="K596" s="248"/>
      <c r="L596" s="248"/>
      <c r="M596" s="248"/>
      <c r="N596" s="248"/>
      <c r="O596" s="248"/>
      <c r="P596" s="248"/>
      <c r="Q596" s="248"/>
      <c r="R596" s="248"/>
      <c r="S596" s="248"/>
      <c r="T596" s="248"/>
    </row>
    <row r="597" spans="1:20" s="144" customFormat="1" ht="25.5">
      <c r="A597" s="145">
        <f>+A596+0.1</f>
        <v>3.4000000000000004</v>
      </c>
      <c r="B597" s="148" t="s">
        <v>298</v>
      </c>
      <c r="C597" s="81">
        <v>1100.22</v>
      </c>
      <c r="D597" s="73" t="s">
        <v>6</v>
      </c>
      <c r="E597" s="75">
        <v>147.79</v>
      </c>
      <c r="F597" s="124">
        <f t="shared" si="5"/>
        <v>162601.5138</v>
      </c>
      <c r="G597" s="125"/>
      <c r="H597" s="248"/>
      <c r="I597" s="248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</row>
    <row r="598" spans="1:20" s="144" customFormat="1" ht="25.5">
      <c r="A598" s="145">
        <f>+A597+0.1</f>
        <v>3.5000000000000004</v>
      </c>
      <c r="B598" s="148" t="s">
        <v>299</v>
      </c>
      <c r="C598" s="81">
        <v>236.92</v>
      </c>
      <c r="D598" s="73" t="s">
        <v>6</v>
      </c>
      <c r="E598" s="75">
        <v>125.23</v>
      </c>
      <c r="F598" s="124">
        <f t="shared" si="5"/>
        <v>29669.491599999998</v>
      </c>
      <c r="G598" s="125"/>
      <c r="H598" s="248"/>
      <c r="I598" s="248"/>
      <c r="J598" s="248"/>
      <c r="K598" s="248"/>
      <c r="L598" s="248"/>
      <c r="M598" s="248"/>
      <c r="N598" s="248"/>
      <c r="O598" s="248"/>
      <c r="P598" s="248"/>
      <c r="Q598" s="248"/>
      <c r="R598" s="248"/>
      <c r="S598" s="248"/>
      <c r="T598" s="248"/>
    </row>
    <row r="599" spans="1:20" s="144" customFormat="1" ht="12.75">
      <c r="A599" s="145"/>
      <c r="B599" s="152"/>
      <c r="C599" s="81"/>
      <c r="D599" s="140"/>
      <c r="E599" s="75"/>
      <c r="F599" s="124"/>
      <c r="G599" s="125"/>
      <c r="H599" s="248"/>
      <c r="I599" s="248"/>
      <c r="J599" s="248"/>
      <c r="K599" s="248"/>
      <c r="L599" s="248"/>
      <c r="M599" s="248"/>
      <c r="N599" s="248"/>
      <c r="O599" s="248"/>
      <c r="P599" s="248"/>
      <c r="Q599" s="248"/>
      <c r="R599" s="248"/>
      <c r="S599" s="248"/>
      <c r="T599" s="248"/>
    </row>
    <row r="600" spans="1:20" s="144" customFormat="1" ht="12.75">
      <c r="A600" s="83">
        <v>4</v>
      </c>
      <c r="B600" s="150" t="s">
        <v>41</v>
      </c>
      <c r="C600" s="147"/>
      <c r="D600" s="73"/>
      <c r="E600" s="75"/>
      <c r="F600" s="124"/>
      <c r="G600" s="125"/>
      <c r="H600" s="248"/>
      <c r="I600" s="248"/>
      <c r="J600" s="248"/>
      <c r="K600" s="248"/>
      <c r="L600" s="248"/>
      <c r="M600" s="248"/>
      <c r="N600" s="248"/>
      <c r="O600" s="248"/>
      <c r="P600" s="248"/>
      <c r="Q600" s="248"/>
      <c r="R600" s="248"/>
      <c r="S600" s="248"/>
      <c r="T600" s="248"/>
    </row>
    <row r="601" spans="1:20" s="144" customFormat="1" ht="12.75">
      <c r="A601" s="145">
        <v>4.1</v>
      </c>
      <c r="B601" s="146" t="s">
        <v>300</v>
      </c>
      <c r="C601" s="81">
        <v>266.34</v>
      </c>
      <c r="D601" s="73" t="s">
        <v>8</v>
      </c>
      <c r="E601" s="75">
        <v>333.93</v>
      </c>
      <c r="F601" s="124">
        <f t="shared" si="5"/>
        <v>88938.91619999999</v>
      </c>
      <c r="G601" s="125"/>
      <c r="H601" s="248"/>
      <c r="I601" s="248"/>
      <c r="J601" s="248"/>
      <c r="K601" s="248"/>
      <c r="L601" s="248"/>
      <c r="M601" s="248"/>
      <c r="N601" s="248"/>
      <c r="O601" s="248"/>
      <c r="P601" s="248"/>
      <c r="Q601" s="248"/>
      <c r="R601" s="248"/>
      <c r="S601" s="248"/>
      <c r="T601" s="248"/>
    </row>
    <row r="602" spans="1:20" s="144" customFormat="1" ht="12.75">
      <c r="A602" s="145">
        <f>+A601+0.1</f>
        <v>4.199999999999999</v>
      </c>
      <c r="B602" s="146" t="s">
        <v>301</v>
      </c>
      <c r="C602" s="81">
        <v>1574.88</v>
      </c>
      <c r="D602" s="73" t="s">
        <v>8</v>
      </c>
      <c r="E602" s="75">
        <v>208.03</v>
      </c>
      <c r="F602" s="124">
        <f t="shared" si="5"/>
        <v>327622.28640000004</v>
      </c>
      <c r="G602" s="125"/>
      <c r="H602" s="248"/>
      <c r="I602" s="248"/>
      <c r="J602" s="248"/>
      <c r="K602" s="248"/>
      <c r="L602" s="248"/>
      <c r="M602" s="248"/>
      <c r="N602" s="248"/>
      <c r="O602" s="248"/>
      <c r="P602" s="248"/>
      <c r="Q602" s="248"/>
      <c r="R602" s="248"/>
      <c r="S602" s="248"/>
      <c r="T602" s="248"/>
    </row>
    <row r="603" spans="1:20" s="144" customFormat="1" ht="12.75">
      <c r="A603" s="94"/>
      <c r="B603" s="146"/>
      <c r="C603" s="81"/>
      <c r="D603" s="73"/>
      <c r="E603" s="75"/>
      <c r="F603" s="124"/>
      <c r="G603" s="125"/>
      <c r="H603" s="248"/>
      <c r="I603" s="248"/>
      <c r="J603" s="248"/>
      <c r="K603" s="248"/>
      <c r="L603" s="248"/>
      <c r="M603" s="248"/>
      <c r="N603" s="248"/>
      <c r="O603" s="248"/>
      <c r="P603" s="248"/>
      <c r="Q603" s="248"/>
      <c r="R603" s="248"/>
      <c r="S603" s="248"/>
      <c r="T603" s="248"/>
    </row>
    <row r="604" spans="1:20" s="144" customFormat="1" ht="12.75">
      <c r="A604" s="76">
        <v>5</v>
      </c>
      <c r="B604" s="77" t="s">
        <v>26</v>
      </c>
      <c r="C604" s="81"/>
      <c r="D604" s="78"/>
      <c r="E604" s="75"/>
      <c r="F604" s="124"/>
      <c r="G604" s="125"/>
      <c r="H604" s="248"/>
      <c r="I604" s="248"/>
      <c r="J604" s="248"/>
      <c r="K604" s="248"/>
      <c r="L604" s="248"/>
      <c r="M604" s="248"/>
      <c r="N604" s="248"/>
      <c r="O604" s="248"/>
      <c r="P604" s="248"/>
      <c r="Q604" s="248"/>
      <c r="R604" s="248"/>
      <c r="S604" s="248"/>
      <c r="T604" s="248"/>
    </row>
    <row r="605" spans="1:20" s="144" customFormat="1" ht="12.75">
      <c r="A605" s="145">
        <v>5.1</v>
      </c>
      <c r="B605" s="146" t="s">
        <v>300</v>
      </c>
      <c r="C605" s="81">
        <v>261.46</v>
      </c>
      <c r="D605" s="73" t="s">
        <v>8</v>
      </c>
      <c r="E605" s="75">
        <v>100.69</v>
      </c>
      <c r="F605" s="124">
        <f t="shared" si="5"/>
        <v>26326.407399999996</v>
      </c>
      <c r="G605" s="125"/>
      <c r="H605" s="24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</row>
    <row r="606" spans="1:20" s="144" customFormat="1" ht="12.75">
      <c r="A606" s="145">
        <f>+A605+0.1</f>
        <v>5.199999999999999</v>
      </c>
      <c r="B606" s="146" t="s">
        <v>301</v>
      </c>
      <c r="C606" s="81">
        <v>1540.43</v>
      </c>
      <c r="D606" s="73" t="s">
        <v>8</v>
      </c>
      <c r="E606" s="75">
        <v>82.95</v>
      </c>
      <c r="F606" s="124">
        <f t="shared" si="5"/>
        <v>127778.66850000001</v>
      </c>
      <c r="G606" s="125"/>
      <c r="H606" s="248"/>
      <c r="I606" s="248"/>
      <c r="J606" s="248"/>
      <c r="K606" s="248"/>
      <c r="L606" s="248"/>
      <c r="M606" s="248"/>
      <c r="N606" s="248"/>
      <c r="O606" s="248"/>
      <c r="P606" s="248"/>
      <c r="Q606" s="248"/>
      <c r="R606" s="248"/>
      <c r="S606" s="248"/>
      <c r="T606" s="248"/>
    </row>
    <row r="607" spans="1:20" s="144" customFormat="1" ht="12.75">
      <c r="A607" s="79"/>
      <c r="B607" s="80"/>
      <c r="C607" s="81"/>
      <c r="D607" s="73"/>
      <c r="E607" s="81"/>
      <c r="F607" s="124"/>
      <c r="G607" s="125"/>
      <c r="H607" s="248"/>
      <c r="I607" s="248"/>
      <c r="J607" s="248"/>
      <c r="K607" s="248"/>
      <c r="L607" s="248"/>
      <c r="M607" s="248"/>
      <c r="N607" s="248"/>
      <c r="O607" s="248"/>
      <c r="P607" s="248"/>
      <c r="Q607" s="248"/>
      <c r="R607" s="248"/>
      <c r="S607" s="248"/>
      <c r="T607" s="248"/>
    </row>
    <row r="608" spans="1:20" s="144" customFormat="1" ht="12.75">
      <c r="A608" s="94"/>
      <c r="B608" s="80"/>
      <c r="C608" s="81"/>
      <c r="D608" s="73"/>
      <c r="E608" s="81"/>
      <c r="F608" s="124"/>
      <c r="G608" s="125"/>
      <c r="H608" s="248"/>
      <c r="I608" s="248"/>
      <c r="J608" s="248"/>
      <c r="K608" s="248"/>
      <c r="L608" s="248"/>
      <c r="M608" s="248"/>
      <c r="N608" s="248"/>
      <c r="O608" s="248"/>
      <c r="P608" s="248"/>
      <c r="Q608" s="248"/>
      <c r="R608" s="248"/>
      <c r="S608" s="248"/>
      <c r="T608" s="248"/>
    </row>
    <row r="609" spans="1:20" s="144" customFormat="1" ht="12.75">
      <c r="A609" s="83">
        <v>6</v>
      </c>
      <c r="B609" s="82" t="s">
        <v>302</v>
      </c>
      <c r="C609" s="81"/>
      <c r="D609" s="73"/>
      <c r="E609" s="81"/>
      <c r="F609" s="124"/>
      <c r="G609" s="125"/>
      <c r="H609" s="248"/>
      <c r="I609" s="248"/>
      <c r="J609" s="248"/>
      <c r="K609" s="248"/>
      <c r="L609" s="248"/>
      <c r="M609" s="248"/>
      <c r="N609" s="248"/>
      <c r="O609" s="248"/>
      <c r="P609" s="248"/>
      <c r="Q609" s="248"/>
      <c r="R609" s="248"/>
      <c r="S609" s="248"/>
      <c r="T609" s="248"/>
    </row>
    <row r="610" spans="1:20" s="144" customFormat="1" ht="12.75">
      <c r="A610" s="153">
        <v>6.1</v>
      </c>
      <c r="B610" s="80" t="s">
        <v>303</v>
      </c>
      <c r="C610" s="81">
        <v>4</v>
      </c>
      <c r="D610" s="73" t="s">
        <v>7</v>
      </c>
      <c r="E610" s="81">
        <v>250</v>
      </c>
      <c r="F610" s="124">
        <f t="shared" si="5"/>
        <v>1000</v>
      </c>
      <c r="G610" s="125"/>
      <c r="H610" s="248"/>
      <c r="I610" s="248"/>
      <c r="J610" s="248"/>
      <c r="K610" s="248"/>
      <c r="L610" s="248"/>
      <c r="M610" s="248"/>
      <c r="N610" s="248"/>
      <c r="O610" s="248"/>
      <c r="P610" s="248"/>
      <c r="Q610" s="248"/>
      <c r="R610" s="248"/>
      <c r="S610" s="248"/>
      <c r="T610" s="248"/>
    </row>
    <row r="611" spans="1:20" s="144" customFormat="1" ht="12.75">
      <c r="A611" s="153">
        <v>6.2</v>
      </c>
      <c r="B611" s="80" t="s">
        <v>304</v>
      </c>
      <c r="C611" s="81">
        <v>4</v>
      </c>
      <c r="D611" s="73" t="s">
        <v>7</v>
      </c>
      <c r="E611" s="81">
        <v>150</v>
      </c>
      <c r="F611" s="124">
        <f t="shared" si="5"/>
        <v>600</v>
      </c>
      <c r="G611" s="125"/>
      <c r="H611" s="248"/>
      <c r="I611" s="248"/>
      <c r="J611" s="248"/>
      <c r="K611" s="248"/>
      <c r="L611" s="248"/>
      <c r="M611" s="248"/>
      <c r="N611" s="248"/>
      <c r="O611" s="248"/>
      <c r="P611" s="248"/>
      <c r="Q611" s="248"/>
      <c r="R611" s="248"/>
      <c r="S611" s="248"/>
      <c r="T611" s="248"/>
    </row>
    <row r="612" spans="1:20" s="144" customFormat="1" ht="12.75">
      <c r="A612" s="94"/>
      <c r="B612" s="80"/>
      <c r="C612" s="81"/>
      <c r="D612" s="73"/>
      <c r="E612" s="81"/>
      <c r="F612" s="124"/>
      <c r="G612" s="125"/>
      <c r="H612" s="248"/>
      <c r="I612" s="248"/>
      <c r="J612" s="248"/>
      <c r="K612" s="248"/>
      <c r="L612" s="248"/>
      <c r="M612" s="248"/>
      <c r="N612" s="248"/>
      <c r="O612" s="248"/>
      <c r="P612" s="248"/>
      <c r="Q612" s="248"/>
      <c r="R612" s="248"/>
      <c r="S612" s="248"/>
      <c r="T612" s="248"/>
    </row>
    <row r="613" spans="1:20" s="144" customFormat="1" ht="12.75">
      <c r="A613" s="83">
        <v>7</v>
      </c>
      <c r="B613" s="98" t="s">
        <v>305</v>
      </c>
      <c r="C613" s="81"/>
      <c r="D613" s="78"/>
      <c r="E613" s="81"/>
      <c r="F613" s="124"/>
      <c r="G613" s="125"/>
      <c r="H613" s="248"/>
      <c r="I613" s="248"/>
      <c r="J613" s="248"/>
      <c r="K613" s="248"/>
      <c r="L613" s="248"/>
      <c r="M613" s="248"/>
      <c r="N613" s="248"/>
      <c r="O613" s="248"/>
      <c r="P613" s="248"/>
      <c r="Q613" s="248"/>
      <c r="R613" s="248"/>
      <c r="S613" s="248"/>
      <c r="T613" s="248"/>
    </row>
    <row r="614" spans="1:20" s="144" customFormat="1" ht="12.75">
      <c r="A614" s="153">
        <v>7.1</v>
      </c>
      <c r="B614" s="148" t="s">
        <v>306</v>
      </c>
      <c r="C614" s="81">
        <v>1</v>
      </c>
      <c r="D614" s="78" t="s">
        <v>0</v>
      </c>
      <c r="E614" s="81">
        <v>5575.29</v>
      </c>
      <c r="F614" s="124">
        <f t="shared" si="5"/>
        <v>5575.29</v>
      </c>
      <c r="G614" s="125"/>
      <c r="H614" s="248"/>
      <c r="I614" s="248"/>
      <c r="J614" s="248"/>
      <c r="K614" s="248"/>
      <c r="L614" s="248"/>
      <c r="M614" s="248"/>
      <c r="N614" s="248"/>
      <c r="O614" s="248"/>
      <c r="P614" s="248"/>
      <c r="Q614" s="248"/>
      <c r="R614" s="248"/>
      <c r="S614" s="248"/>
      <c r="T614" s="248"/>
    </row>
    <row r="615" spans="1:20" s="144" customFormat="1" ht="12.75">
      <c r="A615" s="153">
        <v>7.2</v>
      </c>
      <c r="B615" s="148" t="s">
        <v>307</v>
      </c>
      <c r="C615" s="81">
        <v>1</v>
      </c>
      <c r="D615" s="97" t="s">
        <v>0</v>
      </c>
      <c r="E615" s="81">
        <v>3831.02</v>
      </c>
      <c r="F615" s="124">
        <f t="shared" si="5"/>
        <v>3831.02</v>
      </c>
      <c r="G615" s="125"/>
      <c r="H615" s="248"/>
      <c r="I615" s="248"/>
      <c r="J615" s="248"/>
      <c r="K615" s="248"/>
      <c r="L615" s="248"/>
      <c r="M615" s="248"/>
      <c r="N615" s="248"/>
      <c r="O615" s="248"/>
      <c r="P615" s="248"/>
      <c r="Q615" s="248"/>
      <c r="R615" s="248"/>
      <c r="S615" s="248"/>
      <c r="T615" s="248"/>
    </row>
    <row r="616" spans="1:20" s="144" customFormat="1" ht="12.75">
      <c r="A616" s="153">
        <v>7.3</v>
      </c>
      <c r="B616" s="148" t="s">
        <v>308</v>
      </c>
      <c r="C616" s="81">
        <v>2</v>
      </c>
      <c r="D616" s="97" t="s">
        <v>0</v>
      </c>
      <c r="E616" s="81">
        <v>6990.26</v>
      </c>
      <c r="F616" s="124">
        <f t="shared" si="5"/>
        <v>13980.52</v>
      </c>
      <c r="G616" s="125"/>
      <c r="H616" s="248"/>
      <c r="I616" s="248"/>
      <c r="J616" s="248"/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</row>
    <row r="617" spans="1:20" s="144" customFormat="1" ht="12.75">
      <c r="A617" s="153">
        <v>7.4</v>
      </c>
      <c r="B617" s="148" t="s">
        <v>309</v>
      </c>
      <c r="C617" s="81">
        <v>10</v>
      </c>
      <c r="D617" s="97" t="s">
        <v>0</v>
      </c>
      <c r="E617" s="81">
        <v>4061.56</v>
      </c>
      <c r="F617" s="124">
        <f t="shared" si="5"/>
        <v>40615.6</v>
      </c>
      <c r="G617" s="125"/>
      <c r="H617" s="248"/>
      <c r="I617" s="248"/>
      <c r="J617" s="248"/>
      <c r="K617" s="248"/>
      <c r="L617" s="248"/>
      <c r="M617" s="248"/>
      <c r="N617" s="248"/>
      <c r="O617" s="248"/>
      <c r="P617" s="248"/>
      <c r="Q617" s="248"/>
      <c r="R617" s="248"/>
      <c r="S617" s="248"/>
      <c r="T617" s="248"/>
    </row>
    <row r="618" spans="1:20" s="144" customFormat="1" ht="25.5">
      <c r="A618" s="153">
        <v>7.5</v>
      </c>
      <c r="B618" s="148" t="s">
        <v>310</v>
      </c>
      <c r="C618" s="81">
        <v>1</v>
      </c>
      <c r="D618" s="78" t="s">
        <v>0</v>
      </c>
      <c r="E618" s="81">
        <v>6093.33</v>
      </c>
      <c r="F618" s="124">
        <f t="shared" si="5"/>
        <v>6093.33</v>
      </c>
      <c r="G618" s="125"/>
      <c r="H618" s="248"/>
      <c r="I618" s="248"/>
      <c r="J618" s="248"/>
      <c r="K618" s="248"/>
      <c r="L618" s="248"/>
      <c r="M618" s="248"/>
      <c r="N618" s="248"/>
      <c r="O618" s="248"/>
      <c r="P618" s="248"/>
      <c r="Q618" s="248"/>
      <c r="R618" s="248"/>
      <c r="S618" s="248"/>
      <c r="T618" s="248"/>
    </row>
    <row r="619" spans="1:20" s="144" customFormat="1" ht="12.75">
      <c r="A619" s="153">
        <v>7.6</v>
      </c>
      <c r="B619" s="154" t="s">
        <v>311</v>
      </c>
      <c r="C619" s="81">
        <v>1</v>
      </c>
      <c r="D619" s="78" t="s">
        <v>0</v>
      </c>
      <c r="E619" s="81">
        <v>11714.38</v>
      </c>
      <c r="F619" s="124">
        <f t="shared" si="5"/>
        <v>11714.38</v>
      </c>
      <c r="G619" s="125"/>
      <c r="H619" s="248"/>
      <c r="I619" s="248"/>
      <c r="J619" s="248"/>
      <c r="K619" s="248"/>
      <c r="L619" s="248"/>
      <c r="M619" s="248"/>
      <c r="N619" s="248"/>
      <c r="O619" s="248"/>
      <c r="P619" s="248"/>
      <c r="Q619" s="248"/>
      <c r="R619" s="248"/>
      <c r="S619" s="248"/>
      <c r="T619" s="248"/>
    </row>
    <row r="620" spans="1:20" s="144" customFormat="1" ht="12.75">
      <c r="A620" s="153">
        <v>7.7</v>
      </c>
      <c r="B620" s="148" t="s">
        <v>312</v>
      </c>
      <c r="C620" s="81">
        <v>1</v>
      </c>
      <c r="D620" s="78" t="s">
        <v>0</v>
      </c>
      <c r="E620" s="81">
        <v>11991.78</v>
      </c>
      <c r="F620" s="124">
        <f t="shared" si="5"/>
        <v>11991.78</v>
      </c>
      <c r="G620" s="125"/>
      <c r="H620" s="248"/>
      <c r="I620" s="248"/>
      <c r="J620" s="248"/>
      <c r="K620" s="248"/>
      <c r="L620" s="248"/>
      <c r="M620" s="248"/>
      <c r="N620" s="248"/>
      <c r="O620" s="248"/>
      <c r="P620" s="248"/>
      <c r="Q620" s="248"/>
      <c r="R620" s="248"/>
      <c r="S620" s="248"/>
      <c r="T620" s="248"/>
    </row>
    <row r="621" spans="1:20" s="144" customFormat="1" ht="12.75">
      <c r="A621" s="153">
        <v>7.8</v>
      </c>
      <c r="B621" s="148" t="s">
        <v>313</v>
      </c>
      <c r="C621" s="81">
        <v>1</v>
      </c>
      <c r="D621" s="78" t="s">
        <v>0</v>
      </c>
      <c r="E621" s="81">
        <v>10805.76</v>
      </c>
      <c r="F621" s="124">
        <f t="shared" si="5"/>
        <v>10805.76</v>
      </c>
      <c r="G621" s="125"/>
      <c r="H621" s="248"/>
      <c r="I621" s="248"/>
      <c r="J621" s="248"/>
      <c r="K621" s="248"/>
      <c r="L621" s="248"/>
      <c r="M621" s="248"/>
      <c r="N621" s="248"/>
      <c r="O621" s="248"/>
      <c r="P621" s="248"/>
      <c r="Q621" s="248"/>
      <c r="R621" s="248"/>
      <c r="S621" s="248"/>
      <c r="T621" s="248"/>
    </row>
    <row r="622" spans="1:20" s="144" customFormat="1" ht="12.75">
      <c r="A622" s="153">
        <v>7.9</v>
      </c>
      <c r="B622" s="148" t="s">
        <v>314</v>
      </c>
      <c r="C622" s="81">
        <v>4</v>
      </c>
      <c r="D622" s="97" t="s">
        <v>0</v>
      </c>
      <c r="E622" s="81">
        <v>11083.16</v>
      </c>
      <c r="F622" s="124">
        <f t="shared" si="5"/>
        <v>44332.64</v>
      </c>
      <c r="G622" s="125"/>
      <c r="H622" s="248"/>
      <c r="I622" s="248"/>
      <c r="J622" s="248"/>
      <c r="K622" s="248"/>
      <c r="L622" s="248"/>
      <c r="M622" s="248"/>
      <c r="N622" s="248"/>
      <c r="O622" s="248"/>
      <c r="P622" s="248"/>
      <c r="Q622" s="248"/>
      <c r="R622" s="248"/>
      <c r="S622" s="248"/>
      <c r="T622" s="248"/>
    </row>
    <row r="623" spans="1:20" s="144" customFormat="1" ht="12.75">
      <c r="A623" s="155">
        <v>7.1</v>
      </c>
      <c r="B623" s="148" t="s">
        <v>315</v>
      </c>
      <c r="C623" s="81">
        <v>3</v>
      </c>
      <c r="D623" s="97" t="s">
        <v>0</v>
      </c>
      <c r="E623" s="81">
        <v>7127.31</v>
      </c>
      <c r="F623" s="124">
        <f t="shared" si="5"/>
        <v>21381.93</v>
      </c>
      <c r="G623" s="125"/>
      <c r="H623" s="248"/>
      <c r="I623" s="24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248"/>
    </row>
    <row r="624" spans="1:7" s="248" customFormat="1" ht="12.75">
      <c r="A624" s="155">
        <v>7.11</v>
      </c>
      <c r="B624" s="148" t="s">
        <v>316</v>
      </c>
      <c r="C624" s="81">
        <v>25</v>
      </c>
      <c r="D624" s="97" t="s">
        <v>0</v>
      </c>
      <c r="E624" s="81">
        <v>750</v>
      </c>
      <c r="F624" s="124">
        <f t="shared" si="5"/>
        <v>18750</v>
      </c>
      <c r="G624" s="125"/>
    </row>
    <row r="625" spans="1:20" s="144" customFormat="1" ht="12.75">
      <c r="A625" s="94"/>
      <c r="B625" s="146" t="s">
        <v>317</v>
      </c>
      <c r="C625" s="81"/>
      <c r="D625" s="73"/>
      <c r="E625" s="81"/>
      <c r="F625" s="124"/>
      <c r="G625" s="125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</row>
    <row r="626" spans="1:20" s="144" customFormat="1" ht="12.75">
      <c r="A626" s="83">
        <v>8</v>
      </c>
      <c r="B626" s="98" t="s">
        <v>318</v>
      </c>
      <c r="C626" s="81"/>
      <c r="D626" s="73"/>
      <c r="E626" s="81"/>
      <c r="F626" s="124"/>
      <c r="G626" s="125"/>
      <c r="H626" s="24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</row>
    <row r="627" spans="1:20" s="144" customFormat="1" ht="12.75">
      <c r="A627" s="94">
        <v>8.1</v>
      </c>
      <c r="B627" s="156" t="s">
        <v>319</v>
      </c>
      <c r="C627" s="81">
        <v>1</v>
      </c>
      <c r="D627" s="97" t="s">
        <v>0</v>
      </c>
      <c r="E627" s="81">
        <v>2912.38</v>
      </c>
      <c r="F627" s="124">
        <f t="shared" si="5"/>
        <v>2912.38</v>
      </c>
      <c r="G627" s="125"/>
      <c r="H627" s="24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/>
      <c r="T627" s="248"/>
    </row>
    <row r="628" spans="1:20" s="144" customFormat="1" ht="12.75">
      <c r="A628" s="94">
        <v>8.2</v>
      </c>
      <c r="B628" s="156" t="s">
        <v>243</v>
      </c>
      <c r="C628" s="81">
        <v>9</v>
      </c>
      <c r="D628" s="97" t="s">
        <v>0</v>
      </c>
      <c r="E628" s="81">
        <v>2309.8</v>
      </c>
      <c r="F628" s="124">
        <f t="shared" si="5"/>
        <v>20788.2</v>
      </c>
      <c r="G628" s="125"/>
      <c r="H628" s="248"/>
      <c r="I628" s="248"/>
      <c r="J628" s="248"/>
      <c r="K628" s="248"/>
      <c r="L628" s="248"/>
      <c r="M628" s="248"/>
      <c r="N628" s="248"/>
      <c r="O628" s="248"/>
      <c r="P628" s="248"/>
      <c r="Q628" s="248"/>
      <c r="R628" s="248"/>
      <c r="S628" s="248"/>
      <c r="T628" s="248"/>
    </row>
    <row r="629" spans="1:20" s="144" customFormat="1" ht="12.75">
      <c r="A629" s="284">
        <f>+A628+0.1</f>
        <v>8.299999999999999</v>
      </c>
      <c r="B629" s="305" t="s">
        <v>320</v>
      </c>
      <c r="C629" s="282">
        <v>9</v>
      </c>
      <c r="D629" s="289" t="s">
        <v>0</v>
      </c>
      <c r="E629" s="282">
        <v>1467.67</v>
      </c>
      <c r="F629" s="287">
        <f t="shared" si="5"/>
        <v>13209.03</v>
      </c>
      <c r="G629" s="125"/>
      <c r="H629" s="248"/>
      <c r="I629" s="248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</row>
    <row r="630" spans="1:20" s="144" customFormat="1" ht="12.75">
      <c r="A630" s="94">
        <f>+A629+0.1</f>
        <v>8.399999999999999</v>
      </c>
      <c r="B630" s="156" t="s">
        <v>321</v>
      </c>
      <c r="C630" s="81">
        <v>52</v>
      </c>
      <c r="D630" s="97" t="s">
        <v>0</v>
      </c>
      <c r="E630" s="81">
        <v>1340.8</v>
      </c>
      <c r="F630" s="124">
        <f t="shared" si="5"/>
        <v>69721.59999999999</v>
      </c>
      <c r="G630" s="125"/>
      <c r="H630" s="248"/>
      <c r="I630" s="248"/>
      <c r="J630" s="248"/>
      <c r="K630" s="248"/>
      <c r="L630" s="248"/>
      <c r="M630" s="248"/>
      <c r="N630" s="248"/>
      <c r="O630" s="248"/>
      <c r="P630" s="248"/>
      <c r="Q630" s="248"/>
      <c r="R630" s="248"/>
      <c r="S630" s="248"/>
      <c r="T630" s="248"/>
    </row>
    <row r="631" spans="1:20" s="144" customFormat="1" ht="12.75">
      <c r="A631" s="94"/>
      <c r="B631" s="156"/>
      <c r="C631" s="81"/>
      <c r="D631" s="97"/>
      <c r="E631" s="81"/>
      <c r="F631" s="124"/>
      <c r="G631" s="125"/>
      <c r="H631" s="24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</row>
    <row r="632" spans="1:20" s="144" customFormat="1" ht="12.75">
      <c r="A632" s="83">
        <v>9</v>
      </c>
      <c r="B632" s="98" t="s">
        <v>322</v>
      </c>
      <c r="C632" s="81"/>
      <c r="D632" s="73"/>
      <c r="E632" s="81"/>
      <c r="F632" s="124"/>
      <c r="G632" s="125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</row>
    <row r="633" spans="1:20" s="144" customFormat="1" ht="12.75">
      <c r="A633" s="94">
        <v>9.1</v>
      </c>
      <c r="B633" s="158" t="s">
        <v>323</v>
      </c>
      <c r="C633" s="81">
        <v>120</v>
      </c>
      <c r="D633" s="97" t="s">
        <v>7</v>
      </c>
      <c r="E633" s="159">
        <v>80</v>
      </c>
      <c r="F633" s="124">
        <f t="shared" si="5"/>
        <v>9600</v>
      </c>
      <c r="G633" s="125"/>
      <c r="H633" s="248"/>
      <c r="I633" s="248"/>
      <c r="J633" s="248"/>
      <c r="K633" s="248"/>
      <c r="L633" s="248"/>
      <c r="M633" s="248"/>
      <c r="N633" s="248"/>
      <c r="O633" s="248"/>
      <c r="P633" s="248"/>
      <c r="Q633" s="248"/>
      <c r="R633" s="248"/>
      <c r="S633" s="248"/>
      <c r="T633" s="248"/>
    </row>
    <row r="634" spans="1:7" s="248" customFormat="1" ht="25.5">
      <c r="A634" s="94">
        <v>9.2</v>
      </c>
      <c r="B634" s="91" t="s">
        <v>324</v>
      </c>
      <c r="C634" s="81">
        <v>1440</v>
      </c>
      <c r="D634" s="160" t="s">
        <v>8</v>
      </c>
      <c r="E634" s="159">
        <v>40.92</v>
      </c>
      <c r="F634" s="124">
        <f t="shared" si="5"/>
        <v>58924.8</v>
      </c>
      <c r="G634" s="125"/>
    </row>
    <row r="635" spans="1:20" s="144" customFormat="1" ht="12.75">
      <c r="A635" s="94">
        <v>9.3</v>
      </c>
      <c r="B635" s="95" t="s">
        <v>325</v>
      </c>
      <c r="C635" s="81">
        <v>240</v>
      </c>
      <c r="D635" s="97" t="s">
        <v>7</v>
      </c>
      <c r="E635" s="159">
        <v>72.31</v>
      </c>
      <c r="F635" s="124">
        <f t="shared" si="5"/>
        <v>17354.4</v>
      </c>
      <c r="G635" s="125"/>
      <c r="H635" s="248"/>
      <c r="I635" s="248"/>
      <c r="J635" s="248"/>
      <c r="K635" s="248"/>
      <c r="L635" s="248"/>
      <c r="M635" s="248"/>
      <c r="N635" s="248"/>
      <c r="O635" s="248"/>
      <c r="P635" s="248"/>
      <c r="Q635" s="248"/>
      <c r="R635" s="248"/>
      <c r="S635" s="248"/>
      <c r="T635" s="248"/>
    </row>
    <row r="636" spans="1:20" s="144" customFormat="1" ht="12.75">
      <c r="A636" s="94">
        <v>9.4</v>
      </c>
      <c r="B636" s="95" t="s">
        <v>326</v>
      </c>
      <c r="C636" s="81">
        <v>240</v>
      </c>
      <c r="D636" s="97" t="s">
        <v>7</v>
      </c>
      <c r="E636" s="159">
        <v>26.5</v>
      </c>
      <c r="F636" s="124">
        <f t="shared" si="5"/>
        <v>6360</v>
      </c>
      <c r="G636" s="125"/>
      <c r="H636" s="248"/>
      <c r="I636" s="248"/>
      <c r="J636" s="248"/>
      <c r="K636" s="248"/>
      <c r="L636" s="248"/>
      <c r="M636" s="248"/>
      <c r="N636" s="248"/>
      <c r="O636" s="248"/>
      <c r="P636" s="248"/>
      <c r="Q636" s="248"/>
      <c r="R636" s="248"/>
      <c r="S636" s="248"/>
      <c r="T636" s="248"/>
    </row>
    <row r="637" spans="1:20" s="144" customFormat="1" ht="12.75">
      <c r="A637" s="94">
        <v>9.5</v>
      </c>
      <c r="B637" s="95" t="s">
        <v>327</v>
      </c>
      <c r="C637" s="81">
        <v>180</v>
      </c>
      <c r="D637" s="97" t="s">
        <v>8</v>
      </c>
      <c r="E637" s="159">
        <v>292.05</v>
      </c>
      <c r="F637" s="124">
        <f t="shared" si="5"/>
        <v>52569</v>
      </c>
      <c r="G637" s="125"/>
      <c r="H637" s="248"/>
      <c r="I637" s="248"/>
      <c r="J637" s="248"/>
      <c r="K637" s="248"/>
      <c r="L637" s="248"/>
      <c r="M637" s="248"/>
      <c r="N637" s="248"/>
      <c r="O637" s="248"/>
      <c r="P637" s="248"/>
      <c r="Q637" s="248"/>
      <c r="R637" s="248"/>
      <c r="S637" s="248"/>
      <c r="T637" s="248"/>
    </row>
    <row r="638" spans="1:20" s="144" customFormat="1" ht="12.75">
      <c r="A638" s="94">
        <v>9.6</v>
      </c>
      <c r="B638" s="95" t="s">
        <v>328</v>
      </c>
      <c r="C638" s="81">
        <v>120</v>
      </c>
      <c r="D638" s="97" t="s">
        <v>7</v>
      </c>
      <c r="E638" s="159">
        <v>35.4</v>
      </c>
      <c r="F638" s="124">
        <f t="shared" si="5"/>
        <v>4248</v>
      </c>
      <c r="G638" s="125"/>
      <c r="H638" s="248"/>
      <c r="I638" s="248"/>
      <c r="J638" s="248"/>
      <c r="K638" s="248"/>
      <c r="L638" s="248"/>
      <c r="M638" s="248"/>
      <c r="N638" s="248"/>
      <c r="O638" s="248"/>
      <c r="P638" s="248"/>
      <c r="Q638" s="248"/>
      <c r="R638" s="248"/>
      <c r="S638" s="248"/>
      <c r="T638" s="248"/>
    </row>
    <row r="639" spans="1:20" s="144" customFormat="1" ht="12.75">
      <c r="A639" s="94">
        <v>9.7</v>
      </c>
      <c r="B639" s="95" t="s">
        <v>329</v>
      </c>
      <c r="C639" s="81">
        <v>120</v>
      </c>
      <c r="D639" s="97" t="s">
        <v>7</v>
      </c>
      <c r="E639" s="159">
        <v>28.32</v>
      </c>
      <c r="F639" s="124">
        <f t="shared" si="5"/>
        <v>3398.4</v>
      </c>
      <c r="G639" s="125"/>
      <c r="H639" s="24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</row>
    <row r="640" spans="1:20" s="144" customFormat="1" ht="12.75">
      <c r="A640" s="94">
        <v>9.8</v>
      </c>
      <c r="B640" s="95" t="s">
        <v>330</v>
      </c>
      <c r="C640" s="81">
        <v>120</v>
      </c>
      <c r="D640" s="97" t="s">
        <v>7</v>
      </c>
      <c r="E640" s="159">
        <v>345.2</v>
      </c>
      <c r="F640" s="124">
        <f t="shared" si="5"/>
        <v>41424</v>
      </c>
      <c r="G640" s="125"/>
      <c r="H640" s="248"/>
      <c r="I640" s="248"/>
      <c r="J640" s="248"/>
      <c r="K640" s="248"/>
      <c r="L640" s="248"/>
      <c r="M640" s="248"/>
      <c r="N640" s="248"/>
      <c r="O640" s="248"/>
      <c r="P640" s="248"/>
      <c r="Q640" s="248"/>
      <c r="R640" s="248"/>
      <c r="S640" s="248"/>
      <c r="T640" s="248"/>
    </row>
    <row r="641" spans="1:20" s="144" customFormat="1" ht="12.75">
      <c r="A641" s="222">
        <v>9.9</v>
      </c>
      <c r="B641" s="95" t="s">
        <v>331</v>
      </c>
      <c r="C641" s="81">
        <v>120</v>
      </c>
      <c r="D641" s="97" t="s">
        <v>7</v>
      </c>
      <c r="E641" s="159">
        <v>21.67</v>
      </c>
      <c r="F641" s="124">
        <f t="shared" si="5"/>
        <v>2600.4</v>
      </c>
      <c r="G641" s="125"/>
      <c r="H641" s="248"/>
      <c r="I641" s="159"/>
      <c r="J641" s="248"/>
      <c r="K641" s="248"/>
      <c r="L641" s="248"/>
      <c r="M641" s="248"/>
      <c r="N641" s="248"/>
      <c r="O641" s="248"/>
      <c r="P641" s="248"/>
      <c r="Q641" s="248"/>
      <c r="R641" s="248"/>
      <c r="S641" s="248"/>
      <c r="T641" s="248"/>
    </row>
    <row r="642" spans="1:20" s="144" customFormat="1" ht="12.75">
      <c r="A642" s="155">
        <v>9.1</v>
      </c>
      <c r="B642" s="95" t="s">
        <v>332</v>
      </c>
      <c r="C642" s="81">
        <v>120</v>
      </c>
      <c r="D642" s="97" t="s">
        <v>7</v>
      </c>
      <c r="E642" s="159">
        <v>293.52</v>
      </c>
      <c r="F642" s="124">
        <f t="shared" si="5"/>
        <v>35222.399999999994</v>
      </c>
      <c r="G642" s="125"/>
      <c r="H642" s="248"/>
      <c r="I642" s="159"/>
      <c r="J642" s="248"/>
      <c r="K642" s="248"/>
      <c r="L642" s="248"/>
      <c r="M642" s="248"/>
      <c r="N642" s="248"/>
      <c r="O642" s="248"/>
      <c r="P642" s="248"/>
      <c r="Q642" s="248"/>
      <c r="R642" s="248"/>
      <c r="S642" s="248"/>
      <c r="T642" s="248"/>
    </row>
    <row r="643" spans="1:20" s="144" customFormat="1" ht="12.75">
      <c r="A643" s="155">
        <v>9.11</v>
      </c>
      <c r="B643" s="95" t="s">
        <v>333</v>
      </c>
      <c r="C643" s="81">
        <v>237.6</v>
      </c>
      <c r="D643" s="97" t="s">
        <v>6</v>
      </c>
      <c r="E643" s="159">
        <v>350</v>
      </c>
      <c r="F643" s="124">
        <f t="shared" si="5"/>
        <v>83160</v>
      </c>
      <c r="G643" s="125"/>
      <c r="H643" s="248"/>
      <c r="I643" s="248"/>
      <c r="J643" s="248"/>
      <c r="K643" s="248"/>
      <c r="L643" s="248"/>
      <c r="M643" s="248"/>
      <c r="N643" s="248"/>
      <c r="O643" s="248"/>
      <c r="P643" s="248"/>
      <c r="Q643" s="248"/>
      <c r="R643" s="248"/>
      <c r="S643" s="248"/>
      <c r="T643" s="248"/>
    </row>
    <row r="644" spans="1:20" s="144" customFormat="1" ht="12.75">
      <c r="A644" s="155">
        <v>9.12</v>
      </c>
      <c r="B644" s="161" t="s">
        <v>334</v>
      </c>
      <c r="C644" s="81">
        <v>120</v>
      </c>
      <c r="D644" s="78" t="s">
        <v>7</v>
      </c>
      <c r="E644" s="159">
        <v>699.05</v>
      </c>
      <c r="F644" s="124">
        <f t="shared" si="5"/>
        <v>83886</v>
      </c>
      <c r="G644" s="125"/>
      <c r="H644" s="248"/>
      <c r="I644" s="248"/>
      <c r="J644" s="248"/>
      <c r="K644" s="248"/>
      <c r="L644" s="248"/>
      <c r="M644" s="248"/>
      <c r="N644" s="248"/>
      <c r="O644" s="248"/>
      <c r="P644" s="248"/>
      <c r="Q644" s="248"/>
      <c r="R644" s="248"/>
      <c r="S644" s="248"/>
      <c r="T644" s="248"/>
    </row>
    <row r="645" spans="1:20" s="144" customFormat="1" ht="12.75">
      <c r="A645" s="155">
        <v>9.13</v>
      </c>
      <c r="B645" s="95" t="s">
        <v>335</v>
      </c>
      <c r="C645" s="81">
        <v>120</v>
      </c>
      <c r="D645" s="97" t="s">
        <v>0</v>
      </c>
      <c r="E645" s="159">
        <v>450</v>
      </c>
      <c r="F645" s="124">
        <f t="shared" si="5"/>
        <v>54000</v>
      </c>
      <c r="G645" s="125"/>
      <c r="H645" s="248"/>
      <c r="I645" s="248"/>
      <c r="J645" s="248"/>
      <c r="K645" s="248"/>
      <c r="L645" s="248"/>
      <c r="M645" s="248"/>
      <c r="N645" s="248"/>
      <c r="O645" s="248"/>
      <c r="P645" s="248"/>
      <c r="Q645" s="248"/>
      <c r="R645" s="248"/>
      <c r="S645" s="248"/>
      <c r="T645" s="248"/>
    </row>
    <row r="646" spans="1:20" s="144" customFormat="1" ht="12.75">
      <c r="A646" s="94"/>
      <c r="B646" s="146"/>
      <c r="C646" s="81"/>
      <c r="D646" s="73"/>
      <c r="E646" s="81"/>
      <c r="F646" s="124"/>
      <c r="G646" s="125"/>
      <c r="H646" s="248"/>
      <c r="I646" s="248"/>
      <c r="J646" s="248"/>
      <c r="K646" s="248"/>
      <c r="L646" s="248"/>
      <c r="M646" s="248"/>
      <c r="N646" s="248"/>
      <c r="O646" s="248"/>
      <c r="P646" s="248"/>
      <c r="Q646" s="248"/>
      <c r="R646" s="248"/>
      <c r="S646" s="248"/>
      <c r="T646" s="248"/>
    </row>
    <row r="647" spans="1:20" s="144" customFormat="1" ht="12.75">
      <c r="A647" s="83">
        <v>10</v>
      </c>
      <c r="B647" s="98" t="s">
        <v>336</v>
      </c>
      <c r="C647" s="81"/>
      <c r="D647" s="73"/>
      <c r="E647" s="81"/>
      <c r="F647" s="124"/>
      <c r="G647" s="125"/>
      <c r="H647" s="248"/>
      <c r="I647" s="248"/>
      <c r="J647" s="248"/>
      <c r="K647" s="248"/>
      <c r="L647" s="248"/>
      <c r="M647" s="248"/>
      <c r="N647" s="248"/>
      <c r="O647" s="248"/>
      <c r="P647" s="248"/>
      <c r="Q647" s="248"/>
      <c r="R647" s="248"/>
      <c r="S647" s="248"/>
      <c r="T647" s="248"/>
    </row>
    <row r="648" spans="1:7" s="248" customFormat="1" ht="51">
      <c r="A648" s="85">
        <v>10.1</v>
      </c>
      <c r="B648" s="95" t="s">
        <v>337</v>
      </c>
      <c r="C648" s="81">
        <v>2</v>
      </c>
      <c r="D648" s="97" t="s">
        <v>0</v>
      </c>
      <c r="E648" s="75">
        <v>18753.26</v>
      </c>
      <c r="F648" s="124">
        <f t="shared" si="5"/>
        <v>37506.52</v>
      </c>
      <c r="G648" s="125"/>
    </row>
    <row r="649" spans="1:7" s="248" customFormat="1" ht="51">
      <c r="A649" s="85">
        <v>10.2</v>
      </c>
      <c r="B649" s="95" t="s">
        <v>338</v>
      </c>
      <c r="C649" s="81">
        <v>2</v>
      </c>
      <c r="D649" s="97" t="s">
        <v>0</v>
      </c>
      <c r="E649" s="75">
        <v>12051.9</v>
      </c>
      <c r="F649" s="124">
        <f aca="true" t="shared" si="6" ref="F649:F673">E649*C649</f>
        <v>24103.8</v>
      </c>
      <c r="G649" s="125"/>
    </row>
    <row r="650" spans="1:7" s="248" customFormat="1" ht="12.75">
      <c r="A650" s="85">
        <v>10.3</v>
      </c>
      <c r="B650" s="95" t="s">
        <v>339</v>
      </c>
      <c r="C650" s="81">
        <v>4</v>
      </c>
      <c r="D650" s="97" t="s">
        <v>0</v>
      </c>
      <c r="E650" s="75">
        <v>6256.2</v>
      </c>
      <c r="F650" s="124">
        <f t="shared" si="6"/>
        <v>25024.8</v>
      </c>
      <c r="G650" s="125"/>
    </row>
    <row r="651" spans="1:7" s="248" customFormat="1" ht="12.75">
      <c r="A651" s="94"/>
      <c r="B651" s="156"/>
      <c r="C651" s="81"/>
      <c r="D651" s="73"/>
      <c r="E651" s="81"/>
      <c r="F651" s="124"/>
      <c r="G651" s="125"/>
    </row>
    <row r="652" spans="1:7" s="248" customFormat="1" ht="12.75">
      <c r="A652" s="83">
        <v>11</v>
      </c>
      <c r="B652" s="98" t="s">
        <v>340</v>
      </c>
      <c r="C652" s="81"/>
      <c r="D652" s="73"/>
      <c r="E652" s="81"/>
      <c r="F652" s="124"/>
      <c r="G652" s="125"/>
    </row>
    <row r="653" spans="1:7" s="248" customFormat="1" ht="12.75">
      <c r="A653" s="85">
        <v>11.1</v>
      </c>
      <c r="B653" s="95" t="s">
        <v>341</v>
      </c>
      <c r="C653" s="81">
        <v>48</v>
      </c>
      <c r="D653" s="97" t="s">
        <v>8</v>
      </c>
      <c r="E653" s="75">
        <v>72.33</v>
      </c>
      <c r="F653" s="124">
        <f t="shared" si="6"/>
        <v>3471.84</v>
      </c>
      <c r="G653" s="125"/>
    </row>
    <row r="654" spans="1:7" s="248" customFormat="1" ht="12.75">
      <c r="A654" s="85">
        <v>11.2</v>
      </c>
      <c r="B654" s="95" t="s">
        <v>342</v>
      </c>
      <c r="C654" s="81">
        <v>38.4</v>
      </c>
      <c r="D654" s="97" t="s">
        <v>27</v>
      </c>
      <c r="E654" s="75">
        <v>144.66</v>
      </c>
      <c r="F654" s="124">
        <f t="shared" si="6"/>
        <v>5554.9439999999995</v>
      </c>
      <c r="G654" s="125"/>
    </row>
    <row r="655" spans="1:7" s="248" customFormat="1" ht="25.5">
      <c r="A655" s="85">
        <v>11.3</v>
      </c>
      <c r="B655" s="154" t="s">
        <v>299</v>
      </c>
      <c r="C655" s="81">
        <v>9.24</v>
      </c>
      <c r="D655" s="97" t="s">
        <v>6</v>
      </c>
      <c r="E655" s="75">
        <v>181.58</v>
      </c>
      <c r="F655" s="124">
        <f t="shared" si="6"/>
        <v>1677.7992000000002</v>
      </c>
      <c r="G655" s="125"/>
    </row>
    <row r="656" spans="1:7" s="248" customFormat="1" ht="12.75">
      <c r="A656" s="94"/>
      <c r="B656" s="156"/>
      <c r="C656" s="81"/>
      <c r="D656" s="78"/>
      <c r="E656" s="81"/>
      <c r="F656" s="124"/>
      <c r="G656" s="125"/>
    </row>
    <row r="657" spans="1:7" s="248" customFormat="1" ht="12.75">
      <c r="A657" s="83">
        <v>12</v>
      </c>
      <c r="B657" s="98" t="s">
        <v>343</v>
      </c>
      <c r="C657" s="81"/>
      <c r="D657" s="73"/>
      <c r="E657" s="81"/>
      <c r="F657" s="124"/>
      <c r="G657" s="125"/>
    </row>
    <row r="658" spans="1:7" s="248" customFormat="1" ht="12.75">
      <c r="A658" s="85">
        <v>12.1</v>
      </c>
      <c r="B658" s="95" t="s">
        <v>344</v>
      </c>
      <c r="C658" s="81">
        <v>48</v>
      </c>
      <c r="D658" s="97" t="s">
        <v>8</v>
      </c>
      <c r="E658" s="75">
        <v>1030.85</v>
      </c>
      <c r="F658" s="124">
        <f t="shared" si="6"/>
        <v>49480.799999999996</v>
      </c>
      <c r="G658" s="125"/>
    </row>
    <row r="659" spans="1:7" s="248" customFormat="1" ht="12.75">
      <c r="A659" s="85">
        <v>12.2</v>
      </c>
      <c r="B659" s="95" t="s">
        <v>345</v>
      </c>
      <c r="C659" s="81">
        <v>38.4</v>
      </c>
      <c r="D659" s="97" t="s">
        <v>27</v>
      </c>
      <c r="E659" s="75">
        <v>1307.19</v>
      </c>
      <c r="F659" s="124">
        <f t="shared" si="6"/>
        <v>50196.096</v>
      </c>
      <c r="G659" s="125"/>
    </row>
    <row r="660" spans="1:20" s="144" customFormat="1" ht="12.75">
      <c r="A660" s="94"/>
      <c r="B660" s="146"/>
      <c r="C660" s="81"/>
      <c r="D660" s="73"/>
      <c r="E660" s="81"/>
      <c r="F660" s="124"/>
      <c r="G660" s="125"/>
      <c r="H660" s="248"/>
      <c r="I660" s="248"/>
      <c r="J660" s="248"/>
      <c r="K660" s="248"/>
      <c r="L660" s="248"/>
      <c r="M660" s="248"/>
      <c r="N660" s="248"/>
      <c r="O660" s="248"/>
      <c r="P660" s="248"/>
      <c r="Q660" s="248"/>
      <c r="R660" s="248"/>
      <c r="S660" s="248"/>
      <c r="T660" s="248"/>
    </row>
    <row r="661" spans="1:20" s="144" customFormat="1" ht="12.75">
      <c r="A661" s="83">
        <v>13</v>
      </c>
      <c r="B661" s="98" t="s">
        <v>346</v>
      </c>
      <c r="C661" s="81"/>
      <c r="D661" s="78"/>
      <c r="E661" s="78"/>
      <c r="F661" s="124"/>
      <c r="G661" s="125"/>
      <c r="H661" s="248"/>
      <c r="I661" s="248"/>
      <c r="J661" s="248"/>
      <c r="K661" s="248"/>
      <c r="L661" s="248"/>
      <c r="M661" s="248"/>
      <c r="N661" s="248"/>
      <c r="O661" s="248"/>
      <c r="P661" s="248"/>
      <c r="Q661" s="248"/>
      <c r="R661" s="248"/>
      <c r="S661" s="248"/>
      <c r="T661" s="248"/>
    </row>
    <row r="662" spans="1:20" s="137" customFormat="1" ht="12.75">
      <c r="A662" s="83">
        <v>13.1</v>
      </c>
      <c r="B662" s="98" t="s">
        <v>347</v>
      </c>
      <c r="C662" s="81"/>
      <c r="D662" s="78"/>
      <c r="E662" s="78"/>
      <c r="F662" s="124"/>
      <c r="G662" s="125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/>
      <c r="S662" s="263"/>
      <c r="T662" s="263"/>
    </row>
    <row r="663" spans="1:20" s="137" customFormat="1" ht="12.75">
      <c r="A663" s="243" t="s">
        <v>493</v>
      </c>
      <c r="B663" s="164" t="s">
        <v>349</v>
      </c>
      <c r="C663" s="81">
        <v>236.86</v>
      </c>
      <c r="D663" s="78" t="s">
        <v>6</v>
      </c>
      <c r="E663" s="75">
        <v>111.27</v>
      </c>
      <c r="F663" s="124">
        <f t="shared" si="6"/>
        <v>26355.4122</v>
      </c>
      <c r="G663" s="125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/>
      <c r="S663" s="263"/>
      <c r="T663" s="263"/>
    </row>
    <row r="664" spans="1:20" s="137" customFormat="1" ht="25.5">
      <c r="A664" s="243" t="s">
        <v>494</v>
      </c>
      <c r="B664" s="148" t="s">
        <v>299</v>
      </c>
      <c r="C664" s="81">
        <v>296.08</v>
      </c>
      <c r="D664" s="78" t="s">
        <v>6</v>
      </c>
      <c r="E664" s="75">
        <v>125.23</v>
      </c>
      <c r="F664" s="124">
        <f t="shared" si="6"/>
        <v>37078.0984</v>
      </c>
      <c r="G664" s="125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/>
      <c r="S664" s="263"/>
      <c r="T664" s="263"/>
    </row>
    <row r="665" spans="1:20" s="137" customFormat="1" ht="12.75">
      <c r="A665" s="243" t="s">
        <v>495</v>
      </c>
      <c r="B665" s="164" t="s">
        <v>351</v>
      </c>
      <c r="C665" s="81">
        <v>296.08</v>
      </c>
      <c r="D665" s="78" t="s">
        <v>6</v>
      </c>
      <c r="E665" s="75">
        <v>1583.87</v>
      </c>
      <c r="F665" s="124">
        <f t="shared" si="6"/>
        <v>468952.22959999996</v>
      </c>
      <c r="G665" s="125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/>
      <c r="S665" s="263"/>
      <c r="T665" s="263"/>
    </row>
    <row r="666" spans="1:20" s="137" customFormat="1" ht="25.5">
      <c r="A666" s="243" t="s">
        <v>496</v>
      </c>
      <c r="B666" s="148" t="s">
        <v>298</v>
      </c>
      <c r="C666" s="81">
        <v>281.28</v>
      </c>
      <c r="D666" s="73" t="s">
        <v>6</v>
      </c>
      <c r="E666" s="75">
        <v>364.2</v>
      </c>
      <c r="F666" s="124">
        <f t="shared" si="6"/>
        <v>102442.17599999999</v>
      </c>
      <c r="G666" s="125"/>
      <c r="H666" s="263"/>
      <c r="I666" s="263"/>
      <c r="J666" s="263"/>
      <c r="K666" s="263"/>
      <c r="L666" s="263"/>
      <c r="M666" s="263"/>
      <c r="N666" s="263"/>
      <c r="O666" s="263"/>
      <c r="P666" s="263"/>
      <c r="Q666" s="263"/>
      <c r="R666" s="263"/>
      <c r="S666" s="263"/>
      <c r="T666" s="263"/>
    </row>
    <row r="667" spans="1:13" s="262" customFormat="1" ht="12.75">
      <c r="A667" s="243" t="s">
        <v>497</v>
      </c>
      <c r="B667" s="9" t="s">
        <v>179</v>
      </c>
      <c r="C667" s="81">
        <v>1184.3</v>
      </c>
      <c r="D667" s="29" t="s">
        <v>27</v>
      </c>
      <c r="E667" s="75">
        <v>312.05</v>
      </c>
      <c r="F667" s="124">
        <f t="shared" si="6"/>
        <v>369560.815</v>
      </c>
      <c r="G667" s="125"/>
      <c r="H667" s="27"/>
      <c r="I667" s="97"/>
      <c r="J667" s="26"/>
      <c r="K667" s="27"/>
      <c r="L667" s="27"/>
      <c r="M667" s="30"/>
    </row>
    <row r="668" spans="1:13" s="262" customFormat="1" ht="12.75">
      <c r="A668" s="243" t="s">
        <v>498</v>
      </c>
      <c r="B668" s="9" t="s">
        <v>180</v>
      </c>
      <c r="C668" s="81">
        <v>1184.3</v>
      </c>
      <c r="D668" s="29" t="s">
        <v>27</v>
      </c>
      <c r="E668" s="75">
        <v>970.52</v>
      </c>
      <c r="F668" s="124">
        <f t="shared" si="6"/>
        <v>1149386.836</v>
      </c>
      <c r="G668" s="125"/>
      <c r="H668" s="27"/>
      <c r="I668" s="97"/>
      <c r="J668" s="26"/>
      <c r="K668" s="27"/>
      <c r="L668" s="27"/>
      <c r="M668" s="30"/>
    </row>
    <row r="669" spans="1:13" s="262" customFormat="1" ht="18" customHeight="1">
      <c r="A669" s="243" t="s">
        <v>499</v>
      </c>
      <c r="B669" s="9" t="s">
        <v>76</v>
      </c>
      <c r="C669" s="20">
        <v>1184.3000000000002</v>
      </c>
      <c r="D669" s="29" t="s">
        <v>182</v>
      </c>
      <c r="E669" s="75">
        <v>42.25</v>
      </c>
      <c r="F669" s="124">
        <f t="shared" si="6"/>
        <v>50036.67500000001</v>
      </c>
      <c r="G669" s="125"/>
      <c r="H669" s="27"/>
      <c r="I669" s="97"/>
      <c r="J669" s="26"/>
      <c r="K669" s="27"/>
      <c r="L669" s="27"/>
      <c r="M669" s="30"/>
    </row>
    <row r="670" spans="1:20" s="144" customFormat="1" ht="12.75">
      <c r="A670" s="88"/>
      <c r="B670" s="165"/>
      <c r="C670" s="89"/>
      <c r="D670" s="89"/>
      <c r="E670" s="75"/>
      <c r="F670" s="124"/>
      <c r="G670" s="125"/>
      <c r="H670" s="248"/>
      <c r="I670" s="248"/>
      <c r="J670" s="248"/>
      <c r="K670" s="248"/>
      <c r="L670" s="248"/>
      <c r="M670" s="248"/>
      <c r="N670" s="248"/>
      <c r="O670" s="248"/>
      <c r="P670" s="248"/>
      <c r="Q670" s="248"/>
      <c r="R670" s="248"/>
      <c r="S670" s="248"/>
      <c r="T670" s="248"/>
    </row>
    <row r="671" spans="1:20" s="144" customFormat="1" ht="38.25">
      <c r="A671" s="90">
        <v>14</v>
      </c>
      <c r="B671" s="91" t="s">
        <v>183</v>
      </c>
      <c r="C671" s="81">
        <v>1801.89</v>
      </c>
      <c r="D671" s="97" t="s">
        <v>8</v>
      </c>
      <c r="E671" s="75">
        <v>39.54</v>
      </c>
      <c r="F671" s="124">
        <f t="shared" si="6"/>
        <v>71246.7306</v>
      </c>
      <c r="G671" s="125"/>
      <c r="H671" s="248"/>
      <c r="I671" s="248"/>
      <c r="J671" s="248"/>
      <c r="K671" s="248"/>
      <c r="L671" s="248"/>
      <c r="M671" s="248"/>
      <c r="N671" s="248"/>
      <c r="O671" s="248"/>
      <c r="P671" s="248"/>
      <c r="Q671" s="248"/>
      <c r="R671" s="248"/>
      <c r="S671" s="248"/>
      <c r="T671" s="248"/>
    </row>
    <row r="672" spans="1:20" s="144" customFormat="1" ht="51">
      <c r="A672" s="90">
        <v>15</v>
      </c>
      <c r="B672" s="91" t="s">
        <v>184</v>
      </c>
      <c r="C672" s="81">
        <v>1801.89</v>
      </c>
      <c r="D672" s="97" t="s">
        <v>8</v>
      </c>
      <c r="E672" s="75">
        <v>39.54</v>
      </c>
      <c r="F672" s="124">
        <f t="shared" si="6"/>
        <v>71246.7306</v>
      </c>
      <c r="G672" s="125"/>
      <c r="H672" s="248"/>
      <c r="I672" s="248"/>
      <c r="J672" s="248"/>
      <c r="K672" s="248"/>
      <c r="L672" s="248"/>
      <c r="M672" s="248"/>
      <c r="N672" s="248"/>
      <c r="O672" s="248"/>
      <c r="P672" s="248"/>
      <c r="Q672" s="248"/>
      <c r="R672" s="248"/>
      <c r="S672" s="248"/>
      <c r="T672" s="248"/>
    </row>
    <row r="673" spans="1:20" s="144" customFormat="1" ht="26.25" thickBot="1">
      <c r="A673" s="92">
        <v>16</v>
      </c>
      <c r="B673" s="93" t="s">
        <v>352</v>
      </c>
      <c r="C673" s="81">
        <v>1801.89</v>
      </c>
      <c r="D673" s="97" t="s">
        <v>8</v>
      </c>
      <c r="E673" s="75">
        <v>10.22</v>
      </c>
      <c r="F673" s="124">
        <f t="shared" si="6"/>
        <v>18415.315800000004</v>
      </c>
      <c r="G673" s="125"/>
      <c r="H673" s="248"/>
      <c r="I673" s="248"/>
      <c r="J673" s="248"/>
      <c r="K673" s="248"/>
      <c r="L673" s="248"/>
      <c r="M673" s="248"/>
      <c r="N673" s="248"/>
      <c r="O673" s="248"/>
      <c r="P673" s="248"/>
      <c r="Q673" s="248"/>
      <c r="R673" s="248"/>
      <c r="S673" s="248"/>
      <c r="T673" s="248"/>
    </row>
    <row r="674" spans="1:20" s="234" customFormat="1" ht="14.25" thickBot="1" thickTop="1">
      <c r="A674" s="229"/>
      <c r="B674" s="230" t="s">
        <v>404</v>
      </c>
      <c r="C674" s="231"/>
      <c r="D674" s="232"/>
      <c r="E674" s="233"/>
      <c r="F674" s="233">
        <f>SUM(F587:F673)</f>
        <v>4680217.006499998</v>
      </c>
      <c r="G674" s="12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</row>
    <row r="675" spans="1:20" s="144" customFormat="1" ht="13.5" thickTop="1">
      <c r="A675" s="149"/>
      <c r="B675" s="150"/>
      <c r="C675" s="139"/>
      <c r="D675" s="140"/>
      <c r="E675" s="141"/>
      <c r="F675" s="142"/>
      <c r="G675" s="125"/>
      <c r="H675" s="248"/>
      <c r="I675" s="248"/>
      <c r="J675" s="248"/>
      <c r="K675" s="248"/>
      <c r="L675" s="248"/>
      <c r="M675" s="248"/>
      <c r="N675" s="248"/>
      <c r="O675" s="248"/>
      <c r="P675" s="248"/>
      <c r="Q675" s="248"/>
      <c r="R675" s="248"/>
      <c r="S675" s="248"/>
      <c r="T675" s="248"/>
    </row>
    <row r="676" spans="1:20" s="137" customFormat="1" ht="12.75">
      <c r="A676" s="70" t="s">
        <v>405</v>
      </c>
      <c r="B676" s="98" t="s">
        <v>353</v>
      </c>
      <c r="C676" s="139"/>
      <c r="D676" s="140"/>
      <c r="E676" s="141"/>
      <c r="F676" s="142"/>
      <c r="G676" s="125"/>
      <c r="H676" s="263"/>
      <c r="I676" s="263"/>
      <c r="J676" s="263"/>
      <c r="K676" s="263"/>
      <c r="L676" s="263"/>
      <c r="M676" s="263"/>
      <c r="N676" s="263"/>
      <c r="O676" s="263"/>
      <c r="P676" s="263"/>
      <c r="Q676" s="263"/>
      <c r="R676" s="263"/>
      <c r="S676" s="263"/>
      <c r="T676" s="263"/>
    </row>
    <row r="677" spans="1:20" s="137" customFormat="1" ht="12.75">
      <c r="A677" s="70"/>
      <c r="B677" s="143"/>
      <c r="C677" s="139"/>
      <c r="D677" s="140"/>
      <c r="E677" s="141"/>
      <c r="F677" s="142"/>
      <c r="G677" s="125"/>
      <c r="H677" s="263"/>
      <c r="I677" s="263"/>
      <c r="J677" s="263"/>
      <c r="K677" s="263"/>
      <c r="L677" s="263"/>
      <c r="M677" s="263"/>
      <c r="N677" s="263"/>
      <c r="O677" s="263"/>
      <c r="P677" s="263"/>
      <c r="Q677" s="263"/>
      <c r="R677" s="263"/>
      <c r="S677" s="263"/>
      <c r="T677" s="263"/>
    </row>
    <row r="678" spans="1:20" s="144" customFormat="1" ht="12.75">
      <c r="A678" s="71">
        <v>1</v>
      </c>
      <c r="B678" s="143" t="s">
        <v>354</v>
      </c>
      <c r="C678" s="72"/>
      <c r="D678" s="73"/>
      <c r="E678" s="72"/>
      <c r="F678" s="74"/>
      <c r="G678" s="125"/>
      <c r="H678" s="248"/>
      <c r="I678" s="248"/>
      <c r="J678" s="248"/>
      <c r="K678" s="248"/>
      <c r="L678" s="248"/>
      <c r="M678" s="248"/>
      <c r="N678" s="248"/>
      <c r="O678" s="248"/>
      <c r="P678" s="248"/>
      <c r="Q678" s="248"/>
      <c r="R678" s="248"/>
      <c r="S678" s="248"/>
      <c r="T678" s="248"/>
    </row>
    <row r="679" spans="1:20" s="144" customFormat="1" ht="12.75">
      <c r="A679" s="85">
        <v>1.1</v>
      </c>
      <c r="B679" s="146" t="s">
        <v>291</v>
      </c>
      <c r="C679" s="81">
        <v>3446.24</v>
      </c>
      <c r="D679" s="73" t="s">
        <v>8</v>
      </c>
      <c r="E679" s="75">
        <v>54.26</v>
      </c>
      <c r="F679" s="124">
        <f>ROUND(C679*E679,2)</f>
        <v>186992.98</v>
      </c>
      <c r="G679" s="125"/>
      <c r="H679" s="248"/>
      <c r="I679" s="248"/>
      <c r="J679" s="248"/>
      <c r="K679" s="248"/>
      <c r="L679" s="248"/>
      <c r="M679" s="248"/>
      <c r="N679" s="248"/>
      <c r="O679" s="248"/>
      <c r="P679" s="248"/>
      <c r="Q679" s="248"/>
      <c r="R679" s="248"/>
      <c r="S679" s="248"/>
      <c r="T679" s="248"/>
    </row>
    <row r="680" spans="1:20" s="144" customFormat="1" ht="12.75">
      <c r="A680" s="85">
        <v>1.2</v>
      </c>
      <c r="B680" s="146" t="s">
        <v>292</v>
      </c>
      <c r="C680" s="81">
        <v>1146.47</v>
      </c>
      <c r="D680" s="73" t="s">
        <v>27</v>
      </c>
      <c r="E680" s="75">
        <v>28.85</v>
      </c>
      <c r="F680" s="124">
        <f>ROUND(C680*E680,2)</f>
        <v>33075.66</v>
      </c>
      <c r="G680" s="125"/>
      <c r="H680" s="248"/>
      <c r="I680" s="248"/>
      <c r="J680" s="248"/>
      <c r="K680" s="248"/>
      <c r="L680" s="248"/>
      <c r="M680" s="248"/>
      <c r="N680" s="248"/>
      <c r="O680" s="248"/>
      <c r="P680" s="248"/>
      <c r="Q680" s="248"/>
      <c r="R680" s="248"/>
      <c r="S680" s="248"/>
      <c r="T680" s="248"/>
    </row>
    <row r="681" spans="1:20" s="144" customFormat="1" ht="25.5">
      <c r="A681" s="85">
        <v>1.3</v>
      </c>
      <c r="B681" s="148" t="s">
        <v>293</v>
      </c>
      <c r="C681" s="81">
        <v>77.39</v>
      </c>
      <c r="D681" s="73" t="s">
        <v>6</v>
      </c>
      <c r="E681" s="75">
        <v>181.58</v>
      </c>
      <c r="F681" s="124">
        <f>ROUND(C681*E681,2)</f>
        <v>14052.48</v>
      </c>
      <c r="G681" s="125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</row>
    <row r="682" spans="1:20" s="144" customFormat="1" ht="8.25" customHeight="1">
      <c r="A682" s="149"/>
      <c r="B682" s="150"/>
      <c r="C682" s="81"/>
      <c r="D682" s="140"/>
      <c r="E682" s="151"/>
      <c r="F682" s="124"/>
      <c r="G682" s="125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</row>
    <row r="683" spans="1:20" s="144" customFormat="1" ht="12.75">
      <c r="A683" s="94">
        <v>2</v>
      </c>
      <c r="B683" s="146" t="s">
        <v>25</v>
      </c>
      <c r="C683" s="81">
        <v>1723.12</v>
      </c>
      <c r="D683" s="73" t="s">
        <v>8</v>
      </c>
      <c r="E683" s="75">
        <v>12.99</v>
      </c>
      <c r="F683" s="124">
        <f>ROUND(C683*E683,2)</f>
        <v>22383.33</v>
      </c>
      <c r="G683" s="125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</row>
    <row r="684" spans="1:20" s="144" customFormat="1" ht="9" customHeight="1">
      <c r="A684" s="149"/>
      <c r="B684" s="150"/>
      <c r="C684" s="81"/>
      <c r="D684" s="140"/>
      <c r="E684" s="75"/>
      <c r="F684" s="142"/>
      <c r="G684" s="125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</row>
    <row r="685" spans="1:20" s="144" customFormat="1" ht="12.75">
      <c r="A685" s="83">
        <v>3</v>
      </c>
      <c r="B685" s="150" t="s">
        <v>294</v>
      </c>
      <c r="C685" s="81"/>
      <c r="D685" s="73"/>
      <c r="E685" s="75"/>
      <c r="F685" s="124"/>
      <c r="G685" s="125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</row>
    <row r="686" spans="1:20" s="144" customFormat="1" ht="12.75">
      <c r="A686" s="85">
        <v>3.1</v>
      </c>
      <c r="B686" s="146" t="s">
        <v>295</v>
      </c>
      <c r="C686" s="81">
        <v>1260.44</v>
      </c>
      <c r="D686" s="73" t="s">
        <v>6</v>
      </c>
      <c r="E686" s="75">
        <v>108.18</v>
      </c>
      <c r="F686" s="124">
        <f>ROUND(C686*E686,2)</f>
        <v>136354.4</v>
      </c>
      <c r="G686" s="125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</row>
    <row r="687" spans="1:20" s="144" customFormat="1" ht="12.75">
      <c r="A687" s="85">
        <f>+A686+0.1</f>
        <v>3.2</v>
      </c>
      <c r="B687" s="154" t="s">
        <v>296</v>
      </c>
      <c r="C687" s="81">
        <v>1146.47</v>
      </c>
      <c r="D687" s="73" t="s">
        <v>27</v>
      </c>
      <c r="E687" s="75">
        <v>37.96</v>
      </c>
      <c r="F687" s="124">
        <f>ROUND(C687*E687,2)</f>
        <v>43520</v>
      </c>
      <c r="G687" s="125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</row>
    <row r="688" spans="1:20" s="144" customFormat="1" ht="25.5">
      <c r="A688" s="85">
        <f>+A687+0.1</f>
        <v>3.3000000000000003</v>
      </c>
      <c r="B688" s="91" t="s">
        <v>297</v>
      </c>
      <c r="C688" s="81">
        <v>120.62</v>
      </c>
      <c r="D688" s="78" t="s">
        <v>6</v>
      </c>
      <c r="E688" s="75">
        <v>1209.27</v>
      </c>
      <c r="F688" s="124">
        <f>ROUND(C688*E688,2)</f>
        <v>145862.15</v>
      </c>
      <c r="G688" s="125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</row>
    <row r="689" spans="1:20" s="144" customFormat="1" ht="25.5">
      <c r="A689" s="85">
        <f>+A688+0.1</f>
        <v>3.4000000000000004</v>
      </c>
      <c r="B689" s="148" t="s">
        <v>298</v>
      </c>
      <c r="C689" s="81">
        <v>1069.86</v>
      </c>
      <c r="D689" s="73" t="s">
        <v>6</v>
      </c>
      <c r="E689" s="75">
        <v>147.79</v>
      </c>
      <c r="F689" s="124">
        <f>ROUND(C689*E689,2)</f>
        <v>158114.61</v>
      </c>
      <c r="G689" s="125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</row>
    <row r="690" spans="1:20" s="144" customFormat="1" ht="25.5">
      <c r="A690" s="85">
        <f>+A689+0.1</f>
        <v>3.5000000000000004</v>
      </c>
      <c r="B690" s="148" t="s">
        <v>299</v>
      </c>
      <c r="C690" s="81">
        <v>228.7</v>
      </c>
      <c r="D690" s="73" t="s">
        <v>6</v>
      </c>
      <c r="E690" s="75">
        <v>125.23</v>
      </c>
      <c r="F690" s="124">
        <f>ROUND(C690*E690,2)</f>
        <v>28640.1</v>
      </c>
      <c r="G690" s="125"/>
      <c r="H690" s="248"/>
      <c r="I690" s="248"/>
      <c r="J690" s="248"/>
      <c r="K690" s="248"/>
      <c r="L690" s="248"/>
      <c r="M690" s="248"/>
      <c r="N690" s="248"/>
      <c r="O690" s="248"/>
      <c r="P690" s="248"/>
      <c r="Q690" s="248"/>
      <c r="R690" s="248"/>
      <c r="S690" s="248"/>
      <c r="T690" s="248"/>
    </row>
    <row r="691" spans="1:20" s="144" customFormat="1" ht="5.25" customHeight="1">
      <c r="A691" s="149"/>
      <c r="B691" s="152"/>
      <c r="C691" s="81"/>
      <c r="D691" s="140"/>
      <c r="E691" s="75"/>
      <c r="F691" s="142"/>
      <c r="G691" s="125"/>
      <c r="H691" s="248"/>
      <c r="I691" s="248"/>
      <c r="J691" s="248"/>
      <c r="K691" s="248"/>
      <c r="L691" s="248"/>
      <c r="M691" s="248"/>
      <c r="N691" s="248"/>
      <c r="O691" s="248"/>
      <c r="P691" s="248"/>
      <c r="Q691" s="248"/>
      <c r="R691" s="248"/>
      <c r="S691" s="248"/>
      <c r="T691" s="248"/>
    </row>
    <row r="692" spans="1:20" s="144" customFormat="1" ht="12.75">
      <c r="A692" s="83">
        <v>4</v>
      </c>
      <c r="B692" s="150" t="s">
        <v>41</v>
      </c>
      <c r="C692" s="81"/>
      <c r="D692" s="73"/>
      <c r="E692" s="75"/>
      <c r="F692" s="124"/>
      <c r="G692" s="125"/>
      <c r="H692" s="248"/>
      <c r="I692" s="248"/>
      <c r="J692" s="248"/>
      <c r="K692" s="248"/>
      <c r="L692" s="248"/>
      <c r="M692" s="248"/>
      <c r="N692" s="248"/>
      <c r="O692" s="248"/>
      <c r="P692" s="248"/>
      <c r="Q692" s="248"/>
      <c r="R692" s="248"/>
      <c r="S692" s="248"/>
      <c r="T692" s="248"/>
    </row>
    <row r="693" spans="1:20" s="144" customFormat="1" ht="12.75">
      <c r="A693" s="85">
        <v>4.1</v>
      </c>
      <c r="B693" s="146" t="s">
        <v>300</v>
      </c>
      <c r="C693" s="81">
        <v>538.47</v>
      </c>
      <c r="D693" s="73" t="s">
        <v>8</v>
      </c>
      <c r="E693" s="75">
        <v>333.93</v>
      </c>
      <c r="F693" s="124">
        <f>ROUND(C693*E693,2)</f>
        <v>179811.29</v>
      </c>
      <c r="G693" s="125"/>
      <c r="H693" s="248"/>
      <c r="I693" s="248"/>
      <c r="J693" s="248"/>
      <c r="K693" s="248"/>
      <c r="L693" s="248"/>
      <c r="M693" s="248"/>
      <c r="N693" s="248"/>
      <c r="O693" s="248"/>
      <c r="P693" s="248"/>
      <c r="Q693" s="248"/>
      <c r="R693" s="248"/>
      <c r="S693" s="248"/>
      <c r="T693" s="248"/>
    </row>
    <row r="694" spans="1:20" s="144" customFormat="1" ht="12.75">
      <c r="A694" s="85">
        <f>+A693+0.1</f>
        <v>4.199999999999999</v>
      </c>
      <c r="B694" s="146" t="s">
        <v>301</v>
      </c>
      <c r="C694" s="81">
        <v>1221.69</v>
      </c>
      <c r="D694" s="73" t="s">
        <v>8</v>
      </c>
      <c r="E694" s="75">
        <v>208.03</v>
      </c>
      <c r="F694" s="124">
        <f>ROUND(C694*E694,2)</f>
        <v>254148.17</v>
      </c>
      <c r="G694" s="125"/>
      <c r="H694" s="248"/>
      <c r="I694" s="248"/>
      <c r="J694" s="248"/>
      <c r="K694" s="248"/>
      <c r="L694" s="248"/>
      <c r="M694" s="248"/>
      <c r="N694" s="248"/>
      <c r="O694" s="248"/>
      <c r="P694" s="248"/>
      <c r="Q694" s="248"/>
      <c r="R694" s="248"/>
      <c r="S694" s="248"/>
      <c r="T694" s="248"/>
    </row>
    <row r="695" spans="1:20" s="144" customFormat="1" ht="12.75">
      <c r="A695" s="94"/>
      <c r="B695" s="146"/>
      <c r="C695" s="81"/>
      <c r="D695" s="73"/>
      <c r="E695" s="75"/>
      <c r="F695" s="124"/>
      <c r="G695" s="125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</row>
    <row r="696" spans="1:20" s="144" customFormat="1" ht="12.75">
      <c r="A696" s="76">
        <v>5</v>
      </c>
      <c r="B696" s="77" t="s">
        <v>26</v>
      </c>
      <c r="C696" s="81"/>
      <c r="D696" s="78"/>
      <c r="E696" s="75"/>
      <c r="F696" s="124"/>
      <c r="G696" s="125"/>
      <c r="H696" s="248"/>
      <c r="I696" s="248"/>
      <c r="J696" s="248"/>
      <c r="K696" s="248"/>
      <c r="L696" s="248"/>
      <c r="M696" s="248"/>
      <c r="N696" s="248"/>
      <c r="O696" s="248"/>
      <c r="P696" s="248"/>
      <c r="Q696" s="248"/>
      <c r="R696" s="248"/>
      <c r="S696" s="248"/>
      <c r="T696" s="248"/>
    </row>
    <row r="697" spans="1:20" s="144" customFormat="1" ht="12.75">
      <c r="A697" s="85">
        <v>5.1</v>
      </c>
      <c r="B697" s="146" t="s">
        <v>300</v>
      </c>
      <c r="C697" s="81">
        <v>528.93</v>
      </c>
      <c r="D697" s="73" t="s">
        <v>8</v>
      </c>
      <c r="E697" s="75">
        <v>100.69</v>
      </c>
      <c r="F697" s="124">
        <f>ROUND(C697*E697,2)</f>
        <v>53257.96</v>
      </c>
      <c r="G697" s="125"/>
      <c r="H697" s="248"/>
      <c r="I697" s="248"/>
      <c r="J697" s="248"/>
      <c r="K697" s="248"/>
      <c r="L697" s="248"/>
      <c r="M697" s="248"/>
      <c r="N697" s="248"/>
      <c r="O697" s="248"/>
      <c r="P697" s="248"/>
      <c r="Q697" s="248"/>
      <c r="R697" s="248"/>
      <c r="S697" s="248"/>
      <c r="T697" s="248"/>
    </row>
    <row r="698" spans="1:20" s="144" customFormat="1" ht="12.75">
      <c r="A698" s="85">
        <f>+A697+0.1</f>
        <v>5.199999999999999</v>
      </c>
      <c r="B698" s="146" t="s">
        <v>301</v>
      </c>
      <c r="C698" s="81">
        <v>1194.19</v>
      </c>
      <c r="D698" s="73" t="s">
        <v>8</v>
      </c>
      <c r="E698" s="75">
        <v>82.95</v>
      </c>
      <c r="F698" s="124">
        <f>ROUND(C698*E698,2)</f>
        <v>99058.06</v>
      </c>
      <c r="G698" s="125"/>
      <c r="H698" s="248"/>
      <c r="I698" s="248"/>
      <c r="J698" s="248"/>
      <c r="K698" s="248"/>
      <c r="L698" s="248"/>
      <c r="M698" s="248"/>
      <c r="N698" s="248"/>
      <c r="O698" s="248"/>
      <c r="P698" s="248"/>
      <c r="Q698" s="248"/>
      <c r="R698" s="248"/>
      <c r="S698" s="248"/>
      <c r="T698" s="248"/>
    </row>
    <row r="699" spans="1:20" s="144" customFormat="1" ht="12.75">
      <c r="A699" s="79"/>
      <c r="B699" s="80"/>
      <c r="C699" s="81"/>
      <c r="D699" s="73"/>
      <c r="E699" s="81"/>
      <c r="F699" s="124"/>
      <c r="G699" s="125"/>
      <c r="H699" s="248"/>
      <c r="I699" s="248"/>
      <c r="J699" s="248"/>
      <c r="K699" s="248"/>
      <c r="L699" s="248"/>
      <c r="M699" s="248"/>
      <c r="N699" s="248"/>
      <c r="O699" s="248"/>
      <c r="P699" s="248"/>
      <c r="Q699" s="248"/>
      <c r="R699" s="248"/>
      <c r="S699" s="248"/>
      <c r="T699" s="248"/>
    </row>
    <row r="700" spans="1:20" s="144" customFormat="1" ht="12.75">
      <c r="A700" s="83">
        <v>6</v>
      </c>
      <c r="B700" s="82" t="s">
        <v>302</v>
      </c>
      <c r="C700" s="81"/>
      <c r="D700" s="73"/>
      <c r="E700" s="81"/>
      <c r="F700" s="124"/>
      <c r="G700" s="125"/>
      <c r="H700" s="248"/>
      <c r="I700" s="248"/>
      <c r="J700" s="248"/>
      <c r="K700" s="248"/>
      <c r="L700" s="248"/>
      <c r="M700" s="248"/>
      <c r="N700" s="248"/>
      <c r="O700" s="248"/>
      <c r="P700" s="248"/>
      <c r="Q700" s="248"/>
      <c r="R700" s="248"/>
      <c r="S700" s="248"/>
      <c r="T700" s="248"/>
    </row>
    <row r="701" spans="1:20" s="144" customFormat="1" ht="12.75">
      <c r="A701" s="153">
        <v>6.1</v>
      </c>
      <c r="B701" s="80" t="s">
        <v>303</v>
      </c>
      <c r="C701" s="81">
        <v>28</v>
      </c>
      <c r="D701" s="97" t="s">
        <v>0</v>
      </c>
      <c r="E701" s="81">
        <v>250</v>
      </c>
      <c r="F701" s="124">
        <f>ROUND(C701*E701,2)</f>
        <v>7000</v>
      </c>
      <c r="G701" s="125"/>
      <c r="H701" s="248"/>
      <c r="I701" s="248"/>
      <c r="J701" s="248"/>
      <c r="K701" s="248"/>
      <c r="L701" s="248"/>
      <c r="M701" s="248"/>
      <c r="N701" s="248"/>
      <c r="O701" s="248"/>
      <c r="P701" s="248"/>
      <c r="Q701" s="248"/>
      <c r="R701" s="248"/>
      <c r="S701" s="248"/>
      <c r="T701" s="248"/>
    </row>
    <row r="702" spans="1:20" s="144" customFormat="1" ht="12.75">
      <c r="A702" s="94"/>
      <c r="B702" s="80"/>
      <c r="C702" s="81"/>
      <c r="D702" s="73"/>
      <c r="E702" s="81"/>
      <c r="F702" s="124"/>
      <c r="G702" s="125"/>
      <c r="H702" s="248"/>
      <c r="I702" s="248"/>
      <c r="J702" s="248"/>
      <c r="K702" s="248"/>
      <c r="L702" s="248"/>
      <c r="M702" s="248"/>
      <c r="N702" s="248"/>
      <c r="O702" s="248"/>
      <c r="P702" s="248"/>
      <c r="Q702" s="248"/>
      <c r="R702" s="248"/>
      <c r="S702" s="248"/>
      <c r="T702" s="248"/>
    </row>
    <row r="703" spans="1:20" s="144" customFormat="1" ht="12.75">
      <c r="A703" s="83">
        <v>7</v>
      </c>
      <c r="B703" s="98" t="s">
        <v>305</v>
      </c>
      <c r="C703" s="81"/>
      <c r="D703" s="78"/>
      <c r="E703" s="81"/>
      <c r="F703" s="124"/>
      <c r="G703" s="125"/>
      <c r="H703" s="248"/>
      <c r="I703" s="248"/>
      <c r="J703" s="248"/>
      <c r="K703" s="248"/>
      <c r="L703" s="248"/>
      <c r="M703" s="248"/>
      <c r="N703" s="248"/>
      <c r="O703" s="248"/>
      <c r="P703" s="248"/>
      <c r="Q703" s="248"/>
      <c r="R703" s="248"/>
      <c r="S703" s="248"/>
      <c r="T703" s="248"/>
    </row>
    <row r="704" spans="1:20" s="144" customFormat="1" ht="12.75">
      <c r="A704" s="94">
        <v>7.1</v>
      </c>
      <c r="B704" s="148" t="s">
        <v>306</v>
      </c>
      <c r="C704" s="81">
        <v>1</v>
      </c>
      <c r="D704" s="97" t="s">
        <v>0</v>
      </c>
      <c r="E704" s="75">
        <v>5575.29</v>
      </c>
      <c r="F704" s="124">
        <f aca="true" t="shared" si="7" ref="F704:F713">ROUND(C704*E704,2)</f>
        <v>5575.29</v>
      </c>
      <c r="G704" s="125"/>
      <c r="H704" s="248"/>
      <c r="I704" s="248"/>
      <c r="J704" s="248"/>
      <c r="K704" s="248"/>
      <c r="L704" s="248"/>
      <c r="M704" s="248"/>
      <c r="N704" s="248"/>
      <c r="O704" s="248"/>
      <c r="P704" s="248"/>
      <c r="Q704" s="248"/>
      <c r="R704" s="248"/>
      <c r="S704" s="248"/>
      <c r="T704" s="248"/>
    </row>
    <row r="705" spans="1:20" s="144" customFormat="1" ht="12.75">
      <c r="A705" s="153">
        <v>7.2</v>
      </c>
      <c r="B705" s="148" t="s">
        <v>355</v>
      </c>
      <c r="C705" s="81">
        <v>3</v>
      </c>
      <c r="D705" s="97" t="s">
        <v>0</v>
      </c>
      <c r="E705" s="75">
        <v>6778.14</v>
      </c>
      <c r="F705" s="124">
        <f t="shared" si="7"/>
        <v>20334.42</v>
      </c>
      <c r="G705" s="125"/>
      <c r="H705" s="248"/>
      <c r="I705" s="248"/>
      <c r="J705" s="248"/>
      <c r="K705" s="248"/>
      <c r="L705" s="248"/>
      <c r="M705" s="248"/>
      <c r="N705" s="248"/>
      <c r="O705" s="248"/>
      <c r="P705" s="248"/>
      <c r="Q705" s="248"/>
      <c r="R705" s="248"/>
      <c r="S705" s="248"/>
      <c r="T705" s="248"/>
    </row>
    <row r="706" spans="1:20" s="144" customFormat="1" ht="12.75">
      <c r="A706" s="94">
        <v>7.3</v>
      </c>
      <c r="B706" s="148" t="s">
        <v>356</v>
      </c>
      <c r="C706" s="81">
        <v>1</v>
      </c>
      <c r="D706" s="97" t="s">
        <v>0</v>
      </c>
      <c r="E706" s="75">
        <v>6132.07</v>
      </c>
      <c r="F706" s="124">
        <f t="shared" si="7"/>
        <v>6132.07</v>
      </c>
      <c r="G706" s="125"/>
      <c r="H706" s="248"/>
      <c r="I706" s="248"/>
      <c r="J706" s="248"/>
      <c r="K706" s="248"/>
      <c r="L706" s="248"/>
      <c r="M706" s="248"/>
      <c r="N706" s="248"/>
      <c r="O706" s="248"/>
      <c r="P706" s="248"/>
      <c r="Q706" s="248"/>
      <c r="R706" s="248"/>
      <c r="S706" s="248"/>
      <c r="T706" s="248"/>
    </row>
    <row r="707" spans="1:20" s="144" customFormat="1" ht="12.75">
      <c r="A707" s="153">
        <v>7.4</v>
      </c>
      <c r="B707" s="148" t="s">
        <v>309</v>
      </c>
      <c r="C707" s="81">
        <v>11</v>
      </c>
      <c r="D707" s="97" t="s">
        <v>0</v>
      </c>
      <c r="E707" s="75">
        <v>4061.56</v>
      </c>
      <c r="F707" s="124">
        <f t="shared" si="7"/>
        <v>44677.16</v>
      </c>
      <c r="G707" s="125"/>
      <c r="H707" s="248"/>
      <c r="I707" s="248"/>
      <c r="J707" s="248"/>
      <c r="K707" s="248"/>
      <c r="L707" s="248"/>
      <c r="M707" s="248"/>
      <c r="N707" s="248"/>
      <c r="O707" s="248"/>
      <c r="P707" s="248"/>
      <c r="Q707" s="248"/>
      <c r="R707" s="248"/>
      <c r="S707" s="248"/>
      <c r="T707" s="248"/>
    </row>
    <row r="708" spans="1:20" s="144" customFormat="1" ht="12.75">
      <c r="A708" s="94">
        <v>7.5</v>
      </c>
      <c r="B708" s="148" t="s">
        <v>311</v>
      </c>
      <c r="C708" s="81">
        <v>1</v>
      </c>
      <c r="D708" s="97" t="s">
        <v>0</v>
      </c>
      <c r="E708" s="75">
        <v>11714.38</v>
      </c>
      <c r="F708" s="124">
        <f t="shared" si="7"/>
        <v>11714.38</v>
      </c>
      <c r="G708" s="125"/>
      <c r="H708" s="248"/>
      <c r="I708" s="248"/>
      <c r="J708" s="248"/>
      <c r="K708" s="248"/>
      <c r="L708" s="248"/>
      <c r="M708" s="248"/>
      <c r="N708" s="248"/>
      <c r="O708" s="248"/>
      <c r="P708" s="248"/>
      <c r="Q708" s="248"/>
      <c r="R708" s="248"/>
      <c r="S708" s="248"/>
      <c r="T708" s="248"/>
    </row>
    <row r="709" spans="1:20" s="144" customFormat="1" ht="12.75">
      <c r="A709" s="153">
        <v>7.6</v>
      </c>
      <c r="B709" s="148" t="s">
        <v>312</v>
      </c>
      <c r="C709" s="81">
        <v>2</v>
      </c>
      <c r="D709" s="97" t="s">
        <v>0</v>
      </c>
      <c r="E709" s="75">
        <v>11991.78</v>
      </c>
      <c r="F709" s="124">
        <f t="shared" si="7"/>
        <v>23983.56</v>
      </c>
      <c r="G709" s="125"/>
      <c r="H709" s="248"/>
      <c r="I709" s="248"/>
      <c r="J709" s="248"/>
      <c r="K709" s="248"/>
      <c r="L709" s="248"/>
      <c r="M709" s="248"/>
      <c r="N709" s="248"/>
      <c r="O709" s="248"/>
      <c r="P709" s="248"/>
      <c r="Q709" s="248"/>
      <c r="R709" s="248"/>
      <c r="S709" s="248"/>
      <c r="T709" s="248"/>
    </row>
    <row r="710" spans="1:20" s="144" customFormat="1" ht="12.75">
      <c r="A710" s="94">
        <v>7.7</v>
      </c>
      <c r="B710" s="148" t="s">
        <v>357</v>
      </c>
      <c r="C710" s="81">
        <v>1</v>
      </c>
      <c r="D710" s="97" t="s">
        <v>0</v>
      </c>
      <c r="E710" s="75">
        <v>12269.17</v>
      </c>
      <c r="F710" s="124">
        <f t="shared" si="7"/>
        <v>12269.17</v>
      </c>
      <c r="G710" s="125"/>
      <c r="H710" s="248"/>
      <c r="I710" s="248"/>
      <c r="J710" s="248"/>
      <c r="K710" s="248"/>
      <c r="L710" s="248"/>
      <c r="M710" s="248"/>
      <c r="N710" s="248"/>
      <c r="O710" s="248"/>
      <c r="P710" s="248"/>
      <c r="Q710" s="248"/>
      <c r="R710" s="248"/>
      <c r="S710" s="248"/>
      <c r="T710" s="248"/>
    </row>
    <row r="711" spans="1:20" s="144" customFormat="1" ht="12.75">
      <c r="A711" s="153">
        <v>7.8</v>
      </c>
      <c r="B711" s="148" t="s">
        <v>314</v>
      </c>
      <c r="C711" s="81">
        <v>11</v>
      </c>
      <c r="D711" s="97" t="s">
        <v>0</v>
      </c>
      <c r="E711" s="75">
        <v>11083.16</v>
      </c>
      <c r="F711" s="124">
        <f t="shared" si="7"/>
        <v>121914.76</v>
      </c>
      <c r="G711" s="125"/>
      <c r="H711" s="248"/>
      <c r="I711" s="248"/>
      <c r="J711" s="248"/>
      <c r="K711" s="248"/>
      <c r="L711" s="248"/>
      <c r="M711" s="248"/>
      <c r="N711" s="248"/>
      <c r="O711" s="248"/>
      <c r="P711" s="248"/>
      <c r="Q711" s="248"/>
      <c r="R711" s="248"/>
      <c r="S711" s="248"/>
      <c r="T711" s="248"/>
    </row>
    <row r="712" spans="1:20" s="144" customFormat="1" ht="25.5">
      <c r="A712" s="94">
        <v>7.9</v>
      </c>
      <c r="B712" s="148" t="s">
        <v>358</v>
      </c>
      <c r="C712" s="81">
        <v>1</v>
      </c>
      <c r="D712" s="97" t="s">
        <v>0</v>
      </c>
      <c r="E712" s="75">
        <v>3641.25</v>
      </c>
      <c r="F712" s="124">
        <f t="shared" si="7"/>
        <v>3641.25</v>
      </c>
      <c r="G712" s="125"/>
      <c r="H712" s="248"/>
      <c r="I712" s="248"/>
      <c r="J712" s="248"/>
      <c r="K712" s="248"/>
      <c r="L712" s="248"/>
      <c r="M712" s="248"/>
      <c r="N712" s="248"/>
      <c r="O712" s="248"/>
      <c r="P712" s="248"/>
      <c r="Q712" s="248"/>
      <c r="R712" s="248"/>
      <c r="S712" s="248"/>
      <c r="T712" s="248"/>
    </row>
    <row r="713" spans="1:20" s="144" customFormat="1" ht="12.75">
      <c r="A713" s="155">
        <v>7.1</v>
      </c>
      <c r="B713" s="148" t="s">
        <v>316</v>
      </c>
      <c r="C713" s="81">
        <v>32</v>
      </c>
      <c r="D713" s="97" t="s">
        <v>0</v>
      </c>
      <c r="E713" s="75">
        <v>750</v>
      </c>
      <c r="F713" s="124">
        <f t="shared" si="7"/>
        <v>24000</v>
      </c>
      <c r="G713" s="125"/>
      <c r="H713" s="248"/>
      <c r="I713" s="248"/>
      <c r="J713" s="248"/>
      <c r="K713" s="248"/>
      <c r="L713" s="248"/>
      <c r="M713" s="248"/>
      <c r="N713" s="248"/>
      <c r="O713" s="248"/>
      <c r="P713" s="248"/>
      <c r="Q713" s="248"/>
      <c r="R713" s="248"/>
      <c r="S713" s="248"/>
      <c r="T713" s="248"/>
    </row>
    <row r="714" spans="1:20" s="144" customFormat="1" ht="12.75">
      <c r="A714" s="94"/>
      <c r="B714" s="146" t="s">
        <v>317</v>
      </c>
      <c r="C714" s="81"/>
      <c r="D714" s="73"/>
      <c r="E714" s="81"/>
      <c r="F714" s="124"/>
      <c r="G714" s="125"/>
      <c r="H714" s="248"/>
      <c r="I714" s="248"/>
      <c r="J714" s="248"/>
      <c r="K714" s="248"/>
      <c r="L714" s="248"/>
      <c r="M714" s="248"/>
      <c r="N714" s="248"/>
      <c r="O714" s="248"/>
      <c r="P714" s="248"/>
      <c r="Q714" s="248"/>
      <c r="R714" s="248"/>
      <c r="S714" s="248"/>
      <c r="T714" s="248"/>
    </row>
    <row r="715" spans="1:20" s="144" customFormat="1" ht="12.75">
      <c r="A715" s="83">
        <v>8</v>
      </c>
      <c r="B715" s="98" t="s">
        <v>318</v>
      </c>
      <c r="C715" s="147"/>
      <c r="D715" s="73"/>
      <c r="E715" s="81"/>
      <c r="F715" s="124"/>
      <c r="G715" s="125"/>
      <c r="H715" s="248"/>
      <c r="I715" s="248"/>
      <c r="J715" s="248"/>
      <c r="K715" s="248"/>
      <c r="L715" s="248"/>
      <c r="M715" s="248"/>
      <c r="N715" s="248"/>
      <c r="O715" s="248"/>
      <c r="P715" s="248"/>
      <c r="Q715" s="248"/>
      <c r="R715" s="248"/>
      <c r="S715" s="248"/>
      <c r="T715" s="248"/>
    </row>
    <row r="716" spans="1:20" s="144" customFormat="1" ht="12.75">
      <c r="A716" s="94">
        <v>8.1</v>
      </c>
      <c r="B716" s="156" t="s">
        <v>243</v>
      </c>
      <c r="C716" s="81">
        <v>8</v>
      </c>
      <c r="D716" s="97" t="s">
        <v>0</v>
      </c>
      <c r="E716" s="81">
        <v>2309.8</v>
      </c>
      <c r="F716" s="124">
        <f>ROUND(C716*E716,2)</f>
        <v>18478.4</v>
      </c>
      <c r="G716" s="125"/>
      <c r="H716" s="248"/>
      <c r="I716" s="248"/>
      <c r="J716" s="248"/>
      <c r="K716" s="248"/>
      <c r="L716" s="248"/>
      <c r="M716" s="248"/>
      <c r="N716" s="248"/>
      <c r="O716" s="248"/>
      <c r="P716" s="248"/>
      <c r="Q716" s="248"/>
      <c r="R716" s="248"/>
      <c r="S716" s="248"/>
      <c r="T716" s="248"/>
    </row>
    <row r="717" spans="1:20" s="144" customFormat="1" ht="12.75">
      <c r="A717" s="94">
        <v>8.2</v>
      </c>
      <c r="B717" s="156" t="s">
        <v>320</v>
      </c>
      <c r="C717" s="81">
        <v>32</v>
      </c>
      <c r="D717" s="97" t="s">
        <v>0</v>
      </c>
      <c r="E717" s="81">
        <v>1467.67</v>
      </c>
      <c r="F717" s="124">
        <f>ROUND(C717*E717,2)</f>
        <v>46965.44</v>
      </c>
      <c r="G717" s="125"/>
      <c r="H717" s="248"/>
      <c r="I717" s="248"/>
      <c r="J717" s="248"/>
      <c r="K717" s="248"/>
      <c r="L717" s="248"/>
      <c r="M717" s="248"/>
      <c r="N717" s="248"/>
      <c r="O717" s="248"/>
      <c r="P717" s="248"/>
      <c r="Q717" s="248"/>
      <c r="R717" s="248"/>
      <c r="S717" s="248"/>
      <c r="T717" s="248"/>
    </row>
    <row r="718" spans="1:20" s="144" customFormat="1" ht="12.75">
      <c r="A718" s="94">
        <v>8.3</v>
      </c>
      <c r="B718" s="156" t="s">
        <v>321</v>
      </c>
      <c r="C718" s="81">
        <v>56</v>
      </c>
      <c r="D718" s="97" t="s">
        <v>0</v>
      </c>
      <c r="E718" s="81">
        <v>1340.8</v>
      </c>
      <c r="F718" s="124">
        <f>ROUND(C718*E718,2)</f>
        <v>75084.8</v>
      </c>
      <c r="G718" s="125"/>
      <c r="H718" s="248"/>
      <c r="I718" s="248"/>
      <c r="J718" s="248"/>
      <c r="K718" s="248"/>
      <c r="L718" s="248"/>
      <c r="M718" s="248"/>
      <c r="N718" s="248"/>
      <c r="O718" s="248"/>
      <c r="P718" s="248"/>
      <c r="Q718" s="248"/>
      <c r="R718" s="248"/>
      <c r="S718" s="248"/>
      <c r="T718" s="248"/>
    </row>
    <row r="719" spans="1:20" s="144" customFormat="1" ht="12.75">
      <c r="A719" s="94"/>
      <c r="B719" s="156"/>
      <c r="C719" s="81"/>
      <c r="D719" s="73"/>
      <c r="E719" s="81"/>
      <c r="F719" s="124"/>
      <c r="G719" s="125"/>
      <c r="H719" s="248"/>
      <c r="I719" s="248"/>
      <c r="J719" s="248"/>
      <c r="K719" s="248"/>
      <c r="L719" s="248"/>
      <c r="M719" s="248"/>
      <c r="N719" s="248"/>
      <c r="O719" s="248"/>
      <c r="P719" s="248"/>
      <c r="Q719" s="248"/>
      <c r="R719" s="248"/>
      <c r="S719" s="248"/>
      <c r="T719" s="248"/>
    </row>
    <row r="720" spans="1:20" s="144" customFormat="1" ht="12.75">
      <c r="A720" s="83">
        <v>9</v>
      </c>
      <c r="B720" s="98" t="s">
        <v>359</v>
      </c>
      <c r="C720" s="81"/>
      <c r="D720" s="73"/>
      <c r="E720" s="81"/>
      <c r="F720" s="124"/>
      <c r="G720" s="125"/>
      <c r="H720" s="248"/>
      <c r="I720" s="248"/>
      <c r="J720" s="248"/>
      <c r="K720" s="248"/>
      <c r="L720" s="248"/>
      <c r="M720" s="248"/>
      <c r="N720" s="248"/>
      <c r="O720" s="248"/>
      <c r="P720" s="248"/>
      <c r="Q720" s="248"/>
      <c r="R720" s="248"/>
      <c r="S720" s="248"/>
      <c r="T720" s="248"/>
    </row>
    <row r="721" spans="1:20" s="144" customFormat="1" ht="12.75">
      <c r="A721" s="94">
        <v>9.1</v>
      </c>
      <c r="B721" s="95" t="s">
        <v>360</v>
      </c>
      <c r="C721" s="81">
        <v>1110</v>
      </c>
      <c r="D721" s="97" t="s">
        <v>0</v>
      </c>
      <c r="E721" s="159">
        <v>80</v>
      </c>
      <c r="F721" s="167">
        <f aca="true" t="shared" si="8" ref="F721:F731">ROUND(E721*C721,2)</f>
        <v>88800</v>
      </c>
      <c r="G721" s="125"/>
      <c r="H721" s="248"/>
      <c r="I721" s="248"/>
      <c r="J721" s="248"/>
      <c r="K721" s="248"/>
      <c r="L721" s="248"/>
      <c r="M721" s="248"/>
      <c r="N721" s="248"/>
      <c r="O721" s="248"/>
      <c r="P721" s="248"/>
      <c r="Q721" s="248"/>
      <c r="R721" s="248"/>
      <c r="S721" s="248"/>
      <c r="T721" s="248"/>
    </row>
    <row r="722" spans="1:7" s="248" customFormat="1" ht="25.5">
      <c r="A722" s="84">
        <v>9.2</v>
      </c>
      <c r="B722" s="91" t="s">
        <v>324</v>
      </c>
      <c r="C722" s="81">
        <v>13320</v>
      </c>
      <c r="D722" s="160" t="s">
        <v>8</v>
      </c>
      <c r="E722" s="159">
        <v>40.92</v>
      </c>
      <c r="F722" s="167">
        <f t="shared" si="8"/>
        <v>545054.4</v>
      </c>
      <c r="G722" s="125"/>
    </row>
    <row r="723" spans="1:7" s="248" customFormat="1" ht="12.75">
      <c r="A723" s="94">
        <v>9.3</v>
      </c>
      <c r="B723" s="95" t="s">
        <v>325</v>
      </c>
      <c r="C723" s="81">
        <v>2220</v>
      </c>
      <c r="D723" s="97" t="s">
        <v>0</v>
      </c>
      <c r="E723" s="159">
        <v>72.31</v>
      </c>
      <c r="F723" s="167">
        <f t="shared" si="8"/>
        <v>160528.2</v>
      </c>
      <c r="G723" s="125"/>
    </row>
    <row r="724" spans="1:7" s="248" customFormat="1" ht="12.75">
      <c r="A724" s="84">
        <v>9.4</v>
      </c>
      <c r="B724" s="95" t="s">
        <v>326</v>
      </c>
      <c r="C724" s="81">
        <v>2220</v>
      </c>
      <c r="D724" s="97" t="s">
        <v>0</v>
      </c>
      <c r="E724" s="159">
        <v>26.5</v>
      </c>
      <c r="F724" s="167">
        <f t="shared" si="8"/>
        <v>58830</v>
      </c>
      <c r="G724" s="125"/>
    </row>
    <row r="725" spans="1:7" s="248" customFormat="1" ht="12.75">
      <c r="A725" s="94">
        <v>9.5</v>
      </c>
      <c r="B725" s="95" t="s">
        <v>327</v>
      </c>
      <c r="C725" s="81">
        <v>1665</v>
      </c>
      <c r="D725" s="97" t="s">
        <v>8</v>
      </c>
      <c r="E725" s="159">
        <v>292.05</v>
      </c>
      <c r="F725" s="167">
        <f t="shared" si="8"/>
        <v>486263.25</v>
      </c>
      <c r="G725" s="125"/>
    </row>
    <row r="726" spans="1:7" s="248" customFormat="1" ht="12.75">
      <c r="A726" s="84">
        <v>9.6</v>
      </c>
      <c r="B726" s="95" t="s">
        <v>328</v>
      </c>
      <c r="C726" s="81">
        <v>1110</v>
      </c>
      <c r="D726" s="97" t="s">
        <v>0</v>
      </c>
      <c r="E726" s="159">
        <v>35.4</v>
      </c>
      <c r="F726" s="167">
        <f t="shared" si="8"/>
        <v>39294</v>
      </c>
      <c r="G726" s="125"/>
    </row>
    <row r="727" spans="1:7" s="248" customFormat="1" ht="12.75">
      <c r="A727" s="94">
        <v>9.7</v>
      </c>
      <c r="B727" s="95" t="s">
        <v>329</v>
      </c>
      <c r="C727" s="81">
        <v>1110</v>
      </c>
      <c r="D727" s="97" t="s">
        <v>0</v>
      </c>
      <c r="E727" s="159">
        <v>28.32</v>
      </c>
      <c r="F727" s="167">
        <f t="shared" si="8"/>
        <v>31435.2</v>
      </c>
      <c r="G727" s="125"/>
    </row>
    <row r="728" spans="1:7" s="248" customFormat="1" ht="12.75">
      <c r="A728" s="84">
        <v>9.8</v>
      </c>
      <c r="B728" s="95" t="s">
        <v>330</v>
      </c>
      <c r="C728" s="81">
        <v>1110</v>
      </c>
      <c r="D728" s="97" t="s">
        <v>0</v>
      </c>
      <c r="E728" s="159">
        <v>205.68</v>
      </c>
      <c r="F728" s="167">
        <f t="shared" si="8"/>
        <v>228304.8</v>
      </c>
      <c r="G728" s="125"/>
    </row>
    <row r="729" spans="1:7" s="248" customFormat="1" ht="12.75">
      <c r="A729" s="284">
        <v>9.9</v>
      </c>
      <c r="B729" s="288" t="s">
        <v>331</v>
      </c>
      <c r="C729" s="282">
        <v>1110</v>
      </c>
      <c r="D729" s="289" t="s">
        <v>0</v>
      </c>
      <c r="E729" s="290">
        <v>21.67</v>
      </c>
      <c r="F729" s="291">
        <f t="shared" si="8"/>
        <v>24053.7</v>
      </c>
      <c r="G729" s="125"/>
    </row>
    <row r="730" spans="1:7" s="248" customFormat="1" ht="12.75">
      <c r="A730" s="244">
        <v>9.1</v>
      </c>
      <c r="B730" s="95" t="s">
        <v>361</v>
      </c>
      <c r="C730" s="81">
        <v>1110</v>
      </c>
      <c r="D730" s="97" t="s">
        <v>0</v>
      </c>
      <c r="E730" s="159">
        <v>293.52</v>
      </c>
      <c r="F730" s="167">
        <f t="shared" si="8"/>
        <v>325807.2</v>
      </c>
      <c r="G730" s="125"/>
    </row>
    <row r="731" spans="1:7" s="248" customFormat="1" ht="12.75">
      <c r="A731" s="245">
        <v>9.11</v>
      </c>
      <c r="B731" s="95" t="s">
        <v>333</v>
      </c>
      <c r="C731" s="81">
        <v>2197.8</v>
      </c>
      <c r="D731" s="97" t="s">
        <v>6</v>
      </c>
      <c r="E731" s="159">
        <v>350</v>
      </c>
      <c r="F731" s="167">
        <f t="shared" si="8"/>
        <v>769230</v>
      </c>
      <c r="G731" s="125"/>
    </row>
    <row r="732" spans="1:7" s="248" customFormat="1" ht="12.75">
      <c r="A732" s="244">
        <v>9.12</v>
      </c>
      <c r="B732" s="161" t="s">
        <v>334</v>
      </c>
      <c r="C732" s="81">
        <v>1110</v>
      </c>
      <c r="D732" s="97" t="s">
        <v>0</v>
      </c>
      <c r="E732" s="159">
        <v>345.2</v>
      </c>
      <c r="F732" s="168">
        <f>ROUND(C732*E732,2)</f>
        <v>383172</v>
      </c>
      <c r="G732" s="125"/>
    </row>
    <row r="733" spans="1:7" s="248" customFormat="1" ht="12.75">
      <c r="A733" s="245">
        <v>9.13</v>
      </c>
      <c r="B733" s="95" t="s">
        <v>335</v>
      </c>
      <c r="C733" s="81">
        <v>1110</v>
      </c>
      <c r="D733" s="97" t="s">
        <v>0</v>
      </c>
      <c r="E733" s="159">
        <v>450</v>
      </c>
      <c r="F733" s="167">
        <f>ROUND(E733*C733,2)</f>
        <v>499500</v>
      </c>
      <c r="G733" s="125"/>
    </row>
    <row r="734" spans="1:7" s="248" customFormat="1" ht="12.75">
      <c r="A734" s="94"/>
      <c r="B734" s="146"/>
      <c r="C734" s="81"/>
      <c r="D734" s="73"/>
      <c r="E734" s="81"/>
      <c r="F734" s="124"/>
      <c r="G734" s="125"/>
    </row>
    <row r="735" spans="1:7" s="248" customFormat="1" ht="12.75">
      <c r="A735" s="83">
        <v>10</v>
      </c>
      <c r="B735" s="98" t="s">
        <v>336</v>
      </c>
      <c r="C735" s="81"/>
      <c r="D735" s="73"/>
      <c r="E735" s="81"/>
      <c r="F735" s="124"/>
      <c r="G735" s="125"/>
    </row>
    <row r="736" spans="1:7" s="248" customFormat="1" ht="51">
      <c r="A736" s="85">
        <v>10.1</v>
      </c>
      <c r="B736" s="95" t="s">
        <v>362</v>
      </c>
      <c r="C736" s="81">
        <v>2</v>
      </c>
      <c r="D736" s="97" t="s">
        <v>0</v>
      </c>
      <c r="E736" s="75">
        <v>18753.26</v>
      </c>
      <c r="F736" s="167">
        <f>ROUND(E736*C736,2)</f>
        <v>37506.52</v>
      </c>
      <c r="G736" s="125"/>
    </row>
    <row r="737" spans="1:7" s="248" customFormat="1" ht="12.75">
      <c r="A737" s="85">
        <v>10.2</v>
      </c>
      <c r="B737" s="95" t="s">
        <v>339</v>
      </c>
      <c r="C737" s="81">
        <v>2</v>
      </c>
      <c r="D737" s="97" t="s">
        <v>0</v>
      </c>
      <c r="E737" s="75">
        <v>6256.2</v>
      </c>
      <c r="F737" s="167">
        <f>ROUND(E737*C737,2)</f>
        <v>12512.4</v>
      </c>
      <c r="G737" s="125"/>
    </row>
    <row r="738" spans="1:7" s="248" customFormat="1" ht="12.75">
      <c r="A738" s="94"/>
      <c r="B738" s="146"/>
      <c r="C738" s="81"/>
      <c r="D738" s="73"/>
      <c r="E738" s="81"/>
      <c r="F738" s="124"/>
      <c r="G738" s="125"/>
    </row>
    <row r="739" spans="1:7" s="248" customFormat="1" ht="12.75">
      <c r="A739" s="83">
        <v>11</v>
      </c>
      <c r="B739" s="98" t="s">
        <v>340</v>
      </c>
      <c r="C739" s="81"/>
      <c r="D739" s="73"/>
      <c r="E739" s="81"/>
      <c r="F739" s="124"/>
      <c r="G739" s="125"/>
    </row>
    <row r="740" spans="1:7" s="248" customFormat="1" ht="12.75">
      <c r="A740" s="85">
        <v>11.1</v>
      </c>
      <c r="B740" s="95" t="s">
        <v>341</v>
      </c>
      <c r="C740" s="81">
        <v>444</v>
      </c>
      <c r="D740" s="97" t="s">
        <v>8</v>
      </c>
      <c r="E740" s="75">
        <v>72.33</v>
      </c>
      <c r="F740" s="167">
        <f>ROUND(E740*C740,2)</f>
        <v>32114.52</v>
      </c>
      <c r="G740" s="125"/>
    </row>
    <row r="741" spans="1:7" s="248" customFormat="1" ht="12.75">
      <c r="A741" s="85">
        <v>11.2</v>
      </c>
      <c r="B741" s="95" t="s">
        <v>342</v>
      </c>
      <c r="C741" s="81">
        <v>355.2</v>
      </c>
      <c r="D741" s="97" t="s">
        <v>27</v>
      </c>
      <c r="E741" s="75">
        <v>144.66</v>
      </c>
      <c r="F741" s="167">
        <f>ROUND(E741*C741,2)</f>
        <v>51383.23</v>
      </c>
      <c r="G741" s="125"/>
    </row>
    <row r="742" spans="1:7" s="248" customFormat="1" ht="25.5">
      <c r="A742" s="85">
        <v>11.3</v>
      </c>
      <c r="B742" s="154" t="s">
        <v>299</v>
      </c>
      <c r="C742" s="81">
        <v>85.47</v>
      </c>
      <c r="D742" s="97" t="s">
        <v>6</v>
      </c>
      <c r="E742" s="75">
        <v>156.54</v>
      </c>
      <c r="F742" s="167">
        <f>ROUND(E742*C742,2)</f>
        <v>13379.47</v>
      </c>
      <c r="G742" s="125"/>
    </row>
    <row r="743" spans="1:7" s="248" customFormat="1" ht="12.75">
      <c r="A743" s="94"/>
      <c r="B743" s="156"/>
      <c r="C743" s="81"/>
      <c r="D743" s="78"/>
      <c r="E743" s="81"/>
      <c r="F743" s="124"/>
      <c r="G743" s="125"/>
    </row>
    <row r="744" spans="1:7" s="248" customFormat="1" ht="12.75">
      <c r="A744" s="83">
        <v>12</v>
      </c>
      <c r="B744" s="98" t="s">
        <v>343</v>
      </c>
      <c r="C744" s="81"/>
      <c r="D744" s="73"/>
      <c r="E744" s="81"/>
      <c r="F744" s="124"/>
      <c r="G744" s="125"/>
    </row>
    <row r="745" spans="1:7" s="248" customFormat="1" ht="12.75">
      <c r="A745" s="85">
        <v>12.1</v>
      </c>
      <c r="B745" s="95" t="s">
        <v>344</v>
      </c>
      <c r="C745" s="81">
        <v>444</v>
      </c>
      <c r="D745" s="97" t="s">
        <v>8</v>
      </c>
      <c r="E745" s="75">
        <v>1030.85</v>
      </c>
      <c r="F745" s="167">
        <f>ROUND(E745*C745,2)</f>
        <v>457697.4</v>
      </c>
      <c r="G745" s="125"/>
    </row>
    <row r="746" spans="1:7" s="248" customFormat="1" ht="12.75">
      <c r="A746" s="85">
        <v>12.2</v>
      </c>
      <c r="B746" s="95" t="s">
        <v>345</v>
      </c>
      <c r="C746" s="81">
        <v>355.2</v>
      </c>
      <c r="D746" s="97" t="s">
        <v>27</v>
      </c>
      <c r="E746" s="75">
        <v>1307.19</v>
      </c>
      <c r="F746" s="167">
        <f>ROUND(E746*C746,2)</f>
        <v>464313.89</v>
      </c>
      <c r="G746" s="125"/>
    </row>
    <row r="747" spans="1:7" s="248" customFormat="1" ht="9" customHeight="1">
      <c r="A747" s="94"/>
      <c r="B747" s="146"/>
      <c r="C747" s="81"/>
      <c r="D747" s="73"/>
      <c r="E747" s="81"/>
      <c r="F747" s="124"/>
      <c r="G747" s="125"/>
    </row>
    <row r="748" spans="1:20" s="144" customFormat="1" ht="12.75">
      <c r="A748" s="83">
        <v>13</v>
      </c>
      <c r="B748" s="98" t="s">
        <v>346</v>
      </c>
      <c r="C748" s="81"/>
      <c r="D748" s="78"/>
      <c r="E748" s="78"/>
      <c r="F748" s="87"/>
      <c r="G748" s="125"/>
      <c r="H748" s="248"/>
      <c r="I748" s="248"/>
      <c r="J748" s="248"/>
      <c r="K748" s="248"/>
      <c r="L748" s="248"/>
      <c r="M748" s="248"/>
      <c r="N748" s="248"/>
      <c r="O748" s="248"/>
      <c r="P748" s="248"/>
      <c r="Q748" s="248"/>
      <c r="R748" s="248"/>
      <c r="S748" s="248"/>
      <c r="T748" s="248"/>
    </row>
    <row r="749" spans="1:20" s="144" customFormat="1" ht="12.75">
      <c r="A749" s="162"/>
      <c r="B749" s="163"/>
      <c r="C749" s="81"/>
      <c r="D749" s="78"/>
      <c r="E749" s="78"/>
      <c r="F749" s="87"/>
      <c r="G749" s="125"/>
      <c r="H749" s="248"/>
      <c r="I749" s="248"/>
      <c r="J749" s="248"/>
      <c r="K749" s="248"/>
      <c r="L749" s="248"/>
      <c r="M749" s="248"/>
      <c r="N749" s="248"/>
      <c r="O749" s="248"/>
      <c r="P749" s="248"/>
      <c r="Q749" s="248"/>
      <c r="R749" s="248"/>
      <c r="S749" s="248"/>
      <c r="T749" s="248"/>
    </row>
    <row r="750" spans="1:20" s="144" customFormat="1" ht="12.75">
      <c r="A750" s="83">
        <v>13.1</v>
      </c>
      <c r="B750" s="98" t="s">
        <v>347</v>
      </c>
      <c r="C750" s="81"/>
      <c r="D750" s="78"/>
      <c r="E750" s="78"/>
      <c r="F750" s="87"/>
      <c r="G750" s="125"/>
      <c r="H750" s="248"/>
      <c r="I750" s="248"/>
      <c r="J750" s="248"/>
      <c r="K750" s="248"/>
      <c r="L750" s="248"/>
      <c r="M750" s="248"/>
      <c r="N750" s="248"/>
      <c r="O750" s="248"/>
      <c r="P750" s="248"/>
      <c r="Q750" s="248"/>
      <c r="R750" s="248"/>
      <c r="S750" s="248"/>
      <c r="T750" s="248"/>
    </row>
    <row r="751" spans="1:20" s="144" customFormat="1" ht="12.75">
      <c r="A751" s="243" t="s">
        <v>493</v>
      </c>
      <c r="B751" s="164" t="s">
        <v>349</v>
      </c>
      <c r="C751" s="81">
        <v>229.29</v>
      </c>
      <c r="D751" s="78" t="s">
        <v>6</v>
      </c>
      <c r="E751" s="75">
        <v>108.18</v>
      </c>
      <c r="F751" s="87">
        <f>E751*C751</f>
        <v>24804.5922</v>
      </c>
      <c r="G751" s="125"/>
      <c r="H751" s="248"/>
      <c r="I751" s="248"/>
      <c r="J751" s="248"/>
      <c r="K751" s="248"/>
      <c r="L751" s="248"/>
      <c r="M751" s="248"/>
      <c r="N751" s="248"/>
      <c r="O751" s="248"/>
      <c r="P751" s="248"/>
      <c r="Q751" s="248"/>
      <c r="R751" s="248"/>
      <c r="S751" s="248"/>
      <c r="T751" s="248"/>
    </row>
    <row r="752" spans="1:20" s="144" customFormat="1" ht="25.5">
      <c r="A752" s="243" t="s">
        <v>494</v>
      </c>
      <c r="B752" s="148" t="s">
        <v>299</v>
      </c>
      <c r="C752" s="81">
        <v>286.61</v>
      </c>
      <c r="D752" s="78" t="s">
        <v>6</v>
      </c>
      <c r="E752" s="75">
        <v>181.58</v>
      </c>
      <c r="F752" s="169">
        <f aca="true" t="shared" si="9" ref="F752:F757">ROUND(C752*E752,2)</f>
        <v>52042.64</v>
      </c>
      <c r="G752" s="125"/>
      <c r="H752" s="248"/>
      <c r="I752" s="248"/>
      <c r="J752" s="248"/>
      <c r="K752" s="248"/>
      <c r="L752" s="248"/>
      <c r="M752" s="248"/>
      <c r="N752" s="248"/>
      <c r="O752" s="248"/>
      <c r="P752" s="248"/>
      <c r="Q752" s="248"/>
      <c r="R752" s="248"/>
      <c r="S752" s="248"/>
      <c r="T752" s="248"/>
    </row>
    <row r="753" spans="1:20" s="144" customFormat="1" ht="12.75">
      <c r="A753" s="243" t="s">
        <v>495</v>
      </c>
      <c r="B753" s="164" t="s">
        <v>351</v>
      </c>
      <c r="C753" s="81">
        <v>286.61</v>
      </c>
      <c r="D753" s="78" t="s">
        <v>6</v>
      </c>
      <c r="E753" s="75">
        <v>1583.87</v>
      </c>
      <c r="F753" s="87">
        <f t="shared" si="9"/>
        <v>453952.98</v>
      </c>
      <c r="G753" s="125"/>
      <c r="H753" s="248"/>
      <c r="I753" s="248"/>
      <c r="J753" s="248"/>
      <c r="K753" s="248"/>
      <c r="L753" s="248"/>
      <c r="M753" s="248"/>
      <c r="N753" s="248"/>
      <c r="O753" s="248"/>
      <c r="P753" s="248"/>
      <c r="Q753" s="248"/>
      <c r="R753" s="248"/>
      <c r="S753" s="248"/>
      <c r="T753" s="248"/>
    </row>
    <row r="754" spans="1:7" s="248" customFormat="1" ht="25.5">
      <c r="A754" s="243" t="s">
        <v>496</v>
      </c>
      <c r="B754" s="148" t="s">
        <v>298</v>
      </c>
      <c r="C754" s="81">
        <v>272.28</v>
      </c>
      <c r="D754" s="73" t="s">
        <v>6</v>
      </c>
      <c r="E754" s="75">
        <v>364.2</v>
      </c>
      <c r="F754" s="124">
        <f t="shared" si="9"/>
        <v>99164.38</v>
      </c>
      <c r="G754" s="125"/>
    </row>
    <row r="755" spans="1:13" s="262" customFormat="1" ht="12.75">
      <c r="A755" s="243" t="s">
        <v>497</v>
      </c>
      <c r="B755" s="9" t="s">
        <v>179</v>
      </c>
      <c r="C755" s="81">
        <v>1146.67</v>
      </c>
      <c r="D755" s="29" t="s">
        <v>27</v>
      </c>
      <c r="E755" s="75">
        <v>312.05</v>
      </c>
      <c r="F755" s="169">
        <f t="shared" si="9"/>
        <v>357818.37</v>
      </c>
      <c r="G755" s="125"/>
      <c r="H755" s="27"/>
      <c r="I755" s="97"/>
      <c r="J755" s="26"/>
      <c r="K755" s="27"/>
      <c r="L755" s="27"/>
      <c r="M755" s="30"/>
    </row>
    <row r="756" spans="1:13" s="262" customFormat="1" ht="12.75">
      <c r="A756" s="243" t="s">
        <v>498</v>
      </c>
      <c r="B756" s="9" t="s">
        <v>180</v>
      </c>
      <c r="C756" s="81">
        <v>1146.67</v>
      </c>
      <c r="D756" s="29" t="s">
        <v>27</v>
      </c>
      <c r="E756" s="75">
        <v>970.52</v>
      </c>
      <c r="F756" s="169">
        <f t="shared" si="9"/>
        <v>1112866.17</v>
      </c>
      <c r="G756" s="125"/>
      <c r="H756" s="27"/>
      <c r="I756" s="97"/>
      <c r="J756" s="26"/>
      <c r="K756" s="27"/>
      <c r="L756" s="27"/>
      <c r="M756" s="30"/>
    </row>
    <row r="757" spans="1:13" s="262" customFormat="1" ht="18" customHeight="1">
      <c r="A757" s="243" t="s">
        <v>499</v>
      </c>
      <c r="B757" s="9" t="s">
        <v>76</v>
      </c>
      <c r="C757" s="81">
        <v>1146.67</v>
      </c>
      <c r="D757" s="29" t="s">
        <v>182</v>
      </c>
      <c r="E757" s="75">
        <v>42.25</v>
      </c>
      <c r="F757" s="169">
        <f t="shared" si="9"/>
        <v>48446.81</v>
      </c>
      <c r="G757" s="125"/>
      <c r="H757" s="27"/>
      <c r="I757" s="97"/>
      <c r="J757" s="26"/>
      <c r="K757" s="27"/>
      <c r="L757" s="27"/>
      <c r="M757" s="30"/>
    </row>
    <row r="758" spans="1:20" s="144" customFormat="1" ht="12.75">
      <c r="A758" s="145"/>
      <c r="B758" s="164"/>
      <c r="C758" s="81"/>
      <c r="D758" s="78"/>
      <c r="E758" s="75"/>
      <c r="F758" s="169"/>
      <c r="G758" s="125"/>
      <c r="H758" s="248"/>
      <c r="I758" s="248"/>
      <c r="J758" s="248"/>
      <c r="K758" s="248"/>
      <c r="L758" s="248"/>
      <c r="M758" s="248"/>
      <c r="N758" s="248"/>
      <c r="O758" s="248"/>
      <c r="P758" s="248"/>
      <c r="Q758" s="248"/>
      <c r="R758" s="248"/>
      <c r="S758" s="248"/>
      <c r="T758" s="248"/>
    </row>
    <row r="759" spans="1:20" s="144" customFormat="1" ht="12.75">
      <c r="A759" s="96">
        <v>14</v>
      </c>
      <c r="B759" s="165" t="s">
        <v>363</v>
      </c>
      <c r="C759" s="86"/>
      <c r="D759" s="78"/>
      <c r="E759" s="78"/>
      <c r="F759" s="169"/>
      <c r="G759" s="125"/>
      <c r="H759" s="248"/>
      <c r="I759" s="248"/>
      <c r="J759" s="248"/>
      <c r="K759" s="248"/>
      <c r="L759" s="248"/>
      <c r="M759" s="248"/>
      <c r="N759" s="248"/>
      <c r="O759" s="248"/>
      <c r="P759" s="248"/>
      <c r="Q759" s="248"/>
      <c r="R759" s="248"/>
      <c r="S759" s="248"/>
      <c r="T759" s="248"/>
    </row>
    <row r="760" spans="1:20" s="144" customFormat="1" ht="12.75">
      <c r="A760" s="145"/>
      <c r="B760" s="164"/>
      <c r="C760" s="86"/>
      <c r="D760" s="78"/>
      <c r="E760" s="78"/>
      <c r="F760" s="169"/>
      <c r="G760" s="125"/>
      <c r="H760" s="248"/>
      <c r="I760" s="248"/>
      <c r="J760" s="248"/>
      <c r="K760" s="248"/>
      <c r="L760" s="248"/>
      <c r="M760" s="248"/>
      <c r="N760" s="248"/>
      <c r="O760" s="248"/>
      <c r="P760" s="248"/>
      <c r="Q760" s="248"/>
      <c r="R760" s="248"/>
      <c r="S760" s="248"/>
      <c r="T760" s="248"/>
    </row>
    <row r="761" spans="1:20" s="144" customFormat="1" ht="12.75">
      <c r="A761" s="101">
        <v>14.1</v>
      </c>
      <c r="B761" s="165" t="s">
        <v>364</v>
      </c>
      <c r="C761" s="81"/>
      <c r="D761" s="170"/>
      <c r="E761" s="159"/>
      <c r="F761" s="102"/>
      <c r="G761" s="125"/>
      <c r="H761" s="248"/>
      <c r="I761" s="248"/>
      <c r="J761" s="248"/>
      <c r="K761" s="248"/>
      <c r="L761" s="248"/>
      <c r="M761" s="248"/>
      <c r="N761" s="248"/>
      <c r="O761" s="248"/>
      <c r="P761" s="248"/>
      <c r="Q761" s="248"/>
      <c r="R761" s="248"/>
      <c r="S761" s="248"/>
      <c r="T761" s="248"/>
    </row>
    <row r="762" spans="1:20" s="144" customFormat="1" ht="12.75">
      <c r="A762" s="243" t="s">
        <v>348</v>
      </c>
      <c r="B762" s="91" t="s">
        <v>25</v>
      </c>
      <c r="C762" s="81">
        <v>3</v>
      </c>
      <c r="D762" s="170" t="s">
        <v>7</v>
      </c>
      <c r="E762" s="75">
        <v>249.81</v>
      </c>
      <c r="F762" s="171">
        <f aca="true" t="shared" si="10" ref="F762:F769">ROUND(E762*C762,2)</f>
        <v>749.43</v>
      </c>
      <c r="G762" s="125"/>
      <c r="H762" s="248"/>
      <c r="I762" s="248"/>
      <c r="J762" s="248"/>
      <c r="K762" s="248"/>
      <c r="L762" s="248"/>
      <c r="M762" s="248"/>
      <c r="N762" s="248"/>
      <c r="O762" s="248"/>
      <c r="P762" s="248"/>
      <c r="Q762" s="248"/>
      <c r="R762" s="248"/>
      <c r="S762" s="248"/>
      <c r="T762" s="248"/>
    </row>
    <row r="763" spans="1:20" s="144" customFormat="1" ht="25.5">
      <c r="A763" s="243" t="s">
        <v>350</v>
      </c>
      <c r="B763" s="91" t="s">
        <v>365</v>
      </c>
      <c r="C763" s="81">
        <v>18</v>
      </c>
      <c r="D763" s="172" t="s">
        <v>8</v>
      </c>
      <c r="E763" s="75">
        <v>1410.47</v>
      </c>
      <c r="F763" s="171">
        <f t="shared" si="10"/>
        <v>25388.46</v>
      </c>
      <c r="G763" s="125"/>
      <c r="H763" s="248"/>
      <c r="I763" s="248"/>
      <c r="J763" s="248"/>
      <c r="K763" s="248"/>
      <c r="L763" s="248"/>
      <c r="M763" s="248"/>
      <c r="N763" s="248"/>
      <c r="O763" s="248"/>
      <c r="P763" s="248"/>
      <c r="Q763" s="248"/>
      <c r="R763" s="248"/>
      <c r="S763" s="248"/>
      <c r="T763" s="248"/>
    </row>
    <row r="764" spans="1:20" s="144" customFormat="1" ht="12.75">
      <c r="A764" s="243" t="s">
        <v>391</v>
      </c>
      <c r="B764" s="148" t="s">
        <v>366</v>
      </c>
      <c r="C764" s="81">
        <v>12</v>
      </c>
      <c r="D764" s="172" t="s">
        <v>7</v>
      </c>
      <c r="E764" s="75">
        <v>2767.21</v>
      </c>
      <c r="F764" s="171">
        <f t="shared" si="10"/>
        <v>33206.52</v>
      </c>
      <c r="G764" s="125"/>
      <c r="H764" s="248"/>
      <c r="I764" s="248"/>
      <c r="J764" s="248"/>
      <c r="K764" s="248"/>
      <c r="L764" s="248"/>
      <c r="M764" s="248"/>
      <c r="N764" s="248"/>
      <c r="O764" s="248"/>
      <c r="P764" s="248"/>
      <c r="Q764" s="248"/>
      <c r="R764" s="248"/>
      <c r="S764" s="248"/>
      <c r="T764" s="248"/>
    </row>
    <row r="765" spans="1:20" s="144" customFormat="1" ht="12.75">
      <c r="A765" s="243" t="s">
        <v>393</v>
      </c>
      <c r="B765" s="173" t="s">
        <v>169</v>
      </c>
      <c r="C765" s="81">
        <v>6</v>
      </c>
      <c r="D765" s="172" t="s">
        <v>7</v>
      </c>
      <c r="E765" s="75">
        <v>1340.8</v>
      </c>
      <c r="F765" s="171">
        <f t="shared" si="10"/>
        <v>8044.8</v>
      </c>
      <c r="G765" s="125"/>
      <c r="H765" s="248"/>
      <c r="I765" s="248"/>
      <c r="J765" s="248"/>
      <c r="K765" s="248"/>
      <c r="L765" s="248"/>
      <c r="M765" s="248"/>
      <c r="N765" s="248"/>
      <c r="O765" s="248"/>
      <c r="P765" s="248"/>
      <c r="Q765" s="248"/>
      <c r="R765" s="248"/>
      <c r="S765" s="248"/>
      <c r="T765" s="248"/>
    </row>
    <row r="766" spans="1:20" s="144" customFormat="1" ht="12.75">
      <c r="A766" s="243" t="s">
        <v>394</v>
      </c>
      <c r="B766" s="173" t="s">
        <v>367</v>
      </c>
      <c r="C766" s="81">
        <v>6</v>
      </c>
      <c r="D766" s="172" t="s">
        <v>7</v>
      </c>
      <c r="E766" s="75">
        <v>750</v>
      </c>
      <c r="F766" s="171">
        <f t="shared" si="10"/>
        <v>4500</v>
      </c>
      <c r="G766" s="125"/>
      <c r="H766" s="248"/>
      <c r="I766" s="248"/>
      <c r="J766" s="248"/>
      <c r="K766" s="248"/>
      <c r="L766" s="248"/>
      <c r="M766" s="248"/>
      <c r="N766" s="248"/>
      <c r="O766" s="248"/>
      <c r="P766" s="248"/>
      <c r="Q766" s="248"/>
      <c r="R766" s="248"/>
      <c r="S766" s="248"/>
      <c r="T766" s="248"/>
    </row>
    <row r="767" spans="1:20" s="144" customFormat="1" ht="12.75">
      <c r="A767" s="243" t="s">
        <v>395</v>
      </c>
      <c r="B767" s="173" t="s">
        <v>368</v>
      </c>
      <c r="C767" s="81">
        <f>C763*0.65</f>
        <v>11.700000000000001</v>
      </c>
      <c r="D767" s="172" t="s">
        <v>6</v>
      </c>
      <c r="E767" s="75">
        <v>130.81</v>
      </c>
      <c r="F767" s="171">
        <f t="shared" si="10"/>
        <v>1530.48</v>
      </c>
      <c r="G767" s="125"/>
      <c r="H767" s="248"/>
      <c r="I767" s="248"/>
      <c r="J767" s="248"/>
      <c r="K767" s="248"/>
      <c r="L767" s="248"/>
      <c r="M767" s="248"/>
      <c r="N767" s="248"/>
      <c r="O767" s="248"/>
      <c r="P767" s="248"/>
      <c r="Q767" s="248"/>
      <c r="R767" s="248"/>
      <c r="S767" s="248"/>
      <c r="T767" s="248"/>
    </row>
    <row r="768" spans="1:20" s="144" customFormat="1" ht="25.5">
      <c r="A768" s="243" t="s">
        <v>397</v>
      </c>
      <c r="B768" s="148" t="s">
        <v>298</v>
      </c>
      <c r="C768" s="81">
        <f>C767*0.95</f>
        <v>11.115</v>
      </c>
      <c r="D768" s="172" t="s">
        <v>6</v>
      </c>
      <c r="E768" s="75">
        <v>172.55</v>
      </c>
      <c r="F768" s="171">
        <f t="shared" si="10"/>
        <v>1917.89</v>
      </c>
      <c r="G768" s="125"/>
      <c r="H768" s="248"/>
      <c r="I768" s="248"/>
      <c r="J768" s="248"/>
      <c r="K768" s="248"/>
      <c r="L768" s="248"/>
      <c r="M768" s="248"/>
      <c r="N768" s="248"/>
      <c r="O768" s="248"/>
      <c r="P768" s="248"/>
      <c r="Q768" s="248"/>
      <c r="R768" s="248"/>
      <c r="S768" s="248"/>
      <c r="T768" s="248"/>
    </row>
    <row r="769" spans="1:20" s="144" customFormat="1" ht="25.5">
      <c r="A769" s="243" t="s">
        <v>398</v>
      </c>
      <c r="B769" s="148" t="s">
        <v>299</v>
      </c>
      <c r="C769" s="81">
        <v>3</v>
      </c>
      <c r="D769" s="172" t="s">
        <v>0</v>
      </c>
      <c r="E769" s="75">
        <v>204.64</v>
      </c>
      <c r="F769" s="171">
        <f t="shared" si="10"/>
        <v>613.92</v>
      </c>
      <c r="G769" s="125"/>
      <c r="H769" s="248"/>
      <c r="I769" s="248"/>
      <c r="J769" s="248"/>
      <c r="K769" s="248"/>
      <c r="L769" s="248"/>
      <c r="M769" s="248"/>
      <c r="N769" s="248"/>
      <c r="O769" s="248"/>
      <c r="P769" s="248"/>
      <c r="Q769" s="248"/>
      <c r="R769" s="248"/>
      <c r="S769" s="248"/>
      <c r="T769" s="248"/>
    </row>
    <row r="770" spans="1:20" s="144" customFormat="1" ht="12.75">
      <c r="A770" s="243" t="s">
        <v>399</v>
      </c>
      <c r="B770" s="173" t="s">
        <v>369</v>
      </c>
      <c r="C770" s="81">
        <v>3</v>
      </c>
      <c r="D770" s="172" t="s">
        <v>0</v>
      </c>
      <c r="E770" s="75">
        <v>9500</v>
      </c>
      <c r="F770" s="171">
        <f>ROUND(E770*C770,2)</f>
        <v>28500</v>
      </c>
      <c r="G770" s="125"/>
      <c r="H770" s="248"/>
      <c r="I770" s="248"/>
      <c r="J770" s="248"/>
      <c r="K770" s="248"/>
      <c r="L770" s="248"/>
      <c r="M770" s="248"/>
      <c r="N770" s="248"/>
      <c r="O770" s="248"/>
      <c r="P770" s="248"/>
      <c r="Q770" s="248"/>
      <c r="R770" s="248"/>
      <c r="S770" s="248"/>
      <c r="T770" s="248"/>
    </row>
    <row r="771" spans="1:20" s="144" customFormat="1" ht="12.75">
      <c r="A771" s="88"/>
      <c r="B771" s="165"/>
      <c r="C771" s="81"/>
      <c r="D771" s="89"/>
      <c r="E771" s="97"/>
      <c r="F771" s="174"/>
      <c r="G771" s="125"/>
      <c r="H771" s="248"/>
      <c r="I771" s="248"/>
      <c r="J771" s="248"/>
      <c r="K771" s="248"/>
      <c r="L771" s="248"/>
      <c r="M771" s="248"/>
      <c r="N771" s="248"/>
      <c r="O771" s="248"/>
      <c r="P771" s="248"/>
      <c r="Q771" s="248"/>
      <c r="R771" s="248"/>
      <c r="S771" s="248"/>
      <c r="T771" s="248"/>
    </row>
    <row r="772" spans="1:20" s="144" customFormat="1" ht="38.25">
      <c r="A772" s="90">
        <v>15</v>
      </c>
      <c r="B772" s="91" t="s">
        <v>183</v>
      </c>
      <c r="C772" s="81">
        <v>1723.12</v>
      </c>
      <c r="D772" s="97" t="s">
        <v>8</v>
      </c>
      <c r="E772" s="166">
        <v>39.54</v>
      </c>
      <c r="F772" s="159">
        <f>ROUND(C772*E772,2)</f>
        <v>68132.16</v>
      </c>
      <c r="G772" s="125"/>
      <c r="H772" s="248"/>
      <c r="I772" s="248"/>
      <c r="J772" s="248"/>
      <c r="K772" s="248"/>
      <c r="L772" s="248"/>
      <c r="M772" s="248"/>
      <c r="N772" s="248"/>
      <c r="O772" s="248"/>
      <c r="P772" s="248"/>
      <c r="Q772" s="248"/>
      <c r="R772" s="248"/>
      <c r="S772" s="248"/>
      <c r="T772" s="248"/>
    </row>
    <row r="773" spans="1:20" s="144" customFormat="1" ht="51">
      <c r="A773" s="90">
        <v>16</v>
      </c>
      <c r="B773" s="91" t="s">
        <v>184</v>
      </c>
      <c r="C773" s="81">
        <v>1723.12</v>
      </c>
      <c r="D773" s="97" t="s">
        <v>8</v>
      </c>
      <c r="E773" s="75">
        <v>39.54</v>
      </c>
      <c r="F773" s="159">
        <f>ROUND(C773*E773,2)</f>
        <v>68132.16</v>
      </c>
      <c r="G773" s="125"/>
      <c r="H773" s="248"/>
      <c r="I773" s="248"/>
      <c r="J773" s="248"/>
      <c r="K773" s="248"/>
      <c r="L773" s="248"/>
      <c r="M773" s="248"/>
      <c r="N773" s="248"/>
      <c r="O773" s="248"/>
      <c r="P773" s="248"/>
      <c r="Q773" s="248"/>
      <c r="R773" s="248"/>
      <c r="S773" s="248"/>
      <c r="T773" s="248"/>
    </row>
    <row r="774" spans="1:20" s="144" customFormat="1" ht="26.25" thickBot="1">
      <c r="A774" s="92">
        <v>17</v>
      </c>
      <c r="B774" s="93" t="s">
        <v>352</v>
      </c>
      <c r="C774" s="81">
        <v>1723.12</v>
      </c>
      <c r="D774" s="97" t="s">
        <v>8</v>
      </c>
      <c r="E774" s="75">
        <v>10.22</v>
      </c>
      <c r="F774" s="159">
        <f>ROUND(C774*E774,2)</f>
        <v>17610.29</v>
      </c>
      <c r="G774" s="125"/>
      <c r="H774" s="248"/>
      <c r="I774" s="248"/>
      <c r="J774" s="248"/>
      <c r="K774" s="248"/>
      <c r="L774" s="248"/>
      <c r="M774" s="248"/>
      <c r="N774" s="248"/>
      <c r="O774" s="248"/>
      <c r="P774" s="248"/>
      <c r="Q774" s="248"/>
      <c r="R774" s="248"/>
      <c r="S774" s="248"/>
      <c r="T774" s="248"/>
    </row>
    <row r="775" spans="1:20" s="234" customFormat="1" ht="14.25" thickBot="1" thickTop="1">
      <c r="A775" s="229"/>
      <c r="B775" s="230" t="s">
        <v>414</v>
      </c>
      <c r="C775" s="231"/>
      <c r="D775" s="232"/>
      <c r="E775" s="233"/>
      <c r="F775" s="233">
        <f>SUM(F679:F774)</f>
        <v>8893644.122200001</v>
      </c>
      <c r="G775" s="12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</row>
    <row r="776" spans="1:20" s="144" customFormat="1" ht="13.5" thickTop="1">
      <c r="A776" s="149"/>
      <c r="B776" s="150"/>
      <c r="C776" s="139"/>
      <c r="D776" s="140"/>
      <c r="E776" s="141"/>
      <c r="F776" s="142"/>
      <c r="G776" s="125"/>
      <c r="H776" s="248"/>
      <c r="I776" s="248"/>
      <c r="J776" s="248"/>
      <c r="K776" s="248"/>
      <c r="L776" s="248"/>
      <c r="M776" s="248"/>
      <c r="N776" s="248"/>
      <c r="O776" s="248"/>
      <c r="P776" s="248"/>
      <c r="Q776" s="248"/>
      <c r="R776" s="248"/>
      <c r="S776" s="248"/>
      <c r="T776" s="248"/>
    </row>
    <row r="777" spans="1:20" s="144" customFormat="1" ht="12.75">
      <c r="A777" s="70" t="s">
        <v>415</v>
      </c>
      <c r="B777" s="98" t="s">
        <v>371</v>
      </c>
      <c r="C777" s="139"/>
      <c r="D777" s="140"/>
      <c r="E777" s="141"/>
      <c r="F777" s="142"/>
      <c r="G777" s="125"/>
      <c r="H777" s="248"/>
      <c r="I777" s="248"/>
      <c r="J777" s="248"/>
      <c r="K777" s="248"/>
      <c r="L777" s="248"/>
      <c r="M777" s="248"/>
      <c r="N777" s="248"/>
      <c r="O777" s="248"/>
      <c r="P777" s="248"/>
      <c r="Q777" s="248"/>
      <c r="R777" s="248"/>
      <c r="S777" s="248"/>
      <c r="T777" s="248"/>
    </row>
    <row r="778" spans="1:20" s="144" customFormat="1" ht="12.75">
      <c r="A778" s="70"/>
      <c r="B778" s="143"/>
      <c r="C778" s="139"/>
      <c r="D778" s="140"/>
      <c r="E778" s="141"/>
      <c r="F778" s="142"/>
      <c r="G778" s="125"/>
      <c r="H778" s="248"/>
      <c r="I778" s="248"/>
      <c r="J778" s="248"/>
      <c r="K778" s="248"/>
      <c r="L778" s="248"/>
      <c r="M778" s="248"/>
      <c r="N778" s="248"/>
      <c r="O778" s="248"/>
      <c r="P778" s="248"/>
      <c r="Q778" s="248"/>
      <c r="R778" s="248"/>
      <c r="S778" s="248"/>
      <c r="T778" s="248"/>
    </row>
    <row r="779" spans="1:20" s="144" customFormat="1" ht="12.75">
      <c r="A779" s="71">
        <v>1</v>
      </c>
      <c r="B779" s="143" t="s">
        <v>372</v>
      </c>
      <c r="C779" s="72"/>
      <c r="D779" s="73"/>
      <c r="E779" s="72"/>
      <c r="F779" s="74"/>
      <c r="G779" s="125"/>
      <c r="H779" s="248"/>
      <c r="I779" s="248"/>
      <c r="J779" s="248"/>
      <c r="K779" s="248"/>
      <c r="L779" s="248"/>
      <c r="M779" s="248"/>
      <c r="N779" s="248"/>
      <c r="O779" s="248"/>
      <c r="P779" s="248"/>
      <c r="Q779" s="248"/>
      <c r="R779" s="248"/>
      <c r="S779" s="248"/>
      <c r="T779" s="248"/>
    </row>
    <row r="780" spans="1:20" s="144" customFormat="1" ht="12.75">
      <c r="A780" s="85">
        <v>1.1</v>
      </c>
      <c r="B780" s="146" t="s">
        <v>291</v>
      </c>
      <c r="C780" s="81">
        <v>10418.1</v>
      </c>
      <c r="D780" s="73" t="s">
        <v>8</v>
      </c>
      <c r="E780" s="75">
        <v>54.26</v>
      </c>
      <c r="F780" s="124">
        <f>ROUND(C780*E780,2)</f>
        <v>565286.11</v>
      </c>
      <c r="G780" s="125"/>
      <c r="H780" s="248"/>
      <c r="I780" s="248"/>
      <c r="J780" s="248"/>
      <c r="K780" s="248"/>
      <c r="L780" s="248"/>
      <c r="M780" s="248"/>
      <c r="N780" s="248"/>
      <c r="O780" s="248"/>
      <c r="P780" s="248"/>
      <c r="Q780" s="248"/>
      <c r="R780" s="248"/>
      <c r="S780" s="248"/>
      <c r="T780" s="248"/>
    </row>
    <row r="781" spans="1:20" s="144" customFormat="1" ht="12.75">
      <c r="A781" s="85">
        <v>1.2</v>
      </c>
      <c r="B781" s="146" t="s">
        <v>292</v>
      </c>
      <c r="C781" s="81">
        <v>3385.88</v>
      </c>
      <c r="D781" s="73" t="s">
        <v>27</v>
      </c>
      <c r="E781" s="75">
        <v>28.85</v>
      </c>
      <c r="F781" s="124">
        <f>ROUND(C781*E781,2)</f>
        <v>97682.64</v>
      </c>
      <c r="G781" s="125"/>
      <c r="H781" s="248"/>
      <c r="I781" s="248"/>
      <c r="J781" s="248"/>
      <c r="K781" s="248"/>
      <c r="L781" s="248"/>
      <c r="M781" s="248"/>
      <c r="N781" s="248"/>
      <c r="O781" s="248"/>
      <c r="P781" s="248"/>
      <c r="Q781" s="248"/>
      <c r="R781" s="248"/>
      <c r="S781" s="248"/>
      <c r="T781" s="248"/>
    </row>
    <row r="782" spans="1:20" s="144" customFormat="1" ht="25.5">
      <c r="A782" s="85">
        <v>1.3</v>
      </c>
      <c r="B782" s="148" t="s">
        <v>293</v>
      </c>
      <c r="C782" s="81">
        <v>228.55</v>
      </c>
      <c r="D782" s="73" t="s">
        <v>6</v>
      </c>
      <c r="E782" s="75">
        <v>181.58</v>
      </c>
      <c r="F782" s="124">
        <f>ROUND(C782*E782,2)</f>
        <v>41500.11</v>
      </c>
      <c r="G782" s="125"/>
      <c r="H782" s="248"/>
      <c r="I782" s="248"/>
      <c r="J782" s="248"/>
      <c r="K782" s="248"/>
      <c r="L782" s="248"/>
      <c r="M782" s="248"/>
      <c r="N782" s="248"/>
      <c r="O782" s="248"/>
      <c r="P782" s="248"/>
      <c r="Q782" s="248"/>
      <c r="R782" s="248"/>
      <c r="S782" s="248"/>
      <c r="T782" s="248"/>
    </row>
    <row r="783" spans="1:20" s="144" customFormat="1" ht="12.75">
      <c r="A783" s="149"/>
      <c r="B783" s="150"/>
      <c r="C783" s="81"/>
      <c r="D783" s="140"/>
      <c r="E783" s="151"/>
      <c r="F783" s="124"/>
      <c r="G783" s="125"/>
      <c r="H783" s="248"/>
      <c r="I783" s="248"/>
      <c r="J783" s="248"/>
      <c r="K783" s="248"/>
      <c r="L783" s="248"/>
      <c r="M783" s="248"/>
      <c r="N783" s="248"/>
      <c r="O783" s="248"/>
      <c r="P783" s="248"/>
      <c r="Q783" s="248"/>
      <c r="R783" s="248"/>
      <c r="S783" s="248"/>
      <c r="T783" s="248"/>
    </row>
    <row r="784" spans="1:20" s="144" customFormat="1" ht="12.75">
      <c r="A784" s="94">
        <v>2</v>
      </c>
      <c r="B784" s="146" t="s">
        <v>25</v>
      </c>
      <c r="C784" s="81">
        <v>5209.05</v>
      </c>
      <c r="D784" s="73" t="s">
        <v>8</v>
      </c>
      <c r="E784" s="75">
        <v>12.99</v>
      </c>
      <c r="F784" s="124">
        <f>ROUND(C784*E784,2)</f>
        <v>67665.56</v>
      </c>
      <c r="G784" s="125"/>
      <c r="H784" s="248"/>
      <c r="I784" s="248"/>
      <c r="J784" s="248"/>
      <c r="K784" s="248"/>
      <c r="L784" s="248"/>
      <c r="M784" s="248"/>
      <c r="N784" s="248"/>
      <c r="O784" s="248"/>
      <c r="P784" s="248"/>
      <c r="Q784" s="248"/>
      <c r="R784" s="248"/>
      <c r="S784" s="248"/>
      <c r="T784" s="248"/>
    </row>
    <row r="785" spans="1:20" s="144" customFormat="1" ht="12.75">
      <c r="A785" s="149"/>
      <c r="B785" s="150"/>
      <c r="C785" s="81"/>
      <c r="D785" s="140"/>
      <c r="E785" s="75"/>
      <c r="F785" s="142"/>
      <c r="G785" s="125"/>
      <c r="H785" s="248"/>
      <c r="I785" s="248"/>
      <c r="J785" s="248"/>
      <c r="K785" s="248"/>
      <c r="L785" s="248"/>
      <c r="M785" s="248"/>
      <c r="N785" s="248"/>
      <c r="O785" s="248"/>
      <c r="P785" s="248"/>
      <c r="Q785" s="248"/>
      <c r="R785" s="248"/>
      <c r="S785" s="248"/>
      <c r="T785" s="248"/>
    </row>
    <row r="786" spans="1:20" s="144" customFormat="1" ht="12.75">
      <c r="A786" s="83">
        <v>3</v>
      </c>
      <c r="B786" s="150" t="s">
        <v>294</v>
      </c>
      <c r="C786" s="81"/>
      <c r="D786" s="73"/>
      <c r="E786" s="75"/>
      <c r="F786" s="124"/>
      <c r="G786" s="125"/>
      <c r="H786" s="248"/>
      <c r="I786" s="248"/>
      <c r="J786" s="248"/>
      <c r="K786" s="248"/>
      <c r="L786" s="248"/>
      <c r="M786" s="248"/>
      <c r="N786" s="248"/>
      <c r="O786" s="248"/>
      <c r="P786" s="248"/>
      <c r="Q786" s="248"/>
      <c r="R786" s="248"/>
      <c r="S786" s="248"/>
      <c r="T786" s="248"/>
    </row>
    <row r="787" spans="1:20" s="144" customFormat="1" ht="12.75">
      <c r="A787" s="85">
        <v>3.1</v>
      </c>
      <c r="B787" s="146" t="s">
        <v>295</v>
      </c>
      <c r="C787" s="81">
        <v>3698.43</v>
      </c>
      <c r="D787" s="73" t="s">
        <v>6</v>
      </c>
      <c r="E787" s="75">
        <v>108.18</v>
      </c>
      <c r="F787" s="124">
        <f>ROUND(C787*E787,2)</f>
        <v>400096.16</v>
      </c>
      <c r="G787" s="125"/>
      <c r="H787" s="248"/>
      <c r="I787" s="248"/>
      <c r="J787" s="248"/>
      <c r="K787" s="248"/>
      <c r="L787" s="248"/>
      <c r="M787" s="248"/>
      <c r="N787" s="248"/>
      <c r="O787" s="248"/>
      <c r="P787" s="248"/>
      <c r="Q787" s="248"/>
      <c r="R787" s="248"/>
      <c r="S787" s="248"/>
      <c r="T787" s="248"/>
    </row>
    <row r="788" spans="1:20" s="144" customFormat="1" ht="12.75">
      <c r="A788" s="85">
        <f>+A787+0.1</f>
        <v>3.2</v>
      </c>
      <c r="B788" s="148" t="s">
        <v>296</v>
      </c>
      <c r="C788" s="81">
        <v>3385.88</v>
      </c>
      <c r="D788" s="73" t="s">
        <v>27</v>
      </c>
      <c r="E788" s="75">
        <v>37.96</v>
      </c>
      <c r="F788" s="124">
        <f>ROUND(C788*E788,2)</f>
        <v>128528</v>
      </c>
      <c r="G788" s="125"/>
      <c r="H788" s="248"/>
      <c r="I788" s="248"/>
      <c r="J788" s="248"/>
      <c r="K788" s="248"/>
      <c r="L788" s="248"/>
      <c r="M788" s="248"/>
      <c r="N788" s="248"/>
      <c r="O788" s="248"/>
      <c r="P788" s="248"/>
      <c r="Q788" s="248"/>
      <c r="R788" s="248"/>
      <c r="S788" s="248"/>
      <c r="T788" s="248"/>
    </row>
    <row r="789" spans="1:20" s="144" customFormat="1" ht="25.5">
      <c r="A789" s="85">
        <f>+A788+0.1</f>
        <v>3.3000000000000003</v>
      </c>
      <c r="B789" s="91" t="s">
        <v>297</v>
      </c>
      <c r="C789" s="81">
        <v>364.63</v>
      </c>
      <c r="D789" s="73" t="s">
        <v>6</v>
      </c>
      <c r="E789" s="75">
        <v>1209.27</v>
      </c>
      <c r="F789" s="124">
        <f>ROUND(C789*E789,2)</f>
        <v>440936.12</v>
      </c>
      <c r="G789" s="125"/>
      <c r="H789" s="248"/>
      <c r="I789" s="248"/>
      <c r="J789" s="248"/>
      <c r="K789" s="248"/>
      <c r="L789" s="248"/>
      <c r="M789" s="248"/>
      <c r="N789" s="248"/>
      <c r="O789" s="248"/>
      <c r="P789" s="248"/>
      <c r="Q789" s="248"/>
      <c r="R789" s="248"/>
      <c r="S789" s="248"/>
      <c r="T789" s="248"/>
    </row>
    <row r="790" spans="1:20" s="144" customFormat="1" ht="25.5">
      <c r="A790" s="85">
        <f>+A789+0.1</f>
        <v>3.4000000000000004</v>
      </c>
      <c r="B790" s="148" t="s">
        <v>298</v>
      </c>
      <c r="C790" s="81">
        <v>3132.47</v>
      </c>
      <c r="D790" s="73" t="s">
        <v>6</v>
      </c>
      <c r="E790" s="75">
        <v>147.79</v>
      </c>
      <c r="F790" s="124">
        <f>ROUND(C790*E790,2)</f>
        <v>462947.74</v>
      </c>
      <c r="G790" s="125"/>
      <c r="H790" s="248"/>
      <c r="I790" s="248"/>
      <c r="J790" s="248"/>
      <c r="K790" s="248"/>
      <c r="L790" s="248"/>
      <c r="M790" s="248"/>
      <c r="N790" s="248"/>
      <c r="O790" s="248"/>
      <c r="P790" s="248"/>
      <c r="Q790" s="248"/>
      <c r="R790" s="248"/>
      <c r="S790" s="248"/>
      <c r="T790" s="248"/>
    </row>
    <row r="791" spans="1:20" s="144" customFormat="1" ht="25.5">
      <c r="A791" s="85">
        <f>+A790+0.1</f>
        <v>3.5000000000000004</v>
      </c>
      <c r="B791" s="148" t="s">
        <v>299</v>
      </c>
      <c r="C791" s="81">
        <v>679.15</v>
      </c>
      <c r="D791" s="73" t="s">
        <v>6</v>
      </c>
      <c r="E791" s="75">
        <v>125.23</v>
      </c>
      <c r="F791" s="124">
        <f>ROUND(C791*E791,2)</f>
        <v>85049.95</v>
      </c>
      <c r="G791" s="125"/>
      <c r="H791" s="248"/>
      <c r="I791" s="248"/>
      <c r="J791" s="248"/>
      <c r="K791" s="248"/>
      <c r="L791" s="248"/>
      <c r="M791" s="248"/>
      <c r="N791" s="248"/>
      <c r="O791" s="248"/>
      <c r="P791" s="248"/>
      <c r="Q791" s="248"/>
      <c r="R791" s="248"/>
      <c r="S791" s="248"/>
      <c r="T791" s="248"/>
    </row>
    <row r="792" spans="1:20" s="144" customFormat="1" ht="12.75">
      <c r="A792" s="149"/>
      <c r="B792" s="152"/>
      <c r="C792" s="81"/>
      <c r="D792" s="140"/>
      <c r="E792" s="141"/>
      <c r="F792" s="142"/>
      <c r="G792" s="125"/>
      <c r="H792" s="248"/>
      <c r="I792" s="248"/>
      <c r="J792" s="248"/>
      <c r="K792" s="248"/>
      <c r="L792" s="248"/>
      <c r="M792" s="248"/>
      <c r="N792" s="248"/>
      <c r="O792" s="248"/>
      <c r="P792" s="248"/>
      <c r="Q792" s="248"/>
      <c r="R792" s="248"/>
      <c r="S792" s="248"/>
      <c r="T792" s="248"/>
    </row>
    <row r="793" spans="1:20" s="144" customFormat="1" ht="12.75">
      <c r="A793" s="83">
        <v>4</v>
      </c>
      <c r="B793" s="150" t="s">
        <v>41</v>
      </c>
      <c r="C793" s="81"/>
      <c r="D793" s="73"/>
      <c r="E793" s="81"/>
      <c r="F793" s="124"/>
      <c r="G793" s="125"/>
      <c r="H793" s="248"/>
      <c r="I793" s="248"/>
      <c r="J793" s="248"/>
      <c r="K793" s="248"/>
      <c r="L793" s="248"/>
      <c r="M793" s="248"/>
      <c r="N793" s="248"/>
      <c r="O793" s="248"/>
      <c r="P793" s="248"/>
      <c r="Q793" s="248"/>
      <c r="R793" s="248"/>
      <c r="S793" s="248"/>
      <c r="T793" s="248"/>
    </row>
    <row r="794" spans="1:20" s="144" customFormat="1" ht="12.75">
      <c r="A794" s="85">
        <v>4.1</v>
      </c>
      <c r="B794" s="146" t="s">
        <v>301</v>
      </c>
      <c r="C794" s="81">
        <v>5315.22</v>
      </c>
      <c r="D794" s="73" t="s">
        <v>8</v>
      </c>
      <c r="E794" s="75">
        <v>208.03</v>
      </c>
      <c r="F794" s="124">
        <f>ROUND(C794*E794,2)</f>
        <v>1105725.22</v>
      </c>
      <c r="G794" s="125"/>
      <c r="H794" s="248"/>
      <c r="I794" s="248"/>
      <c r="J794" s="248"/>
      <c r="K794" s="248"/>
      <c r="L794" s="248"/>
      <c r="M794" s="248"/>
      <c r="N794" s="248"/>
      <c r="O794" s="248"/>
      <c r="P794" s="248"/>
      <c r="Q794" s="248"/>
      <c r="R794" s="248"/>
      <c r="S794" s="248"/>
      <c r="T794" s="248"/>
    </row>
    <row r="795" spans="1:20" s="144" customFormat="1" ht="12.75">
      <c r="A795" s="94"/>
      <c r="B795" s="146"/>
      <c r="C795" s="81"/>
      <c r="D795" s="73"/>
      <c r="E795" s="81"/>
      <c r="F795" s="124"/>
      <c r="G795" s="125"/>
      <c r="H795" s="248"/>
      <c r="I795" s="248"/>
      <c r="J795" s="248"/>
      <c r="K795" s="248"/>
      <c r="L795" s="248"/>
      <c r="M795" s="248"/>
      <c r="N795" s="248"/>
      <c r="O795" s="248"/>
      <c r="P795" s="248"/>
      <c r="Q795" s="248"/>
      <c r="R795" s="248"/>
      <c r="S795" s="248"/>
      <c r="T795" s="248"/>
    </row>
    <row r="796" spans="1:20" s="144" customFormat="1" ht="12.75">
      <c r="A796" s="76">
        <v>5</v>
      </c>
      <c r="B796" s="77" t="s">
        <v>26</v>
      </c>
      <c r="C796" s="81"/>
      <c r="D796" s="78"/>
      <c r="E796" s="81"/>
      <c r="F796" s="124"/>
      <c r="G796" s="125"/>
      <c r="H796" s="248"/>
      <c r="I796" s="248"/>
      <c r="J796" s="248"/>
      <c r="K796" s="248"/>
      <c r="L796" s="248"/>
      <c r="M796" s="248"/>
      <c r="N796" s="248"/>
      <c r="O796" s="248"/>
      <c r="P796" s="248"/>
      <c r="Q796" s="248"/>
      <c r="R796" s="248"/>
      <c r="S796" s="248"/>
      <c r="T796" s="248"/>
    </row>
    <row r="797" spans="1:20" s="144" customFormat="1" ht="12.75">
      <c r="A797" s="85">
        <v>5.1</v>
      </c>
      <c r="B797" s="146" t="s">
        <v>301</v>
      </c>
      <c r="C797" s="81">
        <v>5209.05</v>
      </c>
      <c r="D797" s="73" t="s">
        <v>8</v>
      </c>
      <c r="E797" s="75">
        <v>82.95</v>
      </c>
      <c r="F797" s="124">
        <f>ROUND(C797*E797,2)</f>
        <v>432090.7</v>
      </c>
      <c r="G797" s="125"/>
      <c r="H797" s="248"/>
      <c r="I797" s="248"/>
      <c r="J797" s="248"/>
      <c r="K797" s="248"/>
      <c r="L797" s="248"/>
      <c r="M797" s="248"/>
      <c r="N797" s="248"/>
      <c r="O797" s="248"/>
      <c r="P797" s="248"/>
      <c r="Q797" s="248"/>
      <c r="R797" s="248"/>
      <c r="S797" s="248"/>
      <c r="T797" s="248"/>
    </row>
    <row r="798" spans="1:20" s="144" customFormat="1" ht="12.75">
      <c r="A798" s="85"/>
      <c r="B798" s="80"/>
      <c r="C798" s="81"/>
      <c r="D798" s="73"/>
      <c r="E798" s="81"/>
      <c r="F798" s="124"/>
      <c r="G798" s="125"/>
      <c r="H798" s="248"/>
      <c r="I798" s="248"/>
      <c r="J798" s="248"/>
      <c r="K798" s="248"/>
      <c r="L798" s="248"/>
      <c r="M798" s="248"/>
      <c r="N798" s="248"/>
      <c r="O798" s="248"/>
      <c r="P798" s="248"/>
      <c r="Q798" s="248"/>
      <c r="R798" s="248"/>
      <c r="S798" s="248"/>
      <c r="T798" s="248"/>
    </row>
    <row r="799" spans="1:20" s="144" customFormat="1" ht="12.75">
      <c r="A799" s="94"/>
      <c r="B799" s="80"/>
      <c r="C799" s="81"/>
      <c r="D799" s="73"/>
      <c r="E799" s="81"/>
      <c r="F799" s="124"/>
      <c r="G799" s="125"/>
      <c r="H799" s="248"/>
      <c r="I799" s="248"/>
      <c r="J799" s="248"/>
      <c r="K799" s="248"/>
      <c r="L799" s="248"/>
      <c r="M799" s="248"/>
      <c r="N799" s="248"/>
      <c r="O799" s="248"/>
      <c r="P799" s="248"/>
      <c r="Q799" s="248"/>
      <c r="R799" s="248"/>
      <c r="S799" s="248"/>
      <c r="T799" s="248"/>
    </row>
    <row r="800" spans="1:20" s="144" customFormat="1" ht="12.75">
      <c r="A800" s="83">
        <v>6</v>
      </c>
      <c r="B800" s="82" t="s">
        <v>302</v>
      </c>
      <c r="C800" s="81"/>
      <c r="D800" s="73"/>
      <c r="E800" s="81"/>
      <c r="F800" s="124"/>
      <c r="G800" s="125"/>
      <c r="H800" s="248"/>
      <c r="I800" s="248"/>
      <c r="J800" s="248"/>
      <c r="K800" s="248"/>
      <c r="L800" s="248"/>
      <c r="M800" s="248"/>
      <c r="N800" s="248"/>
      <c r="O800" s="248"/>
      <c r="P800" s="248"/>
      <c r="Q800" s="248"/>
      <c r="R800" s="248"/>
      <c r="S800" s="248"/>
      <c r="T800" s="248"/>
    </row>
    <row r="801" spans="1:20" s="144" customFormat="1" ht="12.75">
      <c r="A801" s="153">
        <v>6.1</v>
      </c>
      <c r="B801" s="80" t="s">
        <v>303</v>
      </c>
      <c r="C801" s="81">
        <v>14</v>
      </c>
      <c r="D801" s="78" t="s">
        <v>0</v>
      </c>
      <c r="E801" s="81">
        <v>250</v>
      </c>
      <c r="F801" s="124">
        <f>ROUND(C801*E801,2)</f>
        <v>3500</v>
      </c>
      <c r="G801" s="125"/>
      <c r="H801" s="248"/>
      <c r="I801" s="248"/>
      <c r="J801" s="248"/>
      <c r="K801" s="248"/>
      <c r="L801" s="248"/>
      <c r="M801" s="248"/>
      <c r="N801" s="248"/>
      <c r="O801" s="248"/>
      <c r="P801" s="248"/>
      <c r="Q801" s="248"/>
      <c r="R801" s="248"/>
      <c r="S801" s="248"/>
      <c r="T801" s="248"/>
    </row>
    <row r="802" spans="1:20" s="144" customFormat="1" ht="12.75">
      <c r="A802" s="94">
        <v>6.2</v>
      </c>
      <c r="B802" s="80" t="s">
        <v>373</v>
      </c>
      <c r="C802" s="81">
        <v>2</v>
      </c>
      <c r="D802" s="78" t="s">
        <v>0</v>
      </c>
      <c r="E802" s="81">
        <v>200</v>
      </c>
      <c r="F802" s="124">
        <f>ROUND(C802*E802,2)</f>
        <v>400</v>
      </c>
      <c r="G802" s="125"/>
      <c r="H802" s="248"/>
      <c r="I802" s="248"/>
      <c r="J802" s="248"/>
      <c r="K802" s="248"/>
      <c r="L802" s="248"/>
      <c r="M802" s="248"/>
      <c r="N802" s="248"/>
      <c r="O802" s="248"/>
      <c r="P802" s="248"/>
      <c r="Q802" s="248"/>
      <c r="R802" s="248"/>
      <c r="S802" s="248"/>
      <c r="T802" s="248"/>
    </row>
    <row r="803" spans="1:20" s="144" customFormat="1" ht="12.75">
      <c r="A803" s="94"/>
      <c r="B803" s="109"/>
      <c r="C803" s="81"/>
      <c r="D803" s="78"/>
      <c r="E803" s="81"/>
      <c r="F803" s="124"/>
      <c r="G803" s="125"/>
      <c r="H803" s="248"/>
      <c r="I803" s="248"/>
      <c r="J803" s="248"/>
      <c r="K803" s="248"/>
      <c r="L803" s="248"/>
      <c r="M803" s="248"/>
      <c r="N803" s="248"/>
      <c r="O803" s="248"/>
      <c r="P803" s="248"/>
      <c r="Q803" s="248"/>
      <c r="R803" s="248"/>
      <c r="S803" s="248"/>
      <c r="T803" s="248"/>
    </row>
    <row r="804" spans="1:20" s="144" customFormat="1" ht="12.75">
      <c r="A804" s="83">
        <v>7</v>
      </c>
      <c r="B804" s="98" t="s">
        <v>305</v>
      </c>
      <c r="C804" s="81"/>
      <c r="D804" s="78"/>
      <c r="E804" s="81"/>
      <c r="F804" s="124"/>
      <c r="G804" s="125"/>
      <c r="H804" s="248"/>
      <c r="I804" s="248"/>
      <c r="J804" s="248"/>
      <c r="K804" s="248"/>
      <c r="L804" s="248"/>
      <c r="M804" s="248"/>
      <c r="N804" s="248"/>
      <c r="O804" s="248"/>
      <c r="P804" s="248"/>
      <c r="Q804" s="248"/>
      <c r="R804" s="248"/>
      <c r="S804" s="248"/>
      <c r="T804" s="248"/>
    </row>
    <row r="805" spans="1:20" s="144" customFormat="1" ht="12.75">
      <c r="A805" s="153">
        <v>7.1</v>
      </c>
      <c r="B805" s="148" t="s">
        <v>374</v>
      </c>
      <c r="C805" s="81">
        <v>2</v>
      </c>
      <c r="D805" s="78" t="s">
        <v>0</v>
      </c>
      <c r="E805" s="75">
        <v>4860.49</v>
      </c>
      <c r="F805" s="124">
        <f aca="true" t="shared" si="11" ref="F805:F816">ROUND(C805*E805,2)</f>
        <v>9720.98</v>
      </c>
      <c r="G805" s="125"/>
      <c r="H805" s="248"/>
      <c r="I805" s="248"/>
      <c r="J805" s="248"/>
      <c r="K805" s="248"/>
      <c r="L805" s="248"/>
      <c r="M805" s="248"/>
      <c r="N805" s="248"/>
      <c r="O805" s="248"/>
      <c r="P805" s="248"/>
      <c r="Q805" s="248"/>
      <c r="R805" s="248"/>
      <c r="S805" s="248"/>
      <c r="T805" s="248"/>
    </row>
    <row r="806" spans="1:20" s="144" customFormat="1" ht="12.75">
      <c r="A806" s="153">
        <v>7.2</v>
      </c>
      <c r="B806" s="148" t="s">
        <v>307</v>
      </c>
      <c r="C806" s="81">
        <v>1</v>
      </c>
      <c r="D806" s="78" t="s">
        <v>0</v>
      </c>
      <c r="E806" s="75">
        <v>3831.02</v>
      </c>
      <c r="F806" s="124">
        <f t="shared" si="11"/>
        <v>3831.02</v>
      </c>
      <c r="G806" s="125"/>
      <c r="H806" s="248"/>
      <c r="I806" s="248"/>
      <c r="J806" s="248"/>
      <c r="K806" s="248"/>
      <c r="L806" s="248"/>
      <c r="M806" s="248"/>
      <c r="N806" s="248"/>
      <c r="O806" s="248"/>
      <c r="P806" s="248"/>
      <c r="Q806" s="248"/>
      <c r="R806" s="248"/>
      <c r="S806" s="248"/>
      <c r="T806" s="248"/>
    </row>
    <row r="807" spans="1:20" s="144" customFormat="1" ht="12.75">
      <c r="A807" s="153">
        <v>7.3</v>
      </c>
      <c r="B807" s="148" t="s">
        <v>366</v>
      </c>
      <c r="C807" s="81">
        <v>4</v>
      </c>
      <c r="D807" s="78" t="s">
        <v>0</v>
      </c>
      <c r="E807" s="75">
        <v>2767.21</v>
      </c>
      <c r="F807" s="124">
        <f t="shared" si="11"/>
        <v>11068.84</v>
      </c>
      <c r="G807" s="125"/>
      <c r="H807" s="248"/>
      <c r="I807" s="248"/>
      <c r="J807" s="248"/>
      <c r="K807" s="248"/>
      <c r="L807" s="248"/>
      <c r="M807" s="248"/>
      <c r="N807" s="248"/>
      <c r="O807" s="248"/>
      <c r="P807" s="248"/>
      <c r="Q807" s="248"/>
      <c r="R807" s="248"/>
      <c r="S807" s="248"/>
      <c r="T807" s="248"/>
    </row>
    <row r="808" spans="1:20" s="144" customFormat="1" ht="12.75">
      <c r="A808" s="153">
        <v>7.4</v>
      </c>
      <c r="B808" s="148" t="s">
        <v>375</v>
      </c>
      <c r="C808" s="81">
        <v>18</v>
      </c>
      <c r="D808" s="97" t="s">
        <v>0</v>
      </c>
      <c r="E808" s="75">
        <v>6132.07</v>
      </c>
      <c r="F808" s="124">
        <f t="shared" si="11"/>
        <v>110377.26</v>
      </c>
      <c r="G808" s="125"/>
      <c r="H808" s="248"/>
      <c r="I808" s="248"/>
      <c r="J808" s="248"/>
      <c r="K808" s="248"/>
      <c r="L808" s="248"/>
      <c r="M808" s="248"/>
      <c r="N808" s="248"/>
      <c r="O808" s="248"/>
      <c r="P808" s="248"/>
      <c r="Q808" s="248"/>
      <c r="R808" s="248"/>
      <c r="S808" s="248"/>
      <c r="T808" s="248"/>
    </row>
    <row r="809" spans="1:20" s="144" customFormat="1" ht="12.75">
      <c r="A809" s="153">
        <v>7.5</v>
      </c>
      <c r="B809" s="148" t="s">
        <v>309</v>
      </c>
      <c r="C809" s="81">
        <v>24</v>
      </c>
      <c r="D809" s="97" t="s">
        <v>0</v>
      </c>
      <c r="E809" s="75">
        <v>4061.56</v>
      </c>
      <c r="F809" s="124">
        <f t="shared" si="11"/>
        <v>97477.44</v>
      </c>
      <c r="G809" s="125"/>
      <c r="H809" s="248"/>
      <c r="I809" s="248"/>
      <c r="J809" s="248"/>
      <c r="K809" s="248"/>
      <c r="L809" s="248"/>
      <c r="M809" s="248"/>
      <c r="N809" s="248"/>
      <c r="O809" s="248"/>
      <c r="P809" s="248"/>
      <c r="Q809" s="248"/>
      <c r="R809" s="248"/>
      <c r="S809" s="248"/>
      <c r="T809" s="248"/>
    </row>
    <row r="810" spans="1:20" s="144" customFormat="1" ht="25.5">
      <c r="A810" s="153">
        <v>7.6</v>
      </c>
      <c r="B810" s="148" t="s">
        <v>358</v>
      </c>
      <c r="C810" s="81">
        <v>3</v>
      </c>
      <c r="D810" s="97" t="s">
        <v>0</v>
      </c>
      <c r="E810" s="75">
        <v>3641.25</v>
      </c>
      <c r="F810" s="124">
        <f t="shared" si="11"/>
        <v>10923.75</v>
      </c>
      <c r="G810" s="125"/>
      <c r="H810" s="248"/>
      <c r="I810" s="248"/>
      <c r="J810" s="248"/>
      <c r="K810" s="248"/>
      <c r="L810" s="248"/>
      <c r="M810" s="248"/>
      <c r="N810" s="248"/>
      <c r="O810" s="248"/>
      <c r="P810" s="248"/>
      <c r="Q810" s="248"/>
      <c r="R810" s="248"/>
      <c r="S810" s="248"/>
      <c r="T810" s="248"/>
    </row>
    <row r="811" spans="1:20" s="144" customFormat="1" ht="12.75">
      <c r="A811" s="153">
        <v>7.7</v>
      </c>
      <c r="B811" s="148" t="s">
        <v>357</v>
      </c>
      <c r="C811" s="81">
        <v>1</v>
      </c>
      <c r="D811" s="97" t="s">
        <v>0</v>
      </c>
      <c r="E811" s="75">
        <v>12269.17</v>
      </c>
      <c r="F811" s="124">
        <f t="shared" si="11"/>
        <v>12269.17</v>
      </c>
      <c r="G811" s="125"/>
      <c r="H811" s="248"/>
      <c r="I811" s="248"/>
      <c r="J811" s="248"/>
      <c r="K811" s="248"/>
      <c r="L811" s="248"/>
      <c r="M811" s="248"/>
      <c r="N811" s="248"/>
      <c r="O811" s="248"/>
      <c r="P811" s="248"/>
      <c r="Q811" s="248"/>
      <c r="R811" s="248"/>
      <c r="S811" s="248"/>
      <c r="T811" s="248"/>
    </row>
    <row r="812" spans="1:20" s="144" customFormat="1" ht="12.75">
      <c r="A812" s="153">
        <v>7.8</v>
      </c>
      <c r="B812" s="148" t="s">
        <v>314</v>
      </c>
      <c r="C812" s="81">
        <v>5</v>
      </c>
      <c r="D812" s="97" t="s">
        <v>0</v>
      </c>
      <c r="E812" s="75">
        <v>11083.16</v>
      </c>
      <c r="F812" s="124">
        <f t="shared" si="11"/>
        <v>55415.8</v>
      </c>
      <c r="G812" s="125"/>
      <c r="H812" s="248"/>
      <c r="I812" s="248"/>
      <c r="J812" s="248"/>
      <c r="K812" s="248"/>
      <c r="L812" s="248"/>
      <c r="M812" s="248"/>
      <c r="N812" s="248"/>
      <c r="O812" s="248"/>
      <c r="P812" s="248"/>
      <c r="Q812" s="248"/>
      <c r="R812" s="248"/>
      <c r="S812" s="248"/>
      <c r="T812" s="248"/>
    </row>
    <row r="813" spans="1:20" s="144" customFormat="1" ht="12.75">
      <c r="A813" s="153">
        <v>7.9</v>
      </c>
      <c r="B813" s="148" t="s">
        <v>315</v>
      </c>
      <c r="C813" s="81">
        <v>16</v>
      </c>
      <c r="D813" s="97" t="s">
        <v>0</v>
      </c>
      <c r="E813" s="75">
        <v>7127.31</v>
      </c>
      <c r="F813" s="124">
        <f t="shared" si="11"/>
        <v>114036.96</v>
      </c>
      <c r="G813" s="125"/>
      <c r="H813" s="248"/>
      <c r="I813" s="248"/>
      <c r="J813" s="248"/>
      <c r="K813" s="248"/>
      <c r="L813" s="248"/>
      <c r="M813" s="248"/>
      <c r="N813" s="248"/>
      <c r="O813" s="248"/>
      <c r="P813" s="248"/>
      <c r="Q813" s="248"/>
      <c r="R813" s="248"/>
      <c r="S813" s="248"/>
      <c r="T813" s="248"/>
    </row>
    <row r="814" spans="1:20" s="144" customFormat="1" ht="12.75">
      <c r="A814" s="155">
        <v>7.1</v>
      </c>
      <c r="B814" s="148" t="s">
        <v>376</v>
      </c>
      <c r="C814" s="81">
        <v>8</v>
      </c>
      <c r="D814" s="97" t="s">
        <v>0</v>
      </c>
      <c r="E814" s="75">
        <v>914.07</v>
      </c>
      <c r="F814" s="124">
        <f t="shared" si="11"/>
        <v>7312.56</v>
      </c>
      <c r="G814" s="125"/>
      <c r="H814" s="248"/>
      <c r="I814" s="248"/>
      <c r="J814" s="248"/>
      <c r="K814" s="248"/>
      <c r="L814" s="248"/>
      <c r="M814" s="248"/>
      <c r="N814" s="248"/>
      <c r="O814" s="248"/>
      <c r="P814" s="248"/>
      <c r="Q814" s="248"/>
      <c r="R814" s="248"/>
      <c r="S814" s="248"/>
      <c r="T814" s="248"/>
    </row>
    <row r="815" spans="1:20" s="144" customFormat="1" ht="12.75">
      <c r="A815" s="155">
        <v>7.11</v>
      </c>
      <c r="B815" s="148" t="s">
        <v>316</v>
      </c>
      <c r="C815" s="81">
        <v>74</v>
      </c>
      <c r="D815" s="97" t="s">
        <v>0</v>
      </c>
      <c r="E815" s="75">
        <v>750</v>
      </c>
      <c r="F815" s="174">
        <f t="shared" si="11"/>
        <v>55500</v>
      </c>
      <c r="G815" s="125"/>
      <c r="H815" s="248"/>
      <c r="I815" s="248"/>
      <c r="J815" s="248"/>
      <c r="K815" s="248"/>
      <c r="L815" s="248"/>
      <c r="M815" s="248"/>
      <c r="N815" s="248"/>
      <c r="O815" s="248"/>
      <c r="P815" s="248"/>
      <c r="Q815" s="248"/>
      <c r="R815" s="248"/>
      <c r="S815" s="248"/>
      <c r="T815" s="248"/>
    </row>
    <row r="816" spans="1:20" s="144" customFormat="1" ht="12.75">
      <c r="A816" s="155">
        <v>7.12</v>
      </c>
      <c r="B816" s="148" t="s">
        <v>377</v>
      </c>
      <c r="C816" s="81">
        <v>8</v>
      </c>
      <c r="D816" s="97" t="s">
        <v>0</v>
      </c>
      <c r="E816" s="75">
        <v>350</v>
      </c>
      <c r="F816" s="174">
        <f t="shared" si="11"/>
        <v>2800</v>
      </c>
      <c r="G816" s="125"/>
      <c r="H816" s="248"/>
      <c r="I816" s="248"/>
      <c r="J816" s="248"/>
      <c r="K816" s="248"/>
      <c r="L816" s="248"/>
      <c r="M816" s="248"/>
      <c r="N816" s="248"/>
      <c r="O816" s="248"/>
      <c r="P816" s="248"/>
      <c r="Q816" s="248"/>
      <c r="R816" s="248"/>
      <c r="S816" s="248"/>
      <c r="T816" s="248"/>
    </row>
    <row r="817" spans="1:20" s="144" customFormat="1" ht="12.75">
      <c r="A817" s="94"/>
      <c r="B817" s="146" t="s">
        <v>317</v>
      </c>
      <c r="C817" s="81"/>
      <c r="D817" s="73"/>
      <c r="E817" s="81"/>
      <c r="F817" s="124"/>
      <c r="G817" s="125"/>
      <c r="H817" s="248"/>
      <c r="I817" s="248"/>
      <c r="J817" s="248"/>
      <c r="K817" s="248"/>
      <c r="L817" s="248"/>
      <c r="M817" s="248"/>
      <c r="N817" s="248"/>
      <c r="O817" s="248"/>
      <c r="P817" s="248"/>
      <c r="Q817" s="248"/>
      <c r="R817" s="248"/>
      <c r="S817" s="248"/>
      <c r="T817" s="248"/>
    </row>
    <row r="818" spans="1:7" s="263" customFormat="1" ht="12.75">
      <c r="A818" s="83">
        <v>8</v>
      </c>
      <c r="B818" s="98" t="s">
        <v>318</v>
      </c>
      <c r="C818" s="147"/>
      <c r="D818" s="73"/>
      <c r="E818" s="189"/>
      <c r="F818" s="124"/>
      <c r="G818" s="125"/>
    </row>
    <row r="819" spans="1:7" s="263" customFormat="1" ht="12.75">
      <c r="A819" s="94">
        <v>8.1</v>
      </c>
      <c r="B819" s="156" t="s">
        <v>320</v>
      </c>
      <c r="C819" s="81">
        <v>51</v>
      </c>
      <c r="D819" s="97" t="s">
        <v>0</v>
      </c>
      <c r="E819" s="159">
        <v>1467.67</v>
      </c>
      <c r="F819" s="124">
        <f>ROUND(C819*E819,2)</f>
        <v>74851.17</v>
      </c>
      <c r="G819" s="125"/>
    </row>
    <row r="820" spans="1:7" s="263" customFormat="1" ht="12.75">
      <c r="A820" s="94">
        <v>8.2</v>
      </c>
      <c r="B820" s="156" t="s">
        <v>321</v>
      </c>
      <c r="C820" s="81">
        <v>167</v>
      </c>
      <c r="D820" s="97" t="s">
        <v>0</v>
      </c>
      <c r="E820" s="159">
        <v>1340.8</v>
      </c>
      <c r="F820" s="124">
        <f>ROUND(C820*E820,2)</f>
        <v>223913.6</v>
      </c>
      <c r="G820" s="125"/>
    </row>
    <row r="821" spans="1:7" s="263" customFormat="1" ht="12.75">
      <c r="A821" s="94"/>
      <c r="B821" s="146"/>
      <c r="C821" s="81"/>
      <c r="D821" s="73"/>
      <c r="E821" s="189"/>
      <c r="F821" s="124"/>
      <c r="G821" s="125"/>
    </row>
    <row r="822" spans="1:7" s="263" customFormat="1" ht="12.75">
      <c r="A822" s="83">
        <v>9</v>
      </c>
      <c r="B822" s="98" t="s">
        <v>378</v>
      </c>
      <c r="C822" s="81"/>
      <c r="D822" s="73"/>
      <c r="E822" s="81"/>
      <c r="F822" s="124"/>
      <c r="G822" s="125"/>
    </row>
    <row r="823" spans="1:7" s="263" customFormat="1" ht="12.75">
      <c r="A823" s="94">
        <v>9.1</v>
      </c>
      <c r="B823" s="95" t="s">
        <v>360</v>
      </c>
      <c r="C823" s="81">
        <v>650</v>
      </c>
      <c r="D823" s="97" t="s">
        <v>0</v>
      </c>
      <c r="E823" s="159">
        <v>80</v>
      </c>
      <c r="F823" s="167">
        <f aca="true" t="shared" si="12" ref="F823:F833">ROUND(E823*C823,2)</f>
        <v>52000</v>
      </c>
      <c r="G823" s="125"/>
    </row>
    <row r="824" spans="1:7" s="263" customFormat="1" ht="25.5">
      <c r="A824" s="94">
        <v>9.2</v>
      </c>
      <c r="B824" s="91" t="s">
        <v>379</v>
      </c>
      <c r="C824" s="81">
        <v>3900</v>
      </c>
      <c r="D824" s="175" t="s">
        <v>8</v>
      </c>
      <c r="E824" s="159">
        <v>40.92</v>
      </c>
      <c r="F824" s="167">
        <f t="shared" si="12"/>
        <v>159588</v>
      </c>
      <c r="G824" s="125"/>
    </row>
    <row r="825" spans="1:7" s="263" customFormat="1" ht="12.75">
      <c r="A825" s="94">
        <v>9.3</v>
      </c>
      <c r="B825" s="95" t="s">
        <v>524</v>
      </c>
      <c r="C825" s="81">
        <v>650</v>
      </c>
      <c r="D825" s="97" t="s">
        <v>0</v>
      </c>
      <c r="E825" s="159">
        <v>72.31</v>
      </c>
      <c r="F825" s="167">
        <f t="shared" si="12"/>
        <v>47001.5</v>
      </c>
      <c r="G825" s="125"/>
    </row>
    <row r="826" spans="1:7" s="263" customFormat="1" ht="12.75">
      <c r="A826" s="94">
        <v>9.4</v>
      </c>
      <c r="B826" s="95" t="s">
        <v>525</v>
      </c>
      <c r="C826" s="81">
        <v>1300</v>
      </c>
      <c r="D826" s="97" t="s">
        <v>0</v>
      </c>
      <c r="E826" s="159">
        <v>93.84</v>
      </c>
      <c r="F826" s="167">
        <f t="shared" si="12"/>
        <v>121992</v>
      </c>
      <c r="G826" s="125"/>
    </row>
    <row r="827" spans="1:7" s="263" customFormat="1" ht="12.75">
      <c r="A827" s="94">
        <v>9.5</v>
      </c>
      <c r="B827" s="95" t="s">
        <v>381</v>
      </c>
      <c r="C827" s="81">
        <v>650</v>
      </c>
      <c r="D827" s="97" t="s">
        <v>0</v>
      </c>
      <c r="E827" s="159">
        <v>205.68</v>
      </c>
      <c r="F827" s="167">
        <f t="shared" si="12"/>
        <v>133692</v>
      </c>
      <c r="G827" s="125"/>
    </row>
    <row r="828" spans="1:7" s="263" customFormat="1" ht="12.75">
      <c r="A828" s="94">
        <v>9.6</v>
      </c>
      <c r="B828" s="95" t="s">
        <v>382</v>
      </c>
      <c r="C828" s="81">
        <v>650</v>
      </c>
      <c r="D828" s="97" t="s">
        <v>0</v>
      </c>
      <c r="E828" s="159">
        <v>1180</v>
      </c>
      <c r="F828" s="167">
        <f t="shared" si="12"/>
        <v>767000</v>
      </c>
      <c r="G828" s="125"/>
    </row>
    <row r="829" spans="1:7" s="263" customFormat="1" ht="12.75">
      <c r="A829" s="284">
        <v>9.7</v>
      </c>
      <c r="B829" s="288" t="s">
        <v>383</v>
      </c>
      <c r="C829" s="282">
        <v>650</v>
      </c>
      <c r="D829" s="289" t="s">
        <v>8</v>
      </c>
      <c r="E829" s="290">
        <v>50.35</v>
      </c>
      <c r="F829" s="291">
        <f t="shared" si="12"/>
        <v>32727.5</v>
      </c>
      <c r="G829" s="125"/>
    </row>
    <row r="830" spans="1:7" s="263" customFormat="1" ht="12.75">
      <c r="A830" s="94">
        <v>9.8</v>
      </c>
      <c r="B830" s="95" t="s">
        <v>384</v>
      </c>
      <c r="C830" s="81">
        <v>650</v>
      </c>
      <c r="D830" s="97" t="s">
        <v>0</v>
      </c>
      <c r="E830" s="159">
        <v>293.52</v>
      </c>
      <c r="F830" s="167">
        <f t="shared" si="12"/>
        <v>190788</v>
      </c>
      <c r="G830" s="125"/>
    </row>
    <row r="831" spans="1:20" s="144" customFormat="1" ht="12.75">
      <c r="A831" s="94">
        <v>9.9</v>
      </c>
      <c r="B831" s="95" t="s">
        <v>331</v>
      </c>
      <c r="C831" s="81">
        <v>650</v>
      </c>
      <c r="D831" s="97" t="s">
        <v>0</v>
      </c>
      <c r="E831" s="159">
        <v>21.67</v>
      </c>
      <c r="F831" s="167">
        <f t="shared" si="12"/>
        <v>14085.5</v>
      </c>
      <c r="G831" s="125"/>
      <c r="H831" s="248"/>
      <c r="I831" s="248"/>
      <c r="J831" s="248"/>
      <c r="K831" s="248"/>
      <c r="L831" s="248"/>
      <c r="M831" s="248"/>
      <c r="N831" s="248"/>
      <c r="O831" s="248"/>
      <c r="P831" s="248"/>
      <c r="Q831" s="248"/>
      <c r="R831" s="248"/>
      <c r="S831" s="248"/>
      <c r="T831" s="248"/>
    </row>
    <row r="832" spans="1:20" s="144" customFormat="1" ht="12.75">
      <c r="A832" s="155">
        <v>9.1</v>
      </c>
      <c r="B832" s="95" t="s">
        <v>385</v>
      </c>
      <c r="C832" s="81">
        <v>650</v>
      </c>
      <c r="D832" s="97" t="s">
        <v>0</v>
      </c>
      <c r="E832" s="159">
        <v>23.84</v>
      </c>
      <c r="F832" s="167">
        <f t="shared" si="12"/>
        <v>15496</v>
      </c>
      <c r="G832" s="125"/>
      <c r="H832" s="248"/>
      <c r="I832" s="248"/>
      <c r="J832" s="248"/>
      <c r="K832" s="248"/>
      <c r="L832" s="248"/>
      <c r="M832" s="248"/>
      <c r="N832" s="248"/>
      <c r="O832" s="248"/>
      <c r="P832" s="248"/>
      <c r="Q832" s="248"/>
      <c r="R832" s="248"/>
      <c r="S832" s="248"/>
      <c r="T832" s="248"/>
    </row>
    <row r="833" spans="1:20" s="144" customFormat="1" ht="12.75">
      <c r="A833" s="94">
        <v>9.11</v>
      </c>
      <c r="B833" s="95" t="s">
        <v>386</v>
      </c>
      <c r="C833" s="81">
        <v>1287</v>
      </c>
      <c r="D833" s="97" t="s">
        <v>6</v>
      </c>
      <c r="E833" s="159">
        <v>699.05</v>
      </c>
      <c r="F833" s="167">
        <f t="shared" si="12"/>
        <v>899677.35</v>
      </c>
      <c r="G833" s="125"/>
      <c r="H833" s="248"/>
      <c r="I833" s="248"/>
      <c r="J833" s="248"/>
      <c r="K833" s="248"/>
      <c r="L833" s="248"/>
      <c r="M833" s="248"/>
      <c r="N833" s="248"/>
      <c r="O833" s="248"/>
      <c r="P833" s="248"/>
      <c r="Q833" s="248"/>
      <c r="R833" s="248"/>
      <c r="S833" s="248"/>
      <c r="T833" s="248"/>
    </row>
    <row r="834" spans="1:20" s="144" customFormat="1" ht="12.75">
      <c r="A834" s="94">
        <v>9.12</v>
      </c>
      <c r="B834" s="161" t="s">
        <v>334</v>
      </c>
      <c r="C834" s="81">
        <v>650</v>
      </c>
      <c r="D834" s="97" t="s">
        <v>0</v>
      </c>
      <c r="E834" s="159">
        <v>345.2</v>
      </c>
      <c r="F834" s="168">
        <f>ROUND(C834*E834,2)</f>
        <v>224380</v>
      </c>
      <c r="G834" s="125"/>
      <c r="H834" s="248"/>
      <c r="I834" s="248"/>
      <c r="J834" s="248"/>
      <c r="K834" s="248"/>
      <c r="L834" s="248"/>
      <c r="M834" s="248"/>
      <c r="N834" s="248"/>
      <c r="O834" s="248"/>
      <c r="P834" s="248"/>
      <c r="Q834" s="248"/>
      <c r="R834" s="248"/>
      <c r="S834" s="248"/>
      <c r="T834" s="248"/>
    </row>
    <row r="835" spans="1:20" s="144" customFormat="1" ht="12.75">
      <c r="A835" s="94">
        <v>9.13</v>
      </c>
      <c r="B835" s="95" t="s">
        <v>335</v>
      </c>
      <c r="C835" s="81">
        <v>650</v>
      </c>
      <c r="D835" s="97" t="s">
        <v>0</v>
      </c>
      <c r="E835" s="159">
        <v>661.53</v>
      </c>
      <c r="F835" s="167">
        <f>ROUND(E835*C835,2)</f>
        <v>429994.5</v>
      </c>
      <c r="G835" s="125"/>
      <c r="H835" s="248"/>
      <c r="I835" s="248"/>
      <c r="J835" s="248"/>
      <c r="K835" s="248"/>
      <c r="L835" s="248"/>
      <c r="M835" s="248"/>
      <c r="N835" s="248"/>
      <c r="O835" s="248"/>
      <c r="P835" s="248"/>
      <c r="Q835" s="248"/>
      <c r="R835" s="248"/>
      <c r="S835" s="248"/>
      <c r="T835" s="248"/>
    </row>
    <row r="836" spans="1:20" s="144" customFormat="1" ht="12.75">
      <c r="A836" s="94"/>
      <c r="B836" s="156"/>
      <c r="C836" s="81"/>
      <c r="D836" s="73"/>
      <c r="E836" s="81"/>
      <c r="F836" s="124"/>
      <c r="G836" s="125"/>
      <c r="H836" s="248"/>
      <c r="I836" s="248"/>
      <c r="J836" s="248"/>
      <c r="K836" s="248"/>
      <c r="L836" s="248"/>
      <c r="M836" s="248"/>
      <c r="N836" s="248"/>
      <c r="O836" s="248"/>
      <c r="P836" s="248"/>
      <c r="Q836" s="248"/>
      <c r="R836" s="248"/>
      <c r="S836" s="248"/>
      <c r="T836" s="248"/>
    </row>
    <row r="837" spans="1:20" s="144" customFormat="1" ht="12.75">
      <c r="A837" s="83">
        <v>10</v>
      </c>
      <c r="B837" s="98" t="s">
        <v>336</v>
      </c>
      <c r="C837" s="81"/>
      <c r="D837" s="73"/>
      <c r="E837" s="81"/>
      <c r="F837" s="124"/>
      <c r="G837" s="125"/>
      <c r="H837" s="248"/>
      <c r="I837" s="248"/>
      <c r="J837" s="248"/>
      <c r="K837" s="248"/>
      <c r="L837" s="248"/>
      <c r="M837" s="248"/>
      <c r="N837" s="248"/>
      <c r="O837" s="248"/>
      <c r="P837" s="248"/>
      <c r="Q837" s="248"/>
      <c r="R837" s="248"/>
      <c r="S837" s="248"/>
      <c r="T837" s="248"/>
    </row>
    <row r="838" spans="1:7" s="263" customFormat="1" ht="51">
      <c r="A838" s="85">
        <v>10.1</v>
      </c>
      <c r="B838" s="95" t="s">
        <v>387</v>
      </c>
      <c r="C838" s="81">
        <v>1</v>
      </c>
      <c r="D838" s="97" t="s">
        <v>0</v>
      </c>
      <c r="E838" s="75">
        <v>18753.26</v>
      </c>
      <c r="F838" s="167">
        <f>ROUND(E838*C838,2)</f>
        <v>18753.26</v>
      </c>
      <c r="G838" s="125"/>
    </row>
    <row r="839" spans="1:7" s="263" customFormat="1" ht="12.75">
      <c r="A839" s="85">
        <v>10.2</v>
      </c>
      <c r="B839" s="95" t="s">
        <v>339</v>
      </c>
      <c r="C839" s="81">
        <v>1</v>
      </c>
      <c r="D839" s="97" t="s">
        <v>0</v>
      </c>
      <c r="E839" s="75">
        <v>6256.2</v>
      </c>
      <c r="F839" s="167">
        <f>ROUND(E839*C839,2)</f>
        <v>6256.2</v>
      </c>
      <c r="G839" s="125"/>
    </row>
    <row r="840" spans="1:7" s="263" customFormat="1" ht="12.75">
      <c r="A840" s="94"/>
      <c r="B840" s="146"/>
      <c r="C840" s="81"/>
      <c r="D840" s="73"/>
      <c r="E840" s="81"/>
      <c r="F840" s="124"/>
      <c r="G840" s="125"/>
    </row>
    <row r="841" spans="1:7" s="263" customFormat="1" ht="12.75">
      <c r="A841" s="83">
        <v>11</v>
      </c>
      <c r="B841" s="98" t="s">
        <v>340</v>
      </c>
      <c r="C841" s="81"/>
      <c r="D841" s="73"/>
      <c r="E841" s="81"/>
      <c r="F841" s="124"/>
      <c r="G841" s="125"/>
    </row>
    <row r="842" spans="1:7" s="263" customFormat="1" ht="12.75">
      <c r="A842" s="85">
        <v>11.1</v>
      </c>
      <c r="B842" s="95" t="s">
        <v>341</v>
      </c>
      <c r="C842" s="81">
        <v>260</v>
      </c>
      <c r="D842" s="97" t="s">
        <v>8</v>
      </c>
      <c r="E842" s="75">
        <v>95.05</v>
      </c>
      <c r="F842" s="167">
        <f>ROUND(E842*C842,2)</f>
        <v>24713</v>
      </c>
      <c r="G842" s="125"/>
    </row>
    <row r="843" spans="1:7" s="263" customFormat="1" ht="12.75">
      <c r="A843" s="85">
        <v>11.2</v>
      </c>
      <c r="B843" s="95" t="s">
        <v>342</v>
      </c>
      <c r="C843" s="81">
        <v>208</v>
      </c>
      <c r="D843" s="97" t="s">
        <v>27</v>
      </c>
      <c r="E843" s="75">
        <v>190.08</v>
      </c>
      <c r="F843" s="167">
        <f>ROUND(E843*C843,2)</f>
        <v>39536.64</v>
      </c>
      <c r="G843" s="125"/>
    </row>
    <row r="844" spans="1:7" s="263" customFormat="1" ht="25.5">
      <c r="A844" s="85">
        <v>11.3</v>
      </c>
      <c r="B844" s="154" t="s">
        <v>299</v>
      </c>
      <c r="C844" s="81">
        <v>50.05</v>
      </c>
      <c r="D844" s="97" t="s">
        <v>6</v>
      </c>
      <c r="E844" s="75">
        <v>190.02</v>
      </c>
      <c r="F844" s="167">
        <f>ROUND(E844*C844,2)</f>
        <v>9510.5</v>
      </c>
      <c r="G844" s="125"/>
    </row>
    <row r="845" spans="1:7" s="263" customFormat="1" ht="12.75">
      <c r="A845" s="94"/>
      <c r="B845" s="156"/>
      <c r="C845" s="81"/>
      <c r="D845" s="78"/>
      <c r="E845" s="81"/>
      <c r="F845" s="124"/>
      <c r="G845" s="125"/>
    </row>
    <row r="846" spans="1:7" s="263" customFormat="1" ht="12.75">
      <c r="A846" s="83">
        <v>12</v>
      </c>
      <c r="B846" s="98" t="s">
        <v>343</v>
      </c>
      <c r="C846" s="81"/>
      <c r="D846" s="73"/>
      <c r="E846" s="81"/>
      <c r="F846" s="124"/>
      <c r="G846" s="125"/>
    </row>
    <row r="847" spans="1:7" s="263" customFormat="1" ht="12.75">
      <c r="A847" s="85">
        <v>12.1</v>
      </c>
      <c r="B847" s="95" t="s">
        <v>344</v>
      </c>
      <c r="C847" s="81">
        <v>260</v>
      </c>
      <c r="D847" s="97" t="s">
        <v>8</v>
      </c>
      <c r="E847" s="75">
        <v>1030.85</v>
      </c>
      <c r="F847" s="167">
        <f>ROUND(E847*C847,2)</f>
        <v>268021</v>
      </c>
      <c r="G847" s="125"/>
    </row>
    <row r="848" spans="1:7" s="263" customFormat="1" ht="12.75">
      <c r="A848" s="85">
        <v>12.2</v>
      </c>
      <c r="B848" s="95" t="s">
        <v>345</v>
      </c>
      <c r="C848" s="81">
        <v>208</v>
      </c>
      <c r="D848" s="97" t="s">
        <v>27</v>
      </c>
      <c r="E848" s="75">
        <v>1307.19</v>
      </c>
      <c r="F848" s="167">
        <f>ROUND(E848*C848,2)</f>
        <v>271895.52</v>
      </c>
      <c r="G848" s="125"/>
    </row>
    <row r="849" spans="1:7" s="263" customFormat="1" ht="12.75">
      <c r="A849" s="94"/>
      <c r="B849" s="146"/>
      <c r="C849" s="81"/>
      <c r="D849" s="73"/>
      <c r="E849" s="81"/>
      <c r="F849" s="124"/>
      <c r="G849" s="125"/>
    </row>
    <row r="850" spans="1:20" s="144" customFormat="1" ht="12.75">
      <c r="A850" s="246">
        <v>13</v>
      </c>
      <c r="B850" s="100" t="s">
        <v>388</v>
      </c>
      <c r="C850" s="81"/>
      <c r="D850" s="73"/>
      <c r="E850" s="81"/>
      <c r="F850" s="124"/>
      <c r="G850" s="125"/>
      <c r="H850" s="248"/>
      <c r="I850" s="248"/>
      <c r="J850" s="248"/>
      <c r="K850" s="248"/>
      <c r="L850" s="248"/>
      <c r="M850" s="248"/>
      <c r="N850" s="248"/>
      <c r="O850" s="248"/>
      <c r="P850" s="248"/>
      <c r="Q850" s="248"/>
      <c r="R850" s="248"/>
      <c r="S850" s="248"/>
      <c r="T850" s="248"/>
    </row>
    <row r="851" spans="1:20" s="144" customFormat="1" ht="12.75">
      <c r="A851" s="99"/>
      <c r="B851" s="100"/>
      <c r="C851" s="81"/>
      <c r="D851" s="73"/>
      <c r="E851" s="81"/>
      <c r="F851" s="124"/>
      <c r="G851" s="125"/>
      <c r="H851" s="248"/>
      <c r="I851" s="248"/>
      <c r="J851" s="248"/>
      <c r="K851" s="248"/>
      <c r="L851" s="248"/>
      <c r="M851" s="248"/>
      <c r="N851" s="248"/>
      <c r="O851" s="248"/>
      <c r="P851" s="248"/>
      <c r="Q851" s="248"/>
      <c r="R851" s="248"/>
      <c r="S851" s="248"/>
      <c r="T851" s="248"/>
    </row>
    <row r="852" spans="1:20" s="144" customFormat="1" ht="12.75">
      <c r="A852" s="101">
        <v>13.1</v>
      </c>
      <c r="B852" s="165" t="s">
        <v>389</v>
      </c>
      <c r="C852" s="81"/>
      <c r="D852" s="97"/>
      <c r="E852" s="81"/>
      <c r="F852" s="102"/>
      <c r="G852" s="125"/>
      <c r="H852" s="248"/>
      <c r="I852" s="248"/>
      <c r="J852" s="248"/>
      <c r="K852" s="248"/>
      <c r="L852" s="248"/>
      <c r="M852" s="248"/>
      <c r="N852" s="248"/>
      <c r="O852" s="248"/>
      <c r="P852" s="248"/>
      <c r="Q852" s="248"/>
      <c r="R852" s="248"/>
      <c r="S852" s="248"/>
      <c r="T852" s="248"/>
    </row>
    <row r="853" spans="1:20" s="144" customFormat="1" ht="12.75">
      <c r="A853" s="243" t="s">
        <v>493</v>
      </c>
      <c r="B853" s="91" t="s">
        <v>25</v>
      </c>
      <c r="C853" s="81">
        <v>1</v>
      </c>
      <c r="D853" s="97" t="s">
        <v>7</v>
      </c>
      <c r="E853" s="75">
        <v>249.81</v>
      </c>
      <c r="F853" s="171">
        <f aca="true" t="shared" si="13" ref="F853:F861">ROUND(E853*C853,2)</f>
        <v>249.81</v>
      </c>
      <c r="G853" s="125"/>
      <c r="H853" s="248"/>
      <c r="I853" s="248"/>
      <c r="J853" s="248"/>
      <c r="K853" s="248"/>
      <c r="L853" s="248"/>
      <c r="M853" s="248"/>
      <c r="N853" s="248"/>
      <c r="O853" s="248"/>
      <c r="P853" s="248"/>
      <c r="Q853" s="248"/>
      <c r="R853" s="248"/>
      <c r="S853" s="248"/>
      <c r="T853" s="248"/>
    </row>
    <row r="854" spans="1:20" s="144" customFormat="1" ht="25.5">
      <c r="A854" s="243" t="s">
        <v>494</v>
      </c>
      <c r="B854" s="91" t="s">
        <v>390</v>
      </c>
      <c r="C854" s="81">
        <v>6</v>
      </c>
      <c r="D854" s="78" t="s">
        <v>8</v>
      </c>
      <c r="E854" s="75">
        <v>2443.96</v>
      </c>
      <c r="F854" s="171">
        <f t="shared" si="13"/>
        <v>14663.76</v>
      </c>
      <c r="G854" s="125"/>
      <c r="H854" s="248"/>
      <c r="I854" s="248"/>
      <c r="J854" s="248"/>
      <c r="K854" s="248"/>
      <c r="L854" s="248"/>
      <c r="M854" s="248"/>
      <c r="N854" s="248"/>
      <c r="O854" s="248"/>
      <c r="P854" s="248"/>
      <c r="Q854" s="248"/>
      <c r="R854" s="248"/>
      <c r="S854" s="248"/>
      <c r="T854" s="248"/>
    </row>
    <row r="855" spans="1:20" s="144" customFormat="1" ht="12.75">
      <c r="A855" s="243" t="s">
        <v>495</v>
      </c>
      <c r="B855" s="148" t="s">
        <v>392</v>
      </c>
      <c r="C855" s="81">
        <v>4</v>
      </c>
      <c r="D855" s="78" t="s">
        <v>7</v>
      </c>
      <c r="E855" s="75">
        <v>3478.25</v>
      </c>
      <c r="F855" s="171">
        <f t="shared" si="13"/>
        <v>13913</v>
      </c>
      <c r="G855" s="125"/>
      <c r="H855" s="248"/>
      <c r="I855" s="248"/>
      <c r="J855" s="248"/>
      <c r="K855" s="248"/>
      <c r="L855" s="248"/>
      <c r="M855" s="248"/>
      <c r="N855" s="248"/>
      <c r="O855" s="248"/>
      <c r="P855" s="248"/>
      <c r="Q855" s="248"/>
      <c r="R855" s="248"/>
      <c r="S855" s="248"/>
      <c r="T855" s="248"/>
    </row>
    <row r="856" spans="1:20" s="144" customFormat="1" ht="12.75">
      <c r="A856" s="243" t="s">
        <v>496</v>
      </c>
      <c r="B856" s="173" t="s">
        <v>171</v>
      </c>
      <c r="C856" s="81">
        <v>2</v>
      </c>
      <c r="D856" s="78" t="s">
        <v>7</v>
      </c>
      <c r="E856" s="75">
        <v>1713.53</v>
      </c>
      <c r="F856" s="171">
        <f t="shared" si="13"/>
        <v>3427.06</v>
      </c>
      <c r="G856" s="125"/>
      <c r="H856" s="248"/>
      <c r="I856" s="248"/>
      <c r="J856" s="248"/>
      <c r="K856" s="248"/>
      <c r="L856" s="248"/>
      <c r="M856" s="248"/>
      <c r="N856" s="248"/>
      <c r="O856" s="248"/>
      <c r="P856" s="248"/>
      <c r="Q856" s="248"/>
      <c r="R856" s="248"/>
      <c r="S856" s="248"/>
      <c r="T856" s="248"/>
    </row>
    <row r="857" spans="1:20" s="144" customFormat="1" ht="12.75">
      <c r="A857" s="243" t="s">
        <v>497</v>
      </c>
      <c r="B857" s="173" t="s">
        <v>367</v>
      </c>
      <c r="C857" s="81">
        <v>2</v>
      </c>
      <c r="D857" s="78" t="s">
        <v>7</v>
      </c>
      <c r="E857" s="75">
        <v>750</v>
      </c>
      <c r="F857" s="171">
        <f t="shared" si="13"/>
        <v>1500</v>
      </c>
      <c r="G857" s="125"/>
      <c r="H857" s="248"/>
      <c r="I857" s="248"/>
      <c r="J857" s="248"/>
      <c r="K857" s="248"/>
      <c r="L857" s="248"/>
      <c r="M857" s="248"/>
      <c r="N857" s="248"/>
      <c r="O857" s="248"/>
      <c r="P857" s="248"/>
      <c r="Q857" s="248"/>
      <c r="R857" s="248"/>
      <c r="S857" s="248"/>
      <c r="T857" s="248"/>
    </row>
    <row r="858" spans="1:20" s="144" customFormat="1" ht="12.75">
      <c r="A858" s="243" t="s">
        <v>498</v>
      </c>
      <c r="B858" s="173" t="s">
        <v>396</v>
      </c>
      <c r="C858" s="81">
        <v>4.68</v>
      </c>
      <c r="D858" s="78" t="s">
        <v>6</v>
      </c>
      <c r="E858" s="75">
        <v>130.81</v>
      </c>
      <c r="F858" s="171">
        <f t="shared" si="13"/>
        <v>612.19</v>
      </c>
      <c r="G858" s="125"/>
      <c r="H858" s="248"/>
      <c r="I858" s="248"/>
      <c r="J858" s="248"/>
      <c r="K858" s="248"/>
      <c r="L858" s="248"/>
      <c r="M858" s="248"/>
      <c r="N858" s="248"/>
      <c r="O858" s="248"/>
      <c r="P858" s="248"/>
      <c r="Q858" s="248"/>
      <c r="R858" s="248"/>
      <c r="S858" s="248"/>
      <c r="T858" s="248"/>
    </row>
    <row r="859" spans="1:20" s="144" customFormat="1" ht="25.5">
      <c r="A859" s="243" t="s">
        <v>499</v>
      </c>
      <c r="B859" s="148" t="s">
        <v>298</v>
      </c>
      <c r="C859" s="81">
        <v>4.39</v>
      </c>
      <c r="D859" s="78" t="s">
        <v>6</v>
      </c>
      <c r="E859" s="75">
        <v>172.55</v>
      </c>
      <c r="F859" s="171">
        <f t="shared" si="13"/>
        <v>757.49</v>
      </c>
      <c r="G859" s="125"/>
      <c r="H859" s="248"/>
      <c r="I859" s="248"/>
      <c r="J859" s="248"/>
      <c r="K859" s="248"/>
      <c r="L859" s="248"/>
      <c r="M859" s="248"/>
      <c r="N859" s="248"/>
      <c r="O859" s="248"/>
      <c r="P859" s="248"/>
      <c r="Q859" s="248"/>
      <c r="R859" s="248"/>
      <c r="S859" s="248"/>
      <c r="T859" s="248"/>
    </row>
    <row r="860" spans="1:20" s="144" customFormat="1" ht="25.5">
      <c r="A860" s="243" t="s">
        <v>500</v>
      </c>
      <c r="B860" s="148" t="s">
        <v>299</v>
      </c>
      <c r="C860" s="81">
        <v>1</v>
      </c>
      <c r="D860" s="78" t="s">
        <v>0</v>
      </c>
      <c r="E860" s="75">
        <v>204.64</v>
      </c>
      <c r="F860" s="171">
        <f t="shared" si="13"/>
        <v>204.64</v>
      </c>
      <c r="G860" s="125"/>
      <c r="H860" s="248"/>
      <c r="I860" s="248"/>
      <c r="J860" s="248"/>
      <c r="K860" s="248"/>
      <c r="L860" s="248"/>
      <c r="M860" s="248"/>
      <c r="N860" s="248"/>
      <c r="O860" s="248"/>
      <c r="P860" s="248"/>
      <c r="Q860" s="248"/>
      <c r="R860" s="248"/>
      <c r="S860" s="248"/>
      <c r="T860" s="248"/>
    </row>
    <row r="861" spans="1:20" s="144" customFormat="1" ht="12.75">
      <c r="A861" s="243" t="s">
        <v>501</v>
      </c>
      <c r="B861" s="173" t="s">
        <v>369</v>
      </c>
      <c r="C861" s="81">
        <v>1</v>
      </c>
      <c r="D861" s="78" t="s">
        <v>0</v>
      </c>
      <c r="E861" s="75">
        <v>9000</v>
      </c>
      <c r="F861" s="171">
        <f t="shared" si="13"/>
        <v>9000</v>
      </c>
      <c r="G861" s="125"/>
      <c r="H861" s="248"/>
      <c r="I861" s="248"/>
      <c r="J861" s="248"/>
      <c r="K861" s="248"/>
      <c r="L861" s="248"/>
      <c r="M861" s="248"/>
      <c r="N861" s="248"/>
      <c r="O861" s="248"/>
      <c r="P861" s="248"/>
      <c r="Q861" s="248"/>
      <c r="R861" s="248"/>
      <c r="S861" s="248"/>
      <c r="T861" s="248"/>
    </row>
    <row r="862" spans="1:20" s="144" customFormat="1" ht="12.75">
      <c r="A862" s="94"/>
      <c r="B862" s="146"/>
      <c r="C862" s="81"/>
      <c r="D862" s="73"/>
      <c r="E862" s="75"/>
      <c r="F862" s="124"/>
      <c r="G862" s="125"/>
      <c r="H862" s="248"/>
      <c r="I862" s="248"/>
      <c r="J862" s="248"/>
      <c r="K862" s="248"/>
      <c r="L862" s="248"/>
      <c r="M862" s="248"/>
      <c r="N862" s="248"/>
      <c r="O862" s="248"/>
      <c r="P862" s="248"/>
      <c r="Q862" s="248"/>
      <c r="R862" s="248"/>
      <c r="S862" s="248"/>
      <c r="T862" s="248"/>
    </row>
    <row r="863" spans="1:20" s="144" customFormat="1" ht="12.75">
      <c r="A863" s="101">
        <v>13.2</v>
      </c>
      <c r="B863" s="165" t="s">
        <v>400</v>
      </c>
      <c r="C863" s="81"/>
      <c r="D863" s="97"/>
      <c r="E863" s="75"/>
      <c r="F863" s="102"/>
      <c r="G863" s="125"/>
      <c r="H863" s="248"/>
      <c r="I863" s="248"/>
      <c r="J863" s="248"/>
      <c r="K863" s="248"/>
      <c r="L863" s="248"/>
      <c r="M863" s="248"/>
      <c r="N863" s="248"/>
      <c r="O863" s="248"/>
      <c r="P863" s="248"/>
      <c r="Q863" s="248"/>
      <c r="R863" s="248"/>
      <c r="S863" s="248"/>
      <c r="T863" s="248"/>
    </row>
    <row r="864" spans="1:20" s="144" customFormat="1" ht="12.75">
      <c r="A864" s="243" t="s">
        <v>502</v>
      </c>
      <c r="B864" s="91" t="s">
        <v>25</v>
      </c>
      <c r="C864" s="81">
        <v>1</v>
      </c>
      <c r="D864" s="97" t="s">
        <v>7</v>
      </c>
      <c r="E864" s="75">
        <v>249.81</v>
      </c>
      <c r="F864" s="171">
        <f aca="true" t="shared" si="14" ref="F864:F872">ROUND(E864*C864,2)</f>
        <v>249.81</v>
      </c>
      <c r="G864" s="125"/>
      <c r="H864" s="248"/>
      <c r="I864" s="248"/>
      <c r="J864" s="248"/>
      <c r="K864" s="248"/>
      <c r="L864" s="248"/>
      <c r="M864" s="248"/>
      <c r="N864" s="248"/>
      <c r="O864" s="248"/>
      <c r="P864" s="248"/>
      <c r="Q864" s="248"/>
      <c r="R864" s="248"/>
      <c r="S864" s="248"/>
      <c r="T864" s="248"/>
    </row>
    <row r="865" spans="1:7" s="263" customFormat="1" ht="25.5">
      <c r="A865" s="243" t="s">
        <v>503</v>
      </c>
      <c r="B865" s="91" t="s">
        <v>401</v>
      </c>
      <c r="C865" s="81">
        <v>6</v>
      </c>
      <c r="D865" s="78" t="s">
        <v>8</v>
      </c>
      <c r="E865" s="75">
        <v>2415</v>
      </c>
      <c r="F865" s="171">
        <f t="shared" si="14"/>
        <v>14490</v>
      </c>
      <c r="G865" s="125"/>
    </row>
    <row r="866" spans="1:7" s="263" customFormat="1" ht="12.75">
      <c r="A866" s="243" t="s">
        <v>504</v>
      </c>
      <c r="B866" s="148" t="s">
        <v>402</v>
      </c>
      <c r="C866" s="81">
        <v>4</v>
      </c>
      <c r="D866" s="78" t="s">
        <v>7</v>
      </c>
      <c r="E866" s="75">
        <v>3634.4</v>
      </c>
      <c r="F866" s="171">
        <f t="shared" si="14"/>
        <v>14537.6</v>
      </c>
      <c r="G866" s="125"/>
    </row>
    <row r="867" spans="1:7" s="263" customFormat="1" ht="12.75">
      <c r="A867" s="243" t="s">
        <v>505</v>
      </c>
      <c r="B867" s="173" t="s">
        <v>403</v>
      </c>
      <c r="C867" s="81">
        <v>2</v>
      </c>
      <c r="D867" s="78" t="s">
        <v>7</v>
      </c>
      <c r="E867" s="75">
        <v>2696.28</v>
      </c>
      <c r="F867" s="171">
        <f t="shared" si="14"/>
        <v>5392.56</v>
      </c>
      <c r="G867" s="125"/>
    </row>
    <row r="868" spans="1:7" s="263" customFormat="1" ht="12.75">
      <c r="A868" s="243" t="s">
        <v>506</v>
      </c>
      <c r="B868" s="173" t="s">
        <v>367</v>
      </c>
      <c r="C868" s="81">
        <v>2</v>
      </c>
      <c r="D868" s="78" t="s">
        <v>7</v>
      </c>
      <c r="E868" s="75">
        <v>750</v>
      </c>
      <c r="F868" s="171">
        <f t="shared" si="14"/>
        <v>1500</v>
      </c>
      <c r="G868" s="125"/>
    </row>
    <row r="869" spans="1:7" s="263" customFormat="1" ht="12.75">
      <c r="A869" s="243" t="s">
        <v>507</v>
      </c>
      <c r="B869" s="173" t="s">
        <v>396</v>
      </c>
      <c r="C869" s="81">
        <v>5.28</v>
      </c>
      <c r="D869" s="78" t="s">
        <v>6</v>
      </c>
      <c r="E869" s="75">
        <v>130.81</v>
      </c>
      <c r="F869" s="171">
        <f t="shared" si="14"/>
        <v>690.68</v>
      </c>
      <c r="G869" s="125"/>
    </row>
    <row r="870" spans="1:7" s="263" customFormat="1" ht="25.5">
      <c r="A870" s="243" t="s">
        <v>508</v>
      </c>
      <c r="B870" s="148" t="s">
        <v>298</v>
      </c>
      <c r="C870" s="81">
        <v>4.88</v>
      </c>
      <c r="D870" s="78" t="s">
        <v>6</v>
      </c>
      <c r="E870" s="75">
        <v>172.55</v>
      </c>
      <c r="F870" s="171">
        <f t="shared" si="14"/>
        <v>842.04</v>
      </c>
      <c r="G870" s="125"/>
    </row>
    <row r="871" spans="1:7" s="263" customFormat="1" ht="25.5">
      <c r="A871" s="243" t="s">
        <v>509</v>
      </c>
      <c r="B871" s="148" t="s">
        <v>299</v>
      </c>
      <c r="C871" s="81">
        <v>1</v>
      </c>
      <c r="D871" s="78" t="s">
        <v>0</v>
      </c>
      <c r="E871" s="75">
        <v>204.64</v>
      </c>
      <c r="F871" s="171">
        <f t="shared" si="14"/>
        <v>204.64</v>
      </c>
      <c r="G871" s="125"/>
    </row>
    <row r="872" spans="1:7" s="263" customFormat="1" ht="12.75">
      <c r="A872" s="243" t="s">
        <v>510</v>
      </c>
      <c r="B872" s="173" t="s">
        <v>369</v>
      </c>
      <c r="C872" s="81">
        <v>1</v>
      </c>
      <c r="D872" s="78" t="s">
        <v>0</v>
      </c>
      <c r="E872" s="75">
        <v>10000</v>
      </c>
      <c r="F872" s="171">
        <f t="shared" si="14"/>
        <v>10000</v>
      </c>
      <c r="G872" s="125"/>
    </row>
    <row r="873" spans="1:7" s="263" customFormat="1" ht="12.75">
      <c r="A873" s="94"/>
      <c r="B873" s="146"/>
      <c r="C873" s="81"/>
      <c r="D873" s="73"/>
      <c r="E873" s="81"/>
      <c r="F873" s="124"/>
      <c r="G873" s="125"/>
    </row>
    <row r="874" spans="1:7" s="263" customFormat="1" ht="12.75">
      <c r="A874" s="83">
        <v>14</v>
      </c>
      <c r="B874" s="98" t="s">
        <v>346</v>
      </c>
      <c r="C874" s="81"/>
      <c r="D874" s="78"/>
      <c r="E874" s="78"/>
      <c r="F874" s="87"/>
      <c r="G874" s="125"/>
    </row>
    <row r="875" spans="1:7" s="263" customFormat="1" ht="12.75">
      <c r="A875" s="162"/>
      <c r="B875" s="163"/>
      <c r="C875" s="81"/>
      <c r="D875" s="78"/>
      <c r="E875" s="78"/>
      <c r="F875" s="87"/>
      <c r="G875" s="125"/>
    </row>
    <row r="876" spans="1:7" s="263" customFormat="1" ht="12.75">
      <c r="A876" s="83">
        <v>14.1</v>
      </c>
      <c r="B876" s="98" t="s">
        <v>347</v>
      </c>
      <c r="C876" s="81"/>
      <c r="D876" s="78"/>
      <c r="E876" s="78"/>
      <c r="F876" s="87"/>
      <c r="G876" s="125"/>
    </row>
    <row r="877" spans="1:7" s="263" customFormat="1" ht="12.75">
      <c r="A877" s="243" t="s">
        <v>348</v>
      </c>
      <c r="B877" s="164" t="s">
        <v>349</v>
      </c>
      <c r="C877" s="81">
        <v>677.18</v>
      </c>
      <c r="D877" s="78" t="s">
        <v>6</v>
      </c>
      <c r="E877" s="75">
        <v>108.18</v>
      </c>
      <c r="F877" s="87">
        <f>E877*C877</f>
        <v>73257.3324</v>
      </c>
      <c r="G877" s="125"/>
    </row>
    <row r="878" spans="1:7" s="263" customFormat="1" ht="25.5">
      <c r="A878" s="243" t="s">
        <v>350</v>
      </c>
      <c r="B878" s="148" t="s">
        <v>299</v>
      </c>
      <c r="C878" s="81">
        <v>846.48</v>
      </c>
      <c r="D878" s="78" t="s">
        <v>6</v>
      </c>
      <c r="E878" s="75">
        <v>125.23</v>
      </c>
      <c r="F878" s="169">
        <f aca="true" t="shared" si="15" ref="F878:F883">ROUND(C878*E878,2)</f>
        <v>106004.69</v>
      </c>
      <c r="G878" s="125"/>
    </row>
    <row r="879" spans="1:7" s="263" customFormat="1" ht="12.75">
      <c r="A879" s="292" t="s">
        <v>393</v>
      </c>
      <c r="B879" s="293" t="s">
        <v>351</v>
      </c>
      <c r="C879" s="282">
        <v>846.48</v>
      </c>
      <c r="D879" s="294" t="s">
        <v>6</v>
      </c>
      <c r="E879" s="251">
        <v>1583.87</v>
      </c>
      <c r="F879" s="295">
        <f t="shared" si="15"/>
        <v>1340714.28</v>
      </c>
      <c r="G879" s="125"/>
    </row>
    <row r="880" spans="1:7" s="263" customFormat="1" ht="25.5">
      <c r="A880" s="243" t="s">
        <v>394</v>
      </c>
      <c r="B880" s="148" t="s">
        <v>298</v>
      </c>
      <c r="C880" s="81">
        <v>804.16</v>
      </c>
      <c r="D880" s="73" t="s">
        <v>6</v>
      </c>
      <c r="E880" s="75">
        <v>364.2</v>
      </c>
      <c r="F880" s="124">
        <f t="shared" si="15"/>
        <v>292875.07</v>
      </c>
      <c r="G880" s="125"/>
    </row>
    <row r="881" spans="1:13" s="264" customFormat="1" ht="12.75">
      <c r="A881" s="243" t="s">
        <v>395</v>
      </c>
      <c r="B881" s="63" t="s">
        <v>179</v>
      </c>
      <c r="C881" s="64">
        <v>3385.88</v>
      </c>
      <c r="D881" s="65" t="s">
        <v>27</v>
      </c>
      <c r="E881" s="66">
        <v>312.05</v>
      </c>
      <c r="F881" s="169">
        <f t="shared" si="15"/>
        <v>1056563.85</v>
      </c>
      <c r="G881" s="125"/>
      <c r="H881" s="27"/>
      <c r="I881" s="97"/>
      <c r="J881" s="26"/>
      <c r="K881" s="27"/>
      <c r="L881" s="27"/>
      <c r="M881" s="30"/>
    </row>
    <row r="882" spans="1:13" s="264" customFormat="1" ht="12.75">
      <c r="A882" s="243" t="s">
        <v>397</v>
      </c>
      <c r="B882" s="63" t="s">
        <v>180</v>
      </c>
      <c r="C882" s="64">
        <f>C881</f>
        <v>3385.88</v>
      </c>
      <c r="D882" s="65" t="s">
        <v>27</v>
      </c>
      <c r="E882" s="66">
        <v>970.52</v>
      </c>
      <c r="F882" s="169">
        <f t="shared" si="15"/>
        <v>3286064.26</v>
      </c>
      <c r="G882" s="125"/>
      <c r="H882" s="27"/>
      <c r="I882" s="97"/>
      <c r="J882" s="26"/>
      <c r="K882" s="27"/>
      <c r="L882" s="27"/>
      <c r="M882" s="30"/>
    </row>
    <row r="883" spans="1:13" s="264" customFormat="1" ht="18" customHeight="1">
      <c r="A883" s="243" t="s">
        <v>398</v>
      </c>
      <c r="B883" s="63" t="s">
        <v>76</v>
      </c>
      <c r="C883" s="64">
        <v>3385.88</v>
      </c>
      <c r="D883" s="65" t="s">
        <v>182</v>
      </c>
      <c r="E883" s="66">
        <v>42.25</v>
      </c>
      <c r="F883" s="169">
        <f t="shared" si="15"/>
        <v>143053.43</v>
      </c>
      <c r="G883" s="125"/>
      <c r="H883" s="27"/>
      <c r="I883" s="97"/>
      <c r="J883" s="26"/>
      <c r="K883" s="27"/>
      <c r="L883" s="27"/>
      <c r="M883" s="30"/>
    </row>
    <row r="884" spans="1:7" s="263" customFormat="1" ht="12.75">
      <c r="A884" s="88"/>
      <c r="B884" s="165"/>
      <c r="C884" s="81"/>
      <c r="D884" s="89"/>
      <c r="E884" s="75"/>
      <c r="F884" s="174"/>
      <c r="G884" s="125"/>
    </row>
    <row r="885" spans="1:20" s="144" customFormat="1" ht="38.25">
      <c r="A885" s="90">
        <v>15</v>
      </c>
      <c r="B885" s="91" t="s">
        <v>183</v>
      </c>
      <c r="C885" s="81">
        <v>5209.05</v>
      </c>
      <c r="D885" s="97" t="s">
        <v>8</v>
      </c>
      <c r="E885" s="75">
        <v>39.54</v>
      </c>
      <c r="F885" s="159">
        <f>ROUND(C885*E885,2)</f>
        <v>205965.84</v>
      </c>
      <c r="G885" s="125"/>
      <c r="H885" s="248"/>
      <c r="I885" s="248"/>
      <c r="J885" s="248"/>
      <c r="K885" s="248"/>
      <c r="L885" s="248"/>
      <c r="M885" s="248"/>
      <c r="N885" s="248"/>
      <c r="O885" s="248"/>
      <c r="P885" s="248"/>
      <c r="Q885" s="248"/>
      <c r="R885" s="248"/>
      <c r="S885" s="248"/>
      <c r="T885" s="248"/>
    </row>
    <row r="886" spans="1:20" s="144" customFormat="1" ht="51">
      <c r="A886" s="90">
        <v>16</v>
      </c>
      <c r="B886" s="91" t="s">
        <v>184</v>
      </c>
      <c r="C886" s="81">
        <v>5209.05</v>
      </c>
      <c r="D886" s="97" t="s">
        <v>8</v>
      </c>
      <c r="E886" s="75">
        <v>39.54</v>
      </c>
      <c r="F886" s="159">
        <f>ROUND(C886*E886,2)</f>
        <v>205965.84</v>
      </c>
      <c r="G886" s="125"/>
      <c r="H886" s="248"/>
      <c r="I886" s="248"/>
      <c r="J886" s="248"/>
      <c r="K886" s="248"/>
      <c r="L886" s="248"/>
      <c r="M886" s="248"/>
      <c r="N886" s="248"/>
      <c r="O886" s="248"/>
      <c r="P886" s="248"/>
      <c r="Q886" s="248"/>
      <c r="R886" s="248"/>
      <c r="S886" s="248"/>
      <c r="T886" s="248"/>
    </row>
    <row r="887" spans="1:20" s="144" customFormat="1" ht="26.25" thickBot="1">
      <c r="A887" s="92">
        <v>17</v>
      </c>
      <c r="B887" s="93" t="s">
        <v>352</v>
      </c>
      <c r="C887" s="81">
        <v>5209.05</v>
      </c>
      <c r="D887" s="97" t="s">
        <v>8</v>
      </c>
      <c r="E887" s="75">
        <v>10.22</v>
      </c>
      <c r="F887" s="159">
        <f>ROUND(C887*E887,2)</f>
        <v>53236.49</v>
      </c>
      <c r="G887" s="125"/>
      <c r="H887" s="248"/>
      <c r="I887" s="248"/>
      <c r="J887" s="248"/>
      <c r="K887" s="248"/>
      <c r="L887" s="248"/>
      <c r="M887" s="248"/>
      <c r="N887" s="248"/>
      <c r="O887" s="248"/>
      <c r="P887" s="248"/>
      <c r="Q887" s="248"/>
      <c r="R887" s="248"/>
      <c r="S887" s="248"/>
      <c r="T887" s="248"/>
    </row>
    <row r="888" spans="1:20" s="234" customFormat="1" ht="14.25" thickBot="1" thickTop="1">
      <c r="A888" s="229"/>
      <c r="B888" s="230" t="s">
        <v>464</v>
      </c>
      <c r="C888" s="231"/>
      <c r="D888" s="232"/>
      <c r="E888" s="233"/>
      <c r="F888" s="233">
        <f>SUM(F780:F887)</f>
        <v>15203951.692399995</v>
      </c>
      <c r="G888" s="125"/>
      <c r="H888" s="265"/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</row>
    <row r="889" spans="1:20" s="144" customFormat="1" ht="13.5" thickTop="1">
      <c r="A889" s="149"/>
      <c r="B889" s="150"/>
      <c r="C889" s="139"/>
      <c r="D889" s="140"/>
      <c r="E889" s="141"/>
      <c r="F889" s="142"/>
      <c r="G889" s="125"/>
      <c r="H889" s="248"/>
      <c r="I889" s="248"/>
      <c r="J889" s="248"/>
      <c r="K889" s="248"/>
      <c r="L889" s="248"/>
      <c r="M889" s="248"/>
      <c r="N889" s="248"/>
      <c r="O889" s="248"/>
      <c r="P889" s="248"/>
      <c r="Q889" s="248"/>
      <c r="R889" s="248"/>
      <c r="S889" s="248"/>
      <c r="T889" s="248"/>
    </row>
    <row r="890" spans="1:20" s="144" customFormat="1" ht="12.75">
      <c r="A890" s="149" t="s">
        <v>465</v>
      </c>
      <c r="B890" s="98" t="s">
        <v>406</v>
      </c>
      <c r="C890" s="139"/>
      <c r="D890" s="140"/>
      <c r="E890" s="141"/>
      <c r="F890" s="142"/>
      <c r="G890" s="125"/>
      <c r="H890" s="248"/>
      <c r="I890" s="248"/>
      <c r="J890" s="248"/>
      <c r="K890" s="248"/>
      <c r="L890" s="248"/>
      <c r="M890" s="248"/>
      <c r="N890" s="248"/>
      <c r="O890" s="248"/>
      <c r="P890" s="248"/>
      <c r="Q890" s="248"/>
      <c r="R890" s="248"/>
      <c r="S890" s="248"/>
      <c r="T890" s="248"/>
    </row>
    <row r="891" spans="1:20" s="144" customFormat="1" ht="12.75">
      <c r="A891" s="149"/>
      <c r="B891" s="150"/>
      <c r="C891" s="139"/>
      <c r="D891" s="140"/>
      <c r="E891" s="141"/>
      <c r="F891" s="142"/>
      <c r="G891" s="125"/>
      <c r="H891" s="248"/>
      <c r="I891" s="248"/>
      <c r="J891" s="248"/>
      <c r="K891" s="248"/>
      <c r="L891" s="248"/>
      <c r="M891" s="248"/>
      <c r="N891" s="248"/>
      <c r="O891" s="248"/>
      <c r="P891" s="248"/>
      <c r="Q891" s="248"/>
      <c r="R891" s="248"/>
      <c r="S891" s="248"/>
      <c r="T891" s="248"/>
    </row>
    <row r="892" spans="1:20" s="144" customFormat="1" ht="12.75">
      <c r="A892" s="71">
        <v>1</v>
      </c>
      <c r="B892" s="143" t="s">
        <v>407</v>
      </c>
      <c r="C892" s="72"/>
      <c r="D892" s="73"/>
      <c r="E892" s="72"/>
      <c r="F892" s="74"/>
      <c r="G892" s="125"/>
      <c r="H892" s="248"/>
      <c r="I892" s="248"/>
      <c r="J892" s="248"/>
      <c r="K892" s="248"/>
      <c r="L892" s="248"/>
      <c r="M892" s="248"/>
      <c r="N892" s="248"/>
      <c r="O892" s="248"/>
      <c r="P892" s="248"/>
      <c r="Q892" s="248"/>
      <c r="R892" s="248"/>
      <c r="S892" s="248"/>
      <c r="T892" s="248"/>
    </row>
    <row r="893" spans="1:20" s="144" customFormat="1" ht="12.75">
      <c r="A893" s="85">
        <v>1.1</v>
      </c>
      <c r="B893" s="146" t="s">
        <v>291</v>
      </c>
      <c r="C893" s="81">
        <v>572.8</v>
      </c>
      <c r="D893" s="73" t="s">
        <v>8</v>
      </c>
      <c r="E893" s="75">
        <v>54.26</v>
      </c>
      <c r="F893" s="124">
        <f>ROUND(C893*E893,2)</f>
        <v>31080.13</v>
      </c>
      <c r="G893" s="125"/>
      <c r="H893" s="248"/>
      <c r="I893" s="248"/>
      <c r="J893" s="248"/>
      <c r="K893" s="248"/>
      <c r="L893" s="248"/>
      <c r="M893" s="248"/>
      <c r="N893" s="248"/>
      <c r="O893" s="248"/>
      <c r="P893" s="248"/>
      <c r="Q893" s="248"/>
      <c r="R893" s="248"/>
      <c r="S893" s="248"/>
      <c r="T893" s="248"/>
    </row>
    <row r="894" spans="1:20" s="144" customFormat="1" ht="12.75">
      <c r="A894" s="85">
        <v>1.2</v>
      </c>
      <c r="B894" s="146" t="s">
        <v>292</v>
      </c>
      <c r="C894" s="81">
        <v>172.39</v>
      </c>
      <c r="D894" s="73" t="s">
        <v>27</v>
      </c>
      <c r="E894" s="75">
        <v>28.85</v>
      </c>
      <c r="F894" s="124">
        <f>ROUND(C894*E894,2)</f>
        <v>4973.45</v>
      </c>
      <c r="G894" s="125"/>
      <c r="H894" s="248"/>
      <c r="I894" s="248"/>
      <c r="J894" s="248"/>
      <c r="K894" s="248"/>
      <c r="L894" s="248"/>
      <c r="M894" s="248"/>
      <c r="N894" s="248"/>
      <c r="O894" s="248"/>
      <c r="P894" s="248"/>
      <c r="Q894" s="248"/>
      <c r="R894" s="248"/>
      <c r="S894" s="248"/>
      <c r="T894" s="248"/>
    </row>
    <row r="895" spans="1:20" s="144" customFormat="1" ht="25.5">
      <c r="A895" s="85">
        <v>1.3</v>
      </c>
      <c r="B895" s="148" t="s">
        <v>293</v>
      </c>
      <c r="C895" s="81">
        <v>11.64</v>
      </c>
      <c r="D895" s="73" t="s">
        <v>6</v>
      </c>
      <c r="E895" s="75">
        <v>181.58</v>
      </c>
      <c r="F895" s="124">
        <f>ROUND(C895*E895,2)</f>
        <v>2113.59</v>
      </c>
      <c r="G895" s="125"/>
      <c r="H895" s="248"/>
      <c r="I895" s="248"/>
      <c r="J895" s="248"/>
      <c r="K895" s="248"/>
      <c r="L895" s="248"/>
      <c r="M895" s="248"/>
      <c r="N895" s="248"/>
      <c r="O895" s="248"/>
      <c r="P895" s="248"/>
      <c r="Q895" s="248"/>
      <c r="R895" s="248"/>
      <c r="S895" s="248"/>
      <c r="T895" s="248"/>
    </row>
    <row r="896" spans="1:20" s="144" customFormat="1" ht="12.75">
      <c r="A896" s="149"/>
      <c r="B896" s="150"/>
      <c r="C896" s="81"/>
      <c r="D896" s="140"/>
      <c r="E896" s="151"/>
      <c r="F896" s="124"/>
      <c r="G896" s="125"/>
      <c r="H896" s="248"/>
      <c r="I896" s="248"/>
      <c r="J896" s="248"/>
      <c r="K896" s="248"/>
      <c r="L896" s="248"/>
      <c r="M896" s="248"/>
      <c r="N896" s="248"/>
      <c r="O896" s="248"/>
      <c r="P896" s="248"/>
      <c r="Q896" s="248"/>
      <c r="R896" s="248"/>
      <c r="S896" s="248"/>
      <c r="T896" s="248"/>
    </row>
    <row r="897" spans="1:20" s="144" customFormat="1" ht="12.75">
      <c r="A897" s="94">
        <v>2</v>
      </c>
      <c r="B897" s="146" t="s">
        <v>25</v>
      </c>
      <c r="C897" s="81">
        <v>286.4</v>
      </c>
      <c r="D897" s="73" t="s">
        <v>8</v>
      </c>
      <c r="E897" s="75">
        <v>12.99</v>
      </c>
      <c r="F897" s="124">
        <f>ROUND(C897*E897,2)</f>
        <v>3720.34</v>
      </c>
      <c r="G897" s="125"/>
      <c r="H897" s="248"/>
      <c r="I897" s="248"/>
      <c r="J897" s="248"/>
      <c r="K897" s="248"/>
      <c r="L897" s="248"/>
      <c r="M897" s="248"/>
      <c r="N897" s="248"/>
      <c r="O897" s="248"/>
      <c r="P897" s="248"/>
      <c r="Q897" s="248"/>
      <c r="R897" s="248"/>
      <c r="S897" s="248"/>
      <c r="T897" s="248"/>
    </row>
    <row r="898" spans="1:20" s="144" customFormat="1" ht="12.75">
      <c r="A898" s="149"/>
      <c r="B898" s="150"/>
      <c r="C898" s="81"/>
      <c r="D898" s="140"/>
      <c r="E898" s="75"/>
      <c r="F898" s="142"/>
      <c r="G898" s="125"/>
      <c r="H898" s="248"/>
      <c r="I898" s="248"/>
      <c r="J898" s="248"/>
      <c r="K898" s="248"/>
      <c r="L898" s="248"/>
      <c r="M898" s="248"/>
      <c r="N898" s="248"/>
      <c r="O898" s="248"/>
      <c r="P898" s="248"/>
      <c r="Q898" s="248"/>
      <c r="R898" s="248"/>
      <c r="S898" s="248"/>
      <c r="T898" s="248"/>
    </row>
    <row r="899" spans="1:20" s="144" customFormat="1" ht="12.75">
      <c r="A899" s="83">
        <v>3</v>
      </c>
      <c r="B899" s="150" t="s">
        <v>294</v>
      </c>
      <c r="C899" s="81"/>
      <c r="D899" s="73"/>
      <c r="E899" s="75"/>
      <c r="F899" s="124"/>
      <c r="G899" s="125"/>
      <c r="H899" s="248"/>
      <c r="I899" s="248"/>
      <c r="J899" s="248"/>
      <c r="K899" s="248"/>
      <c r="L899" s="248"/>
      <c r="M899" s="248"/>
      <c r="N899" s="248"/>
      <c r="O899" s="248"/>
      <c r="P899" s="248"/>
      <c r="Q899" s="248"/>
      <c r="R899" s="248"/>
      <c r="S899" s="248"/>
      <c r="T899" s="248"/>
    </row>
    <row r="900" spans="1:20" s="144" customFormat="1" ht="12.75">
      <c r="A900" s="85">
        <v>3.1</v>
      </c>
      <c r="B900" s="146" t="s">
        <v>295</v>
      </c>
      <c r="C900" s="81">
        <v>204.11</v>
      </c>
      <c r="D900" s="73" t="s">
        <v>6</v>
      </c>
      <c r="E900" s="75">
        <v>111.27</v>
      </c>
      <c r="F900" s="124">
        <f>ROUND(C900*E900,2)</f>
        <v>22711.32</v>
      </c>
      <c r="G900" s="125"/>
      <c r="H900" s="248"/>
      <c r="I900" s="248"/>
      <c r="J900" s="248"/>
      <c r="K900" s="248"/>
      <c r="L900" s="248"/>
      <c r="M900" s="248"/>
      <c r="N900" s="248"/>
      <c r="O900" s="248"/>
      <c r="P900" s="248"/>
      <c r="Q900" s="248"/>
      <c r="R900" s="248"/>
      <c r="S900" s="248"/>
      <c r="T900" s="248"/>
    </row>
    <row r="901" spans="1:20" s="144" customFormat="1" ht="12.75">
      <c r="A901" s="85">
        <f>+A900+0.1</f>
        <v>3.2</v>
      </c>
      <c r="B901" s="148" t="s">
        <v>296</v>
      </c>
      <c r="C901" s="81">
        <v>179</v>
      </c>
      <c r="D901" s="73" t="s">
        <v>27</v>
      </c>
      <c r="E901" s="75">
        <v>37.96</v>
      </c>
      <c r="F901" s="124">
        <f>ROUND(C901*E901,2)</f>
        <v>6794.84</v>
      </c>
      <c r="G901" s="125"/>
      <c r="H901" s="248"/>
      <c r="I901" s="248"/>
      <c r="J901" s="248"/>
      <c r="K901" s="248"/>
      <c r="L901" s="248"/>
      <c r="M901" s="248"/>
      <c r="N901" s="248"/>
      <c r="O901" s="248"/>
      <c r="P901" s="248"/>
      <c r="Q901" s="248"/>
      <c r="R901" s="248"/>
      <c r="S901" s="248"/>
      <c r="T901" s="248"/>
    </row>
    <row r="902" spans="1:20" s="144" customFormat="1" ht="12.75">
      <c r="A902" s="85">
        <f>+A901+0.1</f>
        <v>3.3000000000000003</v>
      </c>
      <c r="B902" s="154" t="s">
        <v>408</v>
      </c>
      <c r="C902" s="81">
        <v>20.05</v>
      </c>
      <c r="D902" s="78" t="s">
        <v>6</v>
      </c>
      <c r="E902" s="75">
        <v>1209.27</v>
      </c>
      <c r="F902" s="124">
        <f>ROUND(C902*E902,2)</f>
        <v>24245.86</v>
      </c>
      <c r="G902" s="125"/>
      <c r="H902" s="248"/>
      <c r="I902" s="248"/>
      <c r="J902" s="248"/>
      <c r="K902" s="248"/>
      <c r="L902" s="248"/>
      <c r="M902" s="248"/>
      <c r="N902" s="248"/>
      <c r="O902" s="248"/>
      <c r="P902" s="248"/>
      <c r="Q902" s="248"/>
      <c r="R902" s="248"/>
      <c r="S902" s="248"/>
      <c r="T902" s="248"/>
    </row>
    <row r="903" spans="1:20" s="144" customFormat="1" ht="25.5">
      <c r="A903" s="85">
        <f>+A902+0.1</f>
        <v>3.4000000000000004</v>
      </c>
      <c r="B903" s="148" t="s">
        <v>298</v>
      </c>
      <c r="C903" s="81">
        <v>172.93</v>
      </c>
      <c r="D903" s="73" t="s">
        <v>6</v>
      </c>
      <c r="E903" s="75">
        <v>147.79</v>
      </c>
      <c r="F903" s="124">
        <f>ROUND(C903*E903,2)</f>
        <v>25557.32</v>
      </c>
      <c r="G903" s="125"/>
      <c r="H903" s="248"/>
      <c r="I903" s="248"/>
      <c r="J903" s="248"/>
      <c r="K903" s="248"/>
      <c r="L903" s="248"/>
      <c r="M903" s="248"/>
      <c r="N903" s="248"/>
      <c r="O903" s="248"/>
      <c r="P903" s="248"/>
      <c r="Q903" s="248"/>
      <c r="R903" s="248"/>
      <c r="S903" s="248"/>
      <c r="T903" s="248"/>
    </row>
    <row r="904" spans="1:7" s="248" customFormat="1" ht="25.5">
      <c r="A904" s="85">
        <f>+A903+0.1</f>
        <v>3.5000000000000004</v>
      </c>
      <c r="B904" s="148" t="s">
        <v>299</v>
      </c>
      <c r="C904" s="147">
        <v>37.42</v>
      </c>
      <c r="D904" s="73" t="s">
        <v>6</v>
      </c>
      <c r="E904" s="75">
        <v>125.23</v>
      </c>
      <c r="F904" s="124">
        <f>ROUND(C904*E904,2)</f>
        <v>4686.11</v>
      </c>
      <c r="G904" s="125"/>
    </row>
    <row r="905" spans="1:20" s="144" customFormat="1" ht="12.75">
      <c r="A905" s="149"/>
      <c r="B905" s="152"/>
      <c r="C905" s="139"/>
      <c r="D905" s="140"/>
      <c r="E905" s="141"/>
      <c r="F905" s="142"/>
      <c r="G905" s="125"/>
      <c r="H905" s="248"/>
      <c r="I905" s="248"/>
      <c r="J905" s="248"/>
      <c r="K905" s="248"/>
      <c r="L905" s="248"/>
      <c r="M905" s="248"/>
      <c r="N905" s="248"/>
      <c r="O905" s="248"/>
      <c r="P905" s="248"/>
      <c r="Q905" s="248"/>
      <c r="R905" s="248"/>
      <c r="S905" s="248"/>
      <c r="T905" s="248"/>
    </row>
    <row r="906" spans="1:20" s="144" customFormat="1" ht="12.75">
      <c r="A906" s="83">
        <v>4</v>
      </c>
      <c r="B906" s="150" t="s">
        <v>41</v>
      </c>
      <c r="C906" s="147"/>
      <c r="D906" s="73"/>
      <c r="E906" s="81"/>
      <c r="F906" s="124"/>
      <c r="G906" s="125"/>
      <c r="H906" s="248"/>
      <c r="I906" s="248"/>
      <c r="J906" s="248"/>
      <c r="K906" s="248"/>
      <c r="L906" s="248"/>
      <c r="M906" s="248"/>
      <c r="N906" s="248"/>
      <c r="O906" s="248"/>
      <c r="P906" s="248"/>
      <c r="Q906" s="248"/>
      <c r="R906" s="248"/>
      <c r="S906" s="248"/>
      <c r="T906" s="248"/>
    </row>
    <row r="907" spans="1:20" s="144" customFormat="1" ht="12.75">
      <c r="A907" s="85">
        <v>4.1</v>
      </c>
      <c r="B907" s="146" t="s">
        <v>300</v>
      </c>
      <c r="C907" s="147">
        <v>11.58</v>
      </c>
      <c r="D907" s="73" t="s">
        <v>8</v>
      </c>
      <c r="E907" s="75">
        <v>333.93</v>
      </c>
      <c r="F907" s="124">
        <f>ROUND(C907*E907,2)</f>
        <v>3866.91</v>
      </c>
      <c r="G907" s="125"/>
      <c r="H907" s="248"/>
      <c r="I907" s="248"/>
      <c r="J907" s="248"/>
      <c r="K907" s="248"/>
      <c r="L907" s="248"/>
      <c r="M907" s="248"/>
      <c r="N907" s="248"/>
      <c r="O907" s="248"/>
      <c r="P907" s="248"/>
      <c r="Q907" s="248"/>
      <c r="R907" s="248"/>
      <c r="S907" s="248"/>
      <c r="T907" s="248"/>
    </row>
    <row r="908" spans="1:20" s="144" customFormat="1" ht="12.75">
      <c r="A908" s="85">
        <v>4.2</v>
      </c>
      <c r="B908" s="146" t="s">
        <v>301</v>
      </c>
      <c r="C908" s="147">
        <v>277.92</v>
      </c>
      <c r="D908" s="73" t="s">
        <v>8</v>
      </c>
      <c r="E908" s="75">
        <v>208.03</v>
      </c>
      <c r="F908" s="124">
        <f>ROUND(C908*E908,2)</f>
        <v>57815.7</v>
      </c>
      <c r="G908" s="125"/>
      <c r="H908" s="248"/>
      <c r="I908" s="248"/>
      <c r="J908" s="248"/>
      <c r="K908" s="248"/>
      <c r="L908" s="248"/>
      <c r="M908" s="248"/>
      <c r="N908" s="248"/>
      <c r="O908" s="248"/>
      <c r="P908" s="248"/>
      <c r="Q908" s="248"/>
      <c r="R908" s="248"/>
      <c r="S908" s="248"/>
      <c r="T908" s="248"/>
    </row>
    <row r="909" spans="1:20" s="144" customFormat="1" ht="12.75">
      <c r="A909" s="94"/>
      <c r="B909" s="146"/>
      <c r="C909" s="147"/>
      <c r="D909" s="73"/>
      <c r="E909" s="75"/>
      <c r="F909" s="124"/>
      <c r="G909" s="125"/>
      <c r="H909" s="248"/>
      <c r="I909" s="248"/>
      <c r="J909" s="248"/>
      <c r="K909" s="248"/>
      <c r="L909" s="248"/>
      <c r="M909" s="248"/>
      <c r="N909" s="248"/>
      <c r="O909" s="248"/>
      <c r="P909" s="248"/>
      <c r="Q909" s="248"/>
      <c r="R909" s="248"/>
      <c r="S909" s="248"/>
      <c r="T909" s="248"/>
    </row>
    <row r="910" spans="1:20" s="144" customFormat="1" ht="12.75">
      <c r="A910" s="76">
        <v>5</v>
      </c>
      <c r="B910" s="77" t="s">
        <v>26</v>
      </c>
      <c r="C910" s="147"/>
      <c r="D910" s="78"/>
      <c r="E910" s="75"/>
      <c r="F910" s="124"/>
      <c r="G910" s="125"/>
      <c r="H910" s="248"/>
      <c r="I910" s="248"/>
      <c r="J910" s="248"/>
      <c r="K910" s="248"/>
      <c r="L910" s="248"/>
      <c r="M910" s="248"/>
      <c r="N910" s="248"/>
      <c r="O910" s="248"/>
      <c r="P910" s="248"/>
      <c r="Q910" s="248"/>
      <c r="R910" s="248"/>
      <c r="S910" s="248"/>
      <c r="T910" s="248"/>
    </row>
    <row r="911" spans="1:20" s="144" customFormat="1" ht="12.75">
      <c r="A911" s="85">
        <v>5.1</v>
      </c>
      <c r="B911" s="146" t="s">
        <v>300</v>
      </c>
      <c r="C911" s="147">
        <v>11</v>
      </c>
      <c r="D911" s="73" t="s">
        <v>8</v>
      </c>
      <c r="E911" s="75">
        <v>100.69</v>
      </c>
      <c r="F911" s="124">
        <f>ROUND(C911*E911,2)</f>
        <v>1107.59</v>
      </c>
      <c r="G911" s="125"/>
      <c r="H911" s="248"/>
      <c r="I911" s="248"/>
      <c r="J911" s="248"/>
      <c r="K911" s="248"/>
      <c r="L911" s="248"/>
      <c r="M911" s="248"/>
      <c r="N911" s="248"/>
      <c r="O911" s="248"/>
      <c r="P911" s="248"/>
      <c r="Q911" s="248"/>
      <c r="R911" s="248"/>
      <c r="S911" s="248"/>
      <c r="T911" s="248"/>
    </row>
    <row r="912" spans="1:20" s="144" customFormat="1" ht="12.75">
      <c r="A912" s="85">
        <v>5.2</v>
      </c>
      <c r="B912" s="146" t="s">
        <v>301</v>
      </c>
      <c r="C912" s="147">
        <v>275.4</v>
      </c>
      <c r="D912" s="73" t="s">
        <v>8</v>
      </c>
      <c r="E912" s="75">
        <v>82.95</v>
      </c>
      <c r="F912" s="124">
        <f>ROUND(C912*E912,2)</f>
        <v>22844.43</v>
      </c>
      <c r="G912" s="125"/>
      <c r="H912" s="248"/>
      <c r="I912" s="248"/>
      <c r="J912" s="248"/>
      <c r="K912" s="248"/>
      <c r="L912" s="248"/>
      <c r="M912" s="248"/>
      <c r="N912" s="248"/>
      <c r="O912" s="248"/>
      <c r="P912" s="248"/>
      <c r="Q912" s="248"/>
      <c r="R912" s="248"/>
      <c r="S912" s="248"/>
      <c r="T912" s="248"/>
    </row>
    <row r="913" spans="1:20" s="144" customFormat="1" ht="12.75">
      <c r="A913" s="94"/>
      <c r="B913" s="80"/>
      <c r="C913" s="147"/>
      <c r="D913" s="73"/>
      <c r="E913" s="81"/>
      <c r="F913" s="124"/>
      <c r="G913" s="125"/>
      <c r="H913" s="248"/>
      <c r="I913" s="248"/>
      <c r="J913" s="248"/>
      <c r="K913" s="248"/>
      <c r="L913" s="248"/>
      <c r="M913" s="248"/>
      <c r="N913" s="248"/>
      <c r="O913" s="248"/>
      <c r="P913" s="248"/>
      <c r="Q913" s="248"/>
      <c r="R913" s="248"/>
      <c r="S913" s="248"/>
      <c r="T913" s="248"/>
    </row>
    <row r="914" spans="1:20" s="144" customFormat="1" ht="12.75">
      <c r="A914" s="83">
        <v>6</v>
      </c>
      <c r="B914" s="82" t="s">
        <v>302</v>
      </c>
      <c r="C914" s="147"/>
      <c r="D914" s="73"/>
      <c r="E914" s="81"/>
      <c r="F914" s="124"/>
      <c r="G914" s="125"/>
      <c r="H914" s="248"/>
      <c r="I914" s="248"/>
      <c r="J914" s="248"/>
      <c r="K914" s="248"/>
      <c r="L914" s="248"/>
      <c r="M914" s="248"/>
      <c r="N914" s="248"/>
      <c r="O914" s="248"/>
      <c r="P914" s="248"/>
      <c r="Q914" s="248"/>
      <c r="R914" s="248"/>
      <c r="S914" s="248"/>
      <c r="T914" s="248"/>
    </row>
    <row r="915" spans="1:20" s="144" customFormat="1" ht="12.75">
      <c r="A915" s="153">
        <v>6.1</v>
      </c>
      <c r="B915" s="80" t="s">
        <v>373</v>
      </c>
      <c r="C915" s="147">
        <v>1</v>
      </c>
      <c r="D915" s="73" t="s">
        <v>7</v>
      </c>
      <c r="E915" s="81">
        <v>250</v>
      </c>
      <c r="F915" s="124">
        <f>ROUND(C915*E915,2)</f>
        <v>250</v>
      </c>
      <c r="G915" s="125"/>
      <c r="H915" s="248"/>
      <c r="I915" s="248"/>
      <c r="J915" s="248"/>
      <c r="K915" s="248"/>
      <c r="L915" s="248"/>
      <c r="M915" s="248"/>
      <c r="N915" s="248"/>
      <c r="O915" s="248"/>
      <c r="P915" s="248"/>
      <c r="Q915" s="248"/>
      <c r="R915" s="248"/>
      <c r="S915" s="248"/>
      <c r="T915" s="248"/>
    </row>
    <row r="916" spans="1:20" s="144" customFormat="1" ht="12.75">
      <c r="A916" s="94"/>
      <c r="B916" s="80"/>
      <c r="C916" s="147"/>
      <c r="D916" s="73"/>
      <c r="E916" s="81"/>
      <c r="F916" s="124"/>
      <c r="G916" s="125"/>
      <c r="H916" s="248"/>
      <c r="I916" s="248"/>
      <c r="J916" s="248"/>
      <c r="K916" s="248"/>
      <c r="L916" s="248"/>
      <c r="M916" s="248"/>
      <c r="N916" s="248"/>
      <c r="O916" s="248"/>
      <c r="P916" s="248"/>
      <c r="Q916" s="248"/>
      <c r="R916" s="248"/>
      <c r="S916" s="248"/>
      <c r="T916" s="248"/>
    </row>
    <row r="917" spans="1:20" s="144" customFormat="1" ht="12.75">
      <c r="A917" s="83">
        <v>7</v>
      </c>
      <c r="B917" s="98" t="s">
        <v>305</v>
      </c>
      <c r="C917" s="147"/>
      <c r="D917" s="78"/>
      <c r="E917" s="81"/>
      <c r="F917" s="124"/>
      <c r="G917" s="125"/>
      <c r="H917" s="248"/>
      <c r="I917" s="248"/>
      <c r="J917" s="248"/>
      <c r="K917" s="248"/>
      <c r="L917" s="248"/>
      <c r="M917" s="248"/>
      <c r="N917" s="248"/>
      <c r="O917" s="248"/>
      <c r="P917" s="248"/>
      <c r="Q917" s="248"/>
      <c r="R917" s="248"/>
      <c r="S917" s="248"/>
      <c r="T917" s="248"/>
    </row>
    <row r="918" spans="1:20" s="144" customFormat="1" ht="12.75">
      <c r="A918" s="153">
        <v>7.1</v>
      </c>
      <c r="B918" s="148" t="s">
        <v>314</v>
      </c>
      <c r="C918" s="147">
        <v>1</v>
      </c>
      <c r="D918" s="97" t="s">
        <v>0</v>
      </c>
      <c r="E918" s="75">
        <v>11083.16</v>
      </c>
      <c r="F918" s="124">
        <f aca="true" t="shared" si="16" ref="F918:F924">ROUND(C918*E918,2)</f>
        <v>11083.16</v>
      </c>
      <c r="G918" s="125"/>
      <c r="H918" s="248"/>
      <c r="I918" s="248"/>
      <c r="J918" s="248"/>
      <c r="K918" s="248"/>
      <c r="L918" s="248"/>
      <c r="M918" s="248"/>
      <c r="N918" s="248"/>
      <c r="O918" s="248"/>
      <c r="P918" s="248"/>
      <c r="Q918" s="248"/>
      <c r="R918" s="248"/>
      <c r="S918" s="248"/>
      <c r="T918" s="248"/>
    </row>
    <row r="919" spans="1:20" s="144" customFormat="1" ht="12.75">
      <c r="A919" s="94">
        <v>7.2</v>
      </c>
      <c r="B919" s="148" t="s">
        <v>409</v>
      </c>
      <c r="C919" s="147">
        <v>1</v>
      </c>
      <c r="D919" s="97" t="s">
        <v>0</v>
      </c>
      <c r="E919" s="75">
        <v>10500</v>
      </c>
      <c r="F919" s="124">
        <f t="shared" si="16"/>
        <v>10500</v>
      </c>
      <c r="G919" s="125"/>
      <c r="H919" s="248"/>
      <c r="I919" s="248"/>
      <c r="J919" s="248"/>
      <c r="K919" s="248"/>
      <c r="L919" s="248"/>
      <c r="M919" s="248"/>
      <c r="N919" s="248"/>
      <c r="O919" s="248"/>
      <c r="P919" s="248"/>
      <c r="Q919" s="248"/>
      <c r="R919" s="248"/>
      <c r="S919" s="248"/>
      <c r="T919" s="248"/>
    </row>
    <row r="920" spans="1:20" s="144" customFormat="1" ht="12.75">
      <c r="A920" s="153">
        <v>7.3</v>
      </c>
      <c r="B920" s="148" t="s">
        <v>410</v>
      </c>
      <c r="C920" s="147">
        <v>1</v>
      </c>
      <c r="D920" s="97" t="s">
        <v>0</v>
      </c>
      <c r="E920" s="75">
        <v>6315.42</v>
      </c>
      <c r="F920" s="124">
        <f t="shared" si="16"/>
        <v>6315.42</v>
      </c>
      <c r="G920" s="125"/>
      <c r="H920" s="248"/>
      <c r="I920" s="248"/>
      <c r="J920" s="248"/>
      <c r="K920" s="248"/>
      <c r="L920" s="248"/>
      <c r="M920" s="248"/>
      <c r="N920" s="248"/>
      <c r="O920" s="248"/>
      <c r="P920" s="248"/>
      <c r="Q920" s="248"/>
      <c r="R920" s="248"/>
      <c r="S920" s="248"/>
      <c r="T920" s="248"/>
    </row>
    <row r="921" spans="1:20" s="144" customFormat="1" ht="12.75">
      <c r="A921" s="94">
        <v>7.4</v>
      </c>
      <c r="B921" s="148" t="s">
        <v>309</v>
      </c>
      <c r="C921" s="147">
        <v>1</v>
      </c>
      <c r="D921" s="97" t="s">
        <v>0</v>
      </c>
      <c r="E921" s="75">
        <v>4061.56</v>
      </c>
      <c r="F921" s="124">
        <f t="shared" si="16"/>
        <v>4061.56</v>
      </c>
      <c r="G921" s="125"/>
      <c r="H921" s="248"/>
      <c r="I921" s="248"/>
      <c r="J921" s="248"/>
      <c r="K921" s="248"/>
      <c r="L921" s="248"/>
      <c r="M921" s="248"/>
      <c r="N921" s="248"/>
      <c r="O921" s="248"/>
      <c r="P921" s="248"/>
      <c r="Q921" s="248"/>
      <c r="R921" s="248"/>
      <c r="S921" s="248"/>
      <c r="T921" s="248"/>
    </row>
    <row r="922" spans="1:20" s="144" customFormat="1" ht="12.75">
      <c r="A922" s="153">
        <v>7.5</v>
      </c>
      <c r="B922" s="148" t="s">
        <v>376</v>
      </c>
      <c r="C922" s="147">
        <v>1</v>
      </c>
      <c r="D922" s="97" t="s">
        <v>0</v>
      </c>
      <c r="E922" s="75">
        <v>914.07</v>
      </c>
      <c r="F922" s="124">
        <f t="shared" si="16"/>
        <v>914.07</v>
      </c>
      <c r="G922" s="125"/>
      <c r="H922" s="248"/>
      <c r="I922" s="248"/>
      <c r="J922" s="248"/>
      <c r="K922" s="248"/>
      <c r="L922" s="248"/>
      <c r="M922" s="248"/>
      <c r="N922" s="248"/>
      <c r="O922" s="248"/>
      <c r="P922" s="248"/>
      <c r="Q922" s="248"/>
      <c r="R922" s="248"/>
      <c r="S922" s="248"/>
      <c r="T922" s="248"/>
    </row>
    <row r="923" spans="1:20" s="144" customFormat="1" ht="25.5">
      <c r="A923" s="94">
        <v>7.6</v>
      </c>
      <c r="B923" s="148" t="s">
        <v>411</v>
      </c>
      <c r="C923" s="147">
        <v>2</v>
      </c>
      <c r="D923" s="97" t="s">
        <v>0</v>
      </c>
      <c r="E923" s="75">
        <v>11488.96</v>
      </c>
      <c r="F923" s="124">
        <f t="shared" si="16"/>
        <v>22977.92</v>
      </c>
      <c r="G923" s="125"/>
      <c r="H923" s="248"/>
      <c r="I923" s="248"/>
      <c r="J923" s="248"/>
      <c r="K923" s="248"/>
      <c r="L923" s="248"/>
      <c r="M923" s="248"/>
      <c r="N923" s="248"/>
      <c r="O923" s="248"/>
      <c r="P923" s="248"/>
      <c r="Q923" s="248"/>
      <c r="R923" s="248"/>
      <c r="S923" s="248"/>
      <c r="T923" s="248"/>
    </row>
    <row r="924" spans="1:20" s="144" customFormat="1" ht="12.75">
      <c r="A924" s="153">
        <v>7.7</v>
      </c>
      <c r="B924" s="148" t="s">
        <v>377</v>
      </c>
      <c r="C924" s="147">
        <v>1</v>
      </c>
      <c r="D924" s="97" t="s">
        <v>0</v>
      </c>
      <c r="E924" s="75">
        <v>350</v>
      </c>
      <c r="F924" s="174">
        <f t="shared" si="16"/>
        <v>350</v>
      </c>
      <c r="G924" s="125"/>
      <c r="H924" s="248"/>
      <c r="I924" s="248"/>
      <c r="J924" s="248"/>
      <c r="K924" s="248"/>
      <c r="L924" s="248"/>
      <c r="M924" s="248"/>
      <c r="N924" s="248"/>
      <c r="O924" s="248"/>
      <c r="P924" s="248"/>
      <c r="Q924" s="248"/>
      <c r="R924" s="248"/>
      <c r="S924" s="248"/>
      <c r="T924" s="248"/>
    </row>
    <row r="925" spans="1:20" s="144" customFormat="1" ht="12.75">
      <c r="A925" s="94"/>
      <c r="B925" s="146" t="s">
        <v>317</v>
      </c>
      <c r="C925" s="147"/>
      <c r="D925" s="73"/>
      <c r="E925" s="81"/>
      <c r="F925" s="124"/>
      <c r="G925" s="125"/>
      <c r="H925" s="248"/>
      <c r="I925" s="248"/>
      <c r="J925" s="248"/>
      <c r="K925" s="248"/>
      <c r="L925" s="248"/>
      <c r="M925" s="248"/>
      <c r="N925" s="248"/>
      <c r="O925" s="248"/>
      <c r="P925" s="248"/>
      <c r="Q925" s="248"/>
      <c r="R925" s="248"/>
      <c r="S925" s="248"/>
      <c r="T925" s="248"/>
    </row>
    <row r="926" spans="1:20" s="144" customFormat="1" ht="12.75">
      <c r="A926" s="83">
        <v>8</v>
      </c>
      <c r="B926" s="98" t="s">
        <v>318</v>
      </c>
      <c r="C926" s="147"/>
      <c r="D926" s="73"/>
      <c r="E926" s="81"/>
      <c r="F926" s="124"/>
      <c r="G926" s="125"/>
      <c r="H926" s="248"/>
      <c r="I926" s="248"/>
      <c r="J926" s="248"/>
      <c r="K926" s="248"/>
      <c r="L926" s="248"/>
      <c r="M926" s="248"/>
      <c r="N926" s="248"/>
      <c r="O926" s="248"/>
      <c r="P926" s="248"/>
      <c r="Q926" s="248"/>
      <c r="R926" s="248"/>
      <c r="S926" s="248"/>
      <c r="T926" s="248"/>
    </row>
    <row r="927" spans="1:20" s="144" customFormat="1" ht="12.75">
      <c r="A927" s="94">
        <v>8.1</v>
      </c>
      <c r="B927" s="156" t="s">
        <v>412</v>
      </c>
      <c r="C927" s="147">
        <v>2</v>
      </c>
      <c r="D927" s="97" t="s">
        <v>0</v>
      </c>
      <c r="E927" s="81">
        <v>4300.33</v>
      </c>
      <c r="F927" s="124">
        <f>ROUND(C927*E927,2)</f>
        <v>8600.66</v>
      </c>
      <c r="G927" s="125"/>
      <c r="H927" s="248"/>
      <c r="I927" s="248"/>
      <c r="J927" s="248"/>
      <c r="K927" s="248"/>
      <c r="L927" s="248"/>
      <c r="M927" s="248"/>
      <c r="N927" s="248"/>
      <c r="O927" s="248"/>
      <c r="P927" s="248"/>
      <c r="Q927" s="248"/>
      <c r="R927" s="248"/>
      <c r="S927" s="248"/>
      <c r="T927" s="248"/>
    </row>
    <row r="928" spans="1:20" s="144" customFormat="1" ht="12.75">
      <c r="A928" s="284">
        <v>8.2</v>
      </c>
      <c r="B928" s="305" t="s">
        <v>243</v>
      </c>
      <c r="C928" s="304">
        <v>2</v>
      </c>
      <c r="D928" s="289" t="s">
        <v>0</v>
      </c>
      <c r="E928" s="282">
        <v>2309.43</v>
      </c>
      <c r="F928" s="287">
        <f>ROUND(C928*E928,2)</f>
        <v>4618.86</v>
      </c>
      <c r="G928" s="125"/>
      <c r="H928" s="248"/>
      <c r="I928" s="248"/>
      <c r="J928" s="248"/>
      <c r="K928" s="248"/>
      <c r="L928" s="248"/>
      <c r="M928" s="248"/>
      <c r="N928" s="248"/>
      <c r="O928" s="248"/>
      <c r="P928" s="248"/>
      <c r="Q928" s="248"/>
      <c r="R928" s="248"/>
      <c r="S928" s="248"/>
      <c r="T928" s="248"/>
    </row>
    <row r="929" spans="1:20" s="144" customFormat="1" ht="12.75">
      <c r="A929" s="94">
        <v>8.3</v>
      </c>
      <c r="B929" s="156" t="s">
        <v>320</v>
      </c>
      <c r="C929" s="147">
        <v>3</v>
      </c>
      <c r="D929" s="97" t="s">
        <v>0</v>
      </c>
      <c r="E929" s="81">
        <v>1467.67</v>
      </c>
      <c r="F929" s="124">
        <f>ROUND(C929*E929,2)</f>
        <v>4403.01</v>
      </c>
      <c r="G929" s="125"/>
      <c r="H929" s="248"/>
      <c r="I929" s="248"/>
      <c r="J929" s="248"/>
      <c r="K929" s="248"/>
      <c r="L929" s="248"/>
      <c r="M929" s="248"/>
      <c r="N929" s="248"/>
      <c r="O929" s="248"/>
      <c r="P929" s="248"/>
      <c r="Q929" s="248"/>
      <c r="R929" s="248"/>
      <c r="S929" s="248"/>
      <c r="T929" s="248"/>
    </row>
    <row r="930" spans="1:20" s="144" customFormat="1" ht="12.75">
      <c r="A930" s="94">
        <v>8.4</v>
      </c>
      <c r="B930" s="156" t="s">
        <v>321</v>
      </c>
      <c r="C930" s="147">
        <v>6</v>
      </c>
      <c r="D930" s="97" t="s">
        <v>0</v>
      </c>
      <c r="E930" s="81">
        <v>1340.8</v>
      </c>
      <c r="F930" s="124">
        <f>ROUND(C930*E930,2)</f>
        <v>8044.8</v>
      </c>
      <c r="G930" s="125"/>
      <c r="H930" s="248"/>
      <c r="I930" s="248"/>
      <c r="J930" s="248"/>
      <c r="K930" s="248"/>
      <c r="L930" s="248"/>
      <c r="M930" s="248"/>
      <c r="N930" s="248"/>
      <c r="O930" s="248"/>
      <c r="P930" s="248"/>
      <c r="Q930" s="248"/>
      <c r="R930" s="248"/>
      <c r="S930" s="248"/>
      <c r="T930" s="248"/>
    </row>
    <row r="931" spans="1:20" s="144" customFormat="1" ht="12.75">
      <c r="A931" s="94"/>
      <c r="B931" s="146"/>
      <c r="C931" s="147"/>
      <c r="D931" s="176"/>
      <c r="E931" s="81"/>
      <c r="F931" s="124"/>
      <c r="G931" s="125"/>
      <c r="H931" s="248"/>
      <c r="I931" s="248"/>
      <c r="J931" s="248"/>
      <c r="K931" s="248"/>
      <c r="L931" s="248"/>
      <c r="M931" s="248"/>
      <c r="N931" s="248"/>
      <c r="O931" s="248"/>
      <c r="P931" s="248"/>
      <c r="Q931" s="248"/>
      <c r="R931" s="248"/>
      <c r="S931" s="248"/>
      <c r="T931" s="248"/>
    </row>
    <row r="932" spans="1:20" s="144" customFormat="1" ht="12.75">
      <c r="A932" s="83">
        <v>9</v>
      </c>
      <c r="B932" s="98" t="s">
        <v>346</v>
      </c>
      <c r="C932" s="86"/>
      <c r="D932" s="78"/>
      <c r="E932" s="78"/>
      <c r="F932" s="87"/>
      <c r="G932" s="125"/>
      <c r="H932" s="248"/>
      <c r="I932" s="248"/>
      <c r="J932" s="248"/>
      <c r="K932" s="248"/>
      <c r="L932" s="248"/>
      <c r="M932" s="248"/>
      <c r="N932" s="248"/>
      <c r="O932" s="248"/>
      <c r="P932" s="248"/>
      <c r="Q932" s="248"/>
      <c r="R932" s="248"/>
      <c r="S932" s="248"/>
      <c r="T932" s="248"/>
    </row>
    <row r="933" spans="1:20" s="144" customFormat="1" ht="12.75">
      <c r="A933" s="162"/>
      <c r="B933" s="163"/>
      <c r="C933" s="86"/>
      <c r="D933" s="78"/>
      <c r="E933" s="78"/>
      <c r="F933" s="87"/>
      <c r="G933" s="125"/>
      <c r="H933" s="248"/>
      <c r="I933" s="248"/>
      <c r="J933" s="248"/>
      <c r="K933" s="248"/>
      <c r="L933" s="248"/>
      <c r="M933" s="248"/>
      <c r="N933" s="248"/>
      <c r="O933" s="248"/>
      <c r="P933" s="248"/>
      <c r="Q933" s="248"/>
      <c r="R933" s="248"/>
      <c r="S933" s="248"/>
      <c r="T933" s="248"/>
    </row>
    <row r="934" spans="1:20" s="144" customFormat="1" ht="12.75">
      <c r="A934" s="83">
        <v>9.1</v>
      </c>
      <c r="B934" s="98" t="s">
        <v>347</v>
      </c>
      <c r="C934" s="86"/>
      <c r="D934" s="78"/>
      <c r="E934" s="78"/>
      <c r="F934" s="87"/>
      <c r="G934" s="125"/>
      <c r="H934" s="248"/>
      <c r="I934" s="248"/>
      <c r="J934" s="248"/>
      <c r="K934" s="248"/>
      <c r="L934" s="248"/>
      <c r="M934" s="248"/>
      <c r="N934" s="248"/>
      <c r="O934" s="248"/>
      <c r="P934" s="248"/>
      <c r="Q934" s="248"/>
      <c r="R934" s="248"/>
      <c r="S934" s="248"/>
      <c r="T934" s="248"/>
    </row>
    <row r="935" spans="1:20" s="144" customFormat="1" ht="12.75">
      <c r="A935" s="243" t="s">
        <v>438</v>
      </c>
      <c r="B935" s="164" t="s">
        <v>349</v>
      </c>
      <c r="C935" s="86">
        <v>35.8</v>
      </c>
      <c r="D935" s="78" t="s">
        <v>6</v>
      </c>
      <c r="E935" s="75">
        <v>108.18</v>
      </c>
      <c r="F935" s="87">
        <f>E935*C935</f>
        <v>3872.844</v>
      </c>
      <c r="G935" s="125"/>
      <c r="H935" s="248"/>
      <c r="I935" s="248"/>
      <c r="J935" s="248"/>
      <c r="K935" s="248"/>
      <c r="L935" s="248"/>
      <c r="M935" s="248"/>
      <c r="N935" s="248"/>
      <c r="O935" s="248"/>
      <c r="P935" s="248"/>
      <c r="Q935" s="248"/>
      <c r="R935" s="248"/>
      <c r="S935" s="248"/>
      <c r="T935" s="248"/>
    </row>
    <row r="936" spans="1:7" s="248" customFormat="1" ht="25.5">
      <c r="A936" s="243" t="s">
        <v>439</v>
      </c>
      <c r="B936" s="148" t="s">
        <v>299</v>
      </c>
      <c r="C936" s="86">
        <v>44.75</v>
      </c>
      <c r="D936" s="78" t="s">
        <v>6</v>
      </c>
      <c r="E936" s="75">
        <v>125.23</v>
      </c>
      <c r="F936" s="169">
        <f aca="true" t="shared" si="17" ref="F936:F941">ROUND(C936*E936,2)</f>
        <v>5604.04</v>
      </c>
      <c r="G936" s="125"/>
    </row>
    <row r="937" spans="1:7" s="248" customFormat="1" ht="12.75">
      <c r="A937" s="243" t="s">
        <v>441</v>
      </c>
      <c r="B937" s="164" t="s">
        <v>351</v>
      </c>
      <c r="C937" s="86">
        <v>44.75</v>
      </c>
      <c r="D937" s="78" t="s">
        <v>6</v>
      </c>
      <c r="E937" s="75">
        <v>1218.74</v>
      </c>
      <c r="F937" s="87">
        <f t="shared" si="17"/>
        <v>54538.62</v>
      </c>
      <c r="G937" s="125"/>
    </row>
    <row r="938" spans="1:7" s="248" customFormat="1" ht="25.5">
      <c r="A938" s="243" t="s">
        <v>443</v>
      </c>
      <c r="B938" s="148" t="s">
        <v>298</v>
      </c>
      <c r="C938" s="147">
        <v>42.51</v>
      </c>
      <c r="D938" s="73" t="s">
        <v>6</v>
      </c>
      <c r="E938" s="75">
        <v>364.2</v>
      </c>
      <c r="F938" s="124">
        <f t="shared" si="17"/>
        <v>15482.14</v>
      </c>
      <c r="G938" s="125"/>
    </row>
    <row r="939" spans="1:13" s="262" customFormat="1" ht="12.75">
      <c r="A939" s="243" t="s">
        <v>445</v>
      </c>
      <c r="B939" s="9" t="s">
        <v>179</v>
      </c>
      <c r="C939" s="20">
        <v>179</v>
      </c>
      <c r="D939" s="29" t="s">
        <v>27</v>
      </c>
      <c r="E939" s="16">
        <v>312.05</v>
      </c>
      <c r="F939" s="169">
        <f t="shared" si="17"/>
        <v>55856.95</v>
      </c>
      <c r="G939" s="125"/>
      <c r="H939" s="27"/>
      <c r="I939" s="97"/>
      <c r="J939" s="26"/>
      <c r="K939" s="27"/>
      <c r="L939" s="27"/>
      <c r="M939" s="30"/>
    </row>
    <row r="940" spans="1:13" s="262" customFormat="1" ht="12.75">
      <c r="A940" s="243" t="s">
        <v>526</v>
      </c>
      <c r="B940" s="9" t="s">
        <v>180</v>
      </c>
      <c r="C940" s="20">
        <f>C939</f>
        <v>179</v>
      </c>
      <c r="D940" s="29" t="s">
        <v>27</v>
      </c>
      <c r="E940" s="16">
        <v>970.52</v>
      </c>
      <c r="F940" s="169">
        <f t="shared" si="17"/>
        <v>173723.08</v>
      </c>
      <c r="G940" s="125"/>
      <c r="H940" s="27"/>
      <c r="I940" s="97"/>
      <c r="J940" s="26"/>
      <c r="K940" s="27"/>
      <c r="L940" s="27"/>
      <c r="M940" s="30"/>
    </row>
    <row r="941" spans="1:13" s="262" customFormat="1" ht="18" customHeight="1">
      <c r="A941" s="243" t="s">
        <v>527</v>
      </c>
      <c r="B941" s="9" t="s">
        <v>76</v>
      </c>
      <c r="C941" s="20">
        <v>179.00000000000003</v>
      </c>
      <c r="D941" s="29" t="s">
        <v>182</v>
      </c>
      <c r="E941" s="16">
        <v>42.25</v>
      </c>
      <c r="F941" s="169">
        <f t="shared" si="17"/>
        <v>7562.75</v>
      </c>
      <c r="G941" s="125"/>
      <c r="H941" s="27"/>
      <c r="I941" s="97"/>
      <c r="J941" s="26"/>
      <c r="K941" s="27"/>
      <c r="L941" s="27"/>
      <c r="M941" s="30"/>
    </row>
    <row r="942" spans="1:7" s="248" customFormat="1" ht="12.75">
      <c r="A942" s="88"/>
      <c r="B942" s="165"/>
      <c r="C942" s="89"/>
      <c r="D942" s="89"/>
      <c r="E942" s="97"/>
      <c r="F942" s="174"/>
      <c r="G942" s="125"/>
    </row>
    <row r="943" spans="1:7" s="248" customFormat="1" ht="12.75">
      <c r="A943" s="83">
        <v>10</v>
      </c>
      <c r="B943" s="98" t="s">
        <v>336</v>
      </c>
      <c r="C943" s="157"/>
      <c r="D943" s="73"/>
      <c r="E943" s="81"/>
      <c r="F943" s="124"/>
      <c r="G943" s="125"/>
    </row>
    <row r="944" spans="1:7" s="248" customFormat="1" ht="51">
      <c r="A944" s="85">
        <v>10.1</v>
      </c>
      <c r="B944" s="95" t="s">
        <v>387</v>
      </c>
      <c r="C944" s="127">
        <v>1</v>
      </c>
      <c r="D944" s="97" t="s">
        <v>0</v>
      </c>
      <c r="E944" s="75">
        <v>18753.26</v>
      </c>
      <c r="F944" s="167">
        <f>ROUND(E944*C944,2)</f>
        <v>18753.26</v>
      </c>
      <c r="G944" s="125"/>
    </row>
    <row r="945" spans="1:7" s="248" customFormat="1" ht="51">
      <c r="A945" s="85">
        <v>10.2</v>
      </c>
      <c r="B945" s="95" t="s">
        <v>413</v>
      </c>
      <c r="C945" s="127">
        <v>2</v>
      </c>
      <c r="D945" s="97" t="s">
        <v>0</v>
      </c>
      <c r="E945" s="75">
        <v>12051.92</v>
      </c>
      <c r="F945" s="167">
        <f>ROUND(E945*C945,2)</f>
        <v>24103.84</v>
      </c>
      <c r="G945" s="125"/>
    </row>
    <row r="946" spans="1:20" s="144" customFormat="1" ht="12.75">
      <c r="A946" s="85">
        <v>10.3</v>
      </c>
      <c r="B946" s="95" t="s">
        <v>339</v>
      </c>
      <c r="C946" s="127">
        <v>3</v>
      </c>
      <c r="D946" s="97" t="s">
        <v>0</v>
      </c>
      <c r="E946" s="75">
        <v>6256.2</v>
      </c>
      <c r="F946" s="167">
        <f>ROUND(E946*C946,2)</f>
        <v>18768.6</v>
      </c>
      <c r="G946" s="125"/>
      <c r="H946" s="248"/>
      <c r="I946" s="248"/>
      <c r="J946" s="248"/>
      <c r="K946" s="248"/>
      <c r="L946" s="248"/>
      <c r="M946" s="248"/>
      <c r="N946" s="248"/>
      <c r="O946" s="248"/>
      <c r="P946" s="248"/>
      <c r="Q946" s="248"/>
      <c r="R946" s="248"/>
      <c r="S946" s="248"/>
      <c r="T946" s="248"/>
    </row>
    <row r="947" spans="1:20" s="144" customFormat="1" ht="12.75">
      <c r="A947" s="88"/>
      <c r="B947" s="165"/>
      <c r="C947" s="89"/>
      <c r="D947" s="89"/>
      <c r="E947" s="97"/>
      <c r="F947" s="174"/>
      <c r="G947" s="125"/>
      <c r="H947" s="248"/>
      <c r="I947" s="248"/>
      <c r="J947" s="248"/>
      <c r="K947" s="248"/>
      <c r="L947" s="248"/>
      <c r="M947" s="248"/>
      <c r="N947" s="248"/>
      <c r="O947" s="248"/>
      <c r="P947" s="248"/>
      <c r="Q947" s="248"/>
      <c r="R947" s="248"/>
      <c r="S947" s="248"/>
      <c r="T947" s="248"/>
    </row>
    <row r="948" spans="1:20" s="144" customFormat="1" ht="38.25">
      <c r="A948" s="90">
        <v>11</v>
      </c>
      <c r="B948" s="91" t="s">
        <v>183</v>
      </c>
      <c r="C948" s="81">
        <v>286.4</v>
      </c>
      <c r="D948" s="97" t="s">
        <v>8</v>
      </c>
      <c r="E948" s="166">
        <v>39.54</v>
      </c>
      <c r="F948" s="159">
        <f>ROUND(C948*E948,2)</f>
        <v>11324.26</v>
      </c>
      <c r="G948" s="125"/>
      <c r="H948" s="248"/>
      <c r="I948" s="248"/>
      <c r="J948" s="248"/>
      <c r="K948" s="248"/>
      <c r="L948" s="248"/>
      <c r="M948" s="248"/>
      <c r="N948" s="248"/>
      <c r="O948" s="248"/>
      <c r="P948" s="248"/>
      <c r="Q948" s="248"/>
      <c r="R948" s="248"/>
      <c r="S948" s="248"/>
      <c r="T948" s="248"/>
    </row>
    <row r="949" spans="1:20" s="144" customFormat="1" ht="51">
      <c r="A949" s="90">
        <v>12</v>
      </c>
      <c r="B949" s="91" t="s">
        <v>184</v>
      </c>
      <c r="C949" s="81">
        <v>286.4</v>
      </c>
      <c r="D949" s="97" t="s">
        <v>8</v>
      </c>
      <c r="E949" s="75">
        <v>39.54</v>
      </c>
      <c r="F949" s="159">
        <f>ROUND(C949*E949,2)</f>
        <v>11324.26</v>
      </c>
      <c r="G949" s="125"/>
      <c r="H949" s="248"/>
      <c r="I949" s="248"/>
      <c r="J949" s="248"/>
      <c r="K949" s="248"/>
      <c r="L949" s="248"/>
      <c r="M949" s="248"/>
      <c r="N949" s="248"/>
      <c r="O949" s="248"/>
      <c r="P949" s="248"/>
      <c r="Q949" s="248"/>
      <c r="R949" s="248"/>
      <c r="S949" s="248"/>
      <c r="T949" s="248"/>
    </row>
    <row r="950" spans="1:20" s="144" customFormat="1" ht="26.25" thickBot="1">
      <c r="A950" s="92">
        <v>13</v>
      </c>
      <c r="B950" s="93" t="s">
        <v>352</v>
      </c>
      <c r="C950" s="81">
        <v>286.4</v>
      </c>
      <c r="D950" s="97" t="s">
        <v>8</v>
      </c>
      <c r="E950" s="75">
        <v>10.22</v>
      </c>
      <c r="F950" s="159">
        <f>ROUND(C950*E950,2)</f>
        <v>2927.01</v>
      </c>
      <c r="G950" s="125"/>
      <c r="H950" s="248"/>
      <c r="I950" s="248"/>
      <c r="J950" s="248"/>
      <c r="K950" s="248"/>
      <c r="L950" s="248"/>
      <c r="M950" s="248"/>
      <c r="N950" s="248"/>
      <c r="O950" s="248"/>
      <c r="P950" s="248"/>
      <c r="Q950" s="248"/>
      <c r="R950" s="248"/>
      <c r="S950" s="248"/>
      <c r="T950" s="248"/>
    </row>
    <row r="951" spans="1:20" s="234" customFormat="1" ht="14.25" thickBot="1" thickTop="1">
      <c r="A951" s="229"/>
      <c r="B951" s="230" t="s">
        <v>466</v>
      </c>
      <c r="C951" s="231"/>
      <c r="D951" s="232"/>
      <c r="E951" s="233"/>
      <c r="F951" s="233">
        <f>SUM(F893:F950)</f>
        <v>697478.7039999999</v>
      </c>
      <c r="G951" s="125"/>
      <c r="H951" s="265"/>
      <c r="I951" s="265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</row>
    <row r="952" spans="1:20" s="144" customFormat="1" ht="13.5" thickTop="1">
      <c r="A952" s="149"/>
      <c r="B952" s="177"/>
      <c r="C952" s="73"/>
      <c r="D952" s="73"/>
      <c r="E952" s="178"/>
      <c r="F952" s="142"/>
      <c r="G952" s="125"/>
      <c r="H952" s="248"/>
      <c r="I952" s="248"/>
      <c r="J952" s="248"/>
      <c r="K952" s="248"/>
      <c r="L952" s="248"/>
      <c r="M952" s="248"/>
      <c r="N952" s="248"/>
      <c r="O952" s="248"/>
      <c r="P952" s="248"/>
      <c r="Q952" s="248"/>
      <c r="R952" s="248"/>
      <c r="S952" s="248"/>
      <c r="T952" s="248"/>
    </row>
    <row r="953" spans="1:20" s="137" customFormat="1" ht="25.5">
      <c r="A953" s="179" t="s">
        <v>467</v>
      </c>
      <c r="B953" s="180" t="s">
        <v>416</v>
      </c>
      <c r="C953" s="86"/>
      <c r="D953" s="78"/>
      <c r="E953" s="86"/>
      <c r="F953" s="105"/>
      <c r="G953" s="125"/>
      <c r="H953" s="263"/>
      <c r="I953" s="263"/>
      <c r="J953" s="263"/>
      <c r="K953" s="263"/>
      <c r="L953" s="263"/>
      <c r="M953" s="263"/>
      <c r="N953" s="263"/>
      <c r="O953" s="263"/>
      <c r="P953" s="263"/>
      <c r="Q953" s="263"/>
      <c r="R953" s="263"/>
      <c r="S953" s="263"/>
      <c r="T953" s="263"/>
    </row>
    <row r="954" spans="1:20" s="144" customFormat="1" ht="12.75">
      <c r="A954" s="103"/>
      <c r="B954" s="104"/>
      <c r="C954" s="86"/>
      <c r="D954" s="78"/>
      <c r="E954" s="86"/>
      <c r="F954" s="105"/>
      <c r="G954" s="125"/>
      <c r="H954" s="248"/>
      <c r="I954" s="248"/>
      <c r="J954" s="248"/>
      <c r="K954" s="248"/>
      <c r="L954" s="248"/>
      <c r="M954" s="248"/>
      <c r="N954" s="248"/>
      <c r="O954" s="248"/>
      <c r="P954" s="248"/>
      <c r="Q954" s="248"/>
      <c r="R954" s="248"/>
      <c r="S954" s="248"/>
      <c r="T954" s="248"/>
    </row>
    <row r="955" spans="1:20" s="144" customFormat="1" ht="12.75">
      <c r="A955" s="224">
        <v>1</v>
      </c>
      <c r="B955" s="95" t="s">
        <v>417</v>
      </c>
      <c r="C955" s="89">
        <v>1021</v>
      </c>
      <c r="D955" s="181" t="s">
        <v>8</v>
      </c>
      <c r="E955" s="75">
        <v>12.99</v>
      </c>
      <c r="F955" s="182">
        <f>ROUND(C955*E955,2)</f>
        <v>13262.79</v>
      </c>
      <c r="G955" s="125"/>
      <c r="H955" s="248"/>
      <c r="I955" s="248"/>
      <c r="J955" s="248"/>
      <c r="K955" s="248"/>
      <c r="L955" s="248"/>
      <c r="M955" s="248"/>
      <c r="N955" s="248"/>
      <c r="O955" s="248"/>
      <c r="P955" s="248"/>
      <c r="Q955" s="248"/>
      <c r="R955" s="248"/>
      <c r="S955" s="248"/>
      <c r="T955" s="248"/>
    </row>
    <row r="956" spans="1:20" s="144" customFormat="1" ht="12.75">
      <c r="A956" s="221"/>
      <c r="B956" s="104"/>
      <c r="C956" s="86"/>
      <c r="D956" s="78"/>
      <c r="E956" s="75"/>
      <c r="F956" s="105"/>
      <c r="G956" s="125"/>
      <c r="H956" s="248"/>
      <c r="I956" s="248"/>
      <c r="J956" s="248"/>
      <c r="K956" s="248"/>
      <c r="L956" s="248"/>
      <c r="M956" s="248"/>
      <c r="N956" s="248"/>
      <c r="O956" s="248"/>
      <c r="P956" s="248"/>
      <c r="Q956" s="248"/>
      <c r="R956" s="248"/>
      <c r="S956" s="248"/>
      <c r="T956" s="248"/>
    </row>
    <row r="957" spans="1:20" s="144" customFormat="1" ht="12.75">
      <c r="A957" s="162">
        <v>2</v>
      </c>
      <c r="B957" s="180" t="s">
        <v>418</v>
      </c>
      <c r="C957" s="89"/>
      <c r="D957" s="183"/>
      <c r="E957" s="75"/>
      <c r="F957" s="184"/>
      <c r="G957" s="125"/>
      <c r="H957" s="248"/>
      <c r="I957" s="248"/>
      <c r="J957" s="248"/>
      <c r="K957" s="248"/>
      <c r="L957" s="248"/>
      <c r="M957" s="248"/>
      <c r="N957" s="248"/>
      <c r="O957" s="248"/>
      <c r="P957" s="248"/>
      <c r="Q957" s="248"/>
      <c r="R957" s="248"/>
      <c r="S957" s="248"/>
      <c r="T957" s="248"/>
    </row>
    <row r="958" spans="1:20" s="144" customFormat="1" ht="12.75">
      <c r="A958" s="222">
        <v>2.1</v>
      </c>
      <c r="B958" s="146" t="s">
        <v>295</v>
      </c>
      <c r="C958" s="86">
        <v>479.13</v>
      </c>
      <c r="D958" s="78" t="s">
        <v>6</v>
      </c>
      <c r="E958" s="75">
        <v>108.18</v>
      </c>
      <c r="F958" s="182">
        <f>ROUND(C958*E958,2)</f>
        <v>51832.28</v>
      </c>
      <c r="G958" s="125"/>
      <c r="H958" s="248"/>
      <c r="I958" s="248"/>
      <c r="J958" s="248"/>
      <c r="K958" s="248"/>
      <c r="L958" s="248"/>
      <c r="M958" s="248"/>
      <c r="N958" s="248"/>
      <c r="O958" s="248"/>
      <c r="P958" s="248"/>
      <c r="Q958" s="248"/>
      <c r="R958" s="248"/>
      <c r="S958" s="248"/>
      <c r="T958" s="248"/>
    </row>
    <row r="959" spans="1:20" s="144" customFormat="1" ht="12.75">
      <c r="A959" s="222">
        <v>2.2</v>
      </c>
      <c r="B959" s="148" t="s">
        <v>296</v>
      </c>
      <c r="C959" s="147">
        <v>663.65</v>
      </c>
      <c r="D959" s="73" t="s">
        <v>27</v>
      </c>
      <c r="E959" s="75">
        <v>37.96</v>
      </c>
      <c r="F959" s="124">
        <f>ROUND(C959*E959,2)</f>
        <v>25192.15</v>
      </c>
      <c r="G959" s="125"/>
      <c r="H959" s="248"/>
      <c r="I959" s="248"/>
      <c r="J959" s="248"/>
      <c r="K959" s="248"/>
      <c r="L959" s="248"/>
      <c r="M959" s="248"/>
      <c r="N959" s="248"/>
      <c r="O959" s="248"/>
      <c r="P959" s="248"/>
      <c r="Q959" s="248"/>
      <c r="R959" s="248"/>
      <c r="S959" s="248"/>
      <c r="T959" s="248"/>
    </row>
    <row r="960" spans="1:20" s="144" customFormat="1" ht="25.5">
      <c r="A960" s="222">
        <v>2.3</v>
      </c>
      <c r="B960" s="91" t="s">
        <v>297</v>
      </c>
      <c r="C960" s="86">
        <v>47.24</v>
      </c>
      <c r="D960" s="78" t="s">
        <v>6</v>
      </c>
      <c r="E960" s="75">
        <v>1209.27</v>
      </c>
      <c r="F960" s="182">
        <f>ROUND(C960*E960,2)</f>
        <v>57125.91</v>
      </c>
      <c r="G960" s="125"/>
      <c r="H960" s="248"/>
      <c r="I960" s="248"/>
      <c r="J960" s="248"/>
      <c r="K960" s="248"/>
      <c r="L960" s="248"/>
      <c r="M960" s="248"/>
      <c r="N960" s="248"/>
      <c r="O960" s="248"/>
      <c r="P960" s="248"/>
      <c r="Q960" s="248"/>
      <c r="R960" s="248"/>
      <c r="S960" s="248"/>
      <c r="T960" s="248"/>
    </row>
    <row r="961" spans="1:20" s="144" customFormat="1" ht="25.5">
      <c r="A961" s="223" t="s">
        <v>419</v>
      </c>
      <c r="B961" s="91" t="s">
        <v>420</v>
      </c>
      <c r="C961" s="89">
        <v>405.81</v>
      </c>
      <c r="D961" s="97" t="s">
        <v>6</v>
      </c>
      <c r="E961" s="75">
        <v>147.79</v>
      </c>
      <c r="F961" s="102">
        <f>ROUND((C961*E961),2)</f>
        <v>59974.66</v>
      </c>
      <c r="G961" s="125"/>
      <c r="H961" s="248"/>
      <c r="I961" s="248"/>
      <c r="J961" s="248"/>
      <c r="K961" s="248"/>
      <c r="L961" s="248"/>
      <c r="M961" s="248"/>
      <c r="N961" s="248"/>
      <c r="O961" s="248"/>
      <c r="P961" s="248"/>
      <c r="Q961" s="248"/>
      <c r="R961" s="248"/>
      <c r="S961" s="248"/>
      <c r="T961" s="248"/>
    </row>
    <row r="962" spans="1:20" s="144" customFormat="1" ht="25.5">
      <c r="A962" s="223" t="s">
        <v>421</v>
      </c>
      <c r="B962" s="91" t="s">
        <v>422</v>
      </c>
      <c r="C962" s="89">
        <v>196.44</v>
      </c>
      <c r="D962" s="78" t="s">
        <v>6</v>
      </c>
      <c r="E962" s="75">
        <v>125.23</v>
      </c>
      <c r="F962" s="182">
        <f>ROUND(C962*E962,2)</f>
        <v>24600.18</v>
      </c>
      <c r="G962" s="125"/>
      <c r="H962" s="248"/>
      <c r="I962" s="248"/>
      <c r="J962" s="248"/>
      <c r="K962" s="248"/>
      <c r="L962" s="248"/>
      <c r="M962" s="248"/>
      <c r="N962" s="248"/>
      <c r="O962" s="248"/>
      <c r="P962" s="248"/>
      <c r="Q962" s="248"/>
      <c r="R962" s="248"/>
      <c r="S962" s="248"/>
      <c r="T962" s="248"/>
    </row>
    <row r="963" spans="1:20" s="144" customFormat="1" ht="12.75">
      <c r="A963" s="145"/>
      <c r="B963" s="180"/>
      <c r="C963" s="86"/>
      <c r="D963" s="78"/>
      <c r="E963" s="141"/>
      <c r="F963" s="182"/>
      <c r="G963" s="125"/>
      <c r="H963" s="248"/>
      <c r="I963" s="248"/>
      <c r="J963" s="248"/>
      <c r="K963" s="248"/>
      <c r="L963" s="248"/>
      <c r="M963" s="248"/>
      <c r="N963" s="248"/>
      <c r="O963" s="248"/>
      <c r="P963" s="248"/>
      <c r="Q963" s="248"/>
      <c r="R963" s="248"/>
      <c r="S963" s="248"/>
      <c r="T963" s="248"/>
    </row>
    <row r="964" spans="1:20" s="144" customFormat="1" ht="12.75">
      <c r="A964" s="162">
        <v>3</v>
      </c>
      <c r="B964" s="185" t="s">
        <v>423</v>
      </c>
      <c r="C964" s="86"/>
      <c r="D964" s="78"/>
      <c r="E964" s="81"/>
      <c r="F964" s="182"/>
      <c r="G964" s="125"/>
      <c r="H964" s="248"/>
      <c r="I964" s="248"/>
      <c r="J964" s="248"/>
      <c r="K964" s="248"/>
      <c r="L964" s="248"/>
      <c r="M964" s="248"/>
      <c r="N964" s="248"/>
      <c r="O964" s="248"/>
      <c r="P964" s="248"/>
      <c r="Q964" s="248"/>
      <c r="R964" s="248"/>
      <c r="S964" s="248"/>
      <c r="T964" s="248"/>
    </row>
    <row r="965" spans="1:20" s="144" customFormat="1" ht="12.75">
      <c r="A965" s="145">
        <v>3.1</v>
      </c>
      <c r="B965" s="146" t="s">
        <v>300</v>
      </c>
      <c r="C965" s="147">
        <v>573.21</v>
      </c>
      <c r="D965" s="73" t="s">
        <v>8</v>
      </c>
      <c r="E965" s="75">
        <v>333.93</v>
      </c>
      <c r="F965" s="124">
        <f>ROUND(C965*E965,2)</f>
        <v>191412.02</v>
      </c>
      <c r="G965" s="125"/>
      <c r="H965" s="248"/>
      <c r="I965" s="248"/>
      <c r="J965" s="248"/>
      <c r="K965" s="248"/>
      <c r="L965" s="248"/>
      <c r="M965" s="248"/>
      <c r="N965" s="248"/>
      <c r="O965" s="248"/>
      <c r="P965" s="248"/>
      <c r="Q965" s="248"/>
      <c r="R965" s="248"/>
      <c r="S965" s="248"/>
      <c r="T965" s="248"/>
    </row>
    <row r="966" spans="1:20" s="144" customFormat="1" ht="12.75">
      <c r="A966" s="145">
        <v>3.2</v>
      </c>
      <c r="B966" s="146" t="s">
        <v>301</v>
      </c>
      <c r="C966" s="147">
        <v>468.99</v>
      </c>
      <c r="D966" s="73" t="s">
        <v>8</v>
      </c>
      <c r="E966" s="75">
        <v>208.03</v>
      </c>
      <c r="F966" s="124">
        <f>ROUND(C966*E966,2)</f>
        <v>97563.99</v>
      </c>
      <c r="G966" s="125"/>
      <c r="H966" s="248"/>
      <c r="I966" s="248"/>
      <c r="J966" s="248"/>
      <c r="K966" s="248"/>
      <c r="L966" s="248"/>
      <c r="M966" s="248"/>
      <c r="N966" s="248"/>
      <c r="O966" s="248"/>
      <c r="P966" s="248"/>
      <c r="Q966" s="248"/>
      <c r="R966" s="248"/>
      <c r="S966" s="248"/>
      <c r="T966" s="248"/>
    </row>
    <row r="967" spans="1:20" s="144" customFormat="1" ht="12.75">
      <c r="A967" s="145"/>
      <c r="B967" s="186"/>
      <c r="C967" s="86"/>
      <c r="D967" s="78"/>
      <c r="E967" s="75"/>
      <c r="F967" s="182"/>
      <c r="G967" s="125"/>
      <c r="H967" s="248"/>
      <c r="I967" s="248"/>
      <c r="J967" s="248"/>
      <c r="K967" s="248"/>
      <c r="L967" s="248"/>
      <c r="M967" s="248"/>
      <c r="N967" s="248"/>
      <c r="O967" s="248"/>
      <c r="P967" s="248"/>
      <c r="Q967" s="248"/>
      <c r="R967" s="248"/>
      <c r="S967" s="248"/>
      <c r="T967" s="248"/>
    </row>
    <row r="968" spans="1:20" s="144" customFormat="1" ht="12.75">
      <c r="A968" s="162">
        <v>4</v>
      </c>
      <c r="B968" s="185" t="s">
        <v>424</v>
      </c>
      <c r="C968" s="86"/>
      <c r="D968" s="78"/>
      <c r="E968" s="75"/>
      <c r="F968" s="182"/>
      <c r="G968" s="125"/>
      <c r="H968" s="248"/>
      <c r="I968" s="248"/>
      <c r="J968" s="248"/>
      <c r="K968" s="248"/>
      <c r="L968" s="248"/>
      <c r="M968" s="248"/>
      <c r="N968" s="248"/>
      <c r="O968" s="248"/>
      <c r="P968" s="248"/>
      <c r="Q968" s="248"/>
      <c r="R968" s="248"/>
      <c r="S968" s="248"/>
      <c r="T968" s="248"/>
    </row>
    <row r="969" spans="1:20" s="144" customFormat="1" ht="12.75">
      <c r="A969" s="145">
        <v>4.1</v>
      </c>
      <c r="B969" s="146" t="s">
        <v>300</v>
      </c>
      <c r="C969" s="147">
        <v>561</v>
      </c>
      <c r="D969" s="73" t="s">
        <v>8</v>
      </c>
      <c r="E969" s="75">
        <v>100.69</v>
      </c>
      <c r="F969" s="124">
        <f>ROUND(C969*E969,2)</f>
        <v>56487.09</v>
      </c>
      <c r="G969" s="125"/>
      <c r="H969" s="248"/>
      <c r="I969" s="248"/>
      <c r="J969" s="248"/>
      <c r="K969" s="248"/>
      <c r="L969" s="248"/>
      <c r="M969" s="248"/>
      <c r="N969" s="248"/>
      <c r="O969" s="248"/>
      <c r="P969" s="248"/>
      <c r="Q969" s="248"/>
      <c r="R969" s="248"/>
      <c r="S969" s="248"/>
      <c r="T969" s="248"/>
    </row>
    <row r="970" spans="1:20" s="144" customFormat="1" ht="12.75">
      <c r="A970" s="303">
        <v>4.2</v>
      </c>
      <c r="B970" s="285" t="s">
        <v>301</v>
      </c>
      <c r="C970" s="304">
        <v>460</v>
      </c>
      <c r="D970" s="286" t="s">
        <v>8</v>
      </c>
      <c r="E970" s="251">
        <v>82.95</v>
      </c>
      <c r="F970" s="287">
        <f>ROUND(C970*E970,2)</f>
        <v>38157</v>
      </c>
      <c r="G970" s="125"/>
      <c r="H970" s="248"/>
      <c r="I970" s="248"/>
      <c r="J970" s="248"/>
      <c r="K970" s="248"/>
      <c r="L970" s="248"/>
      <c r="M970" s="248"/>
      <c r="N970" s="248"/>
      <c r="O970" s="248"/>
      <c r="P970" s="248"/>
      <c r="Q970" s="248"/>
      <c r="R970" s="248"/>
      <c r="S970" s="248"/>
      <c r="T970" s="248"/>
    </row>
    <row r="971" spans="1:20" s="144" customFormat="1" ht="6" customHeight="1">
      <c r="A971" s="108"/>
      <c r="B971" s="186"/>
      <c r="C971" s="86"/>
      <c r="D971" s="78"/>
      <c r="E971" s="124"/>
      <c r="F971" s="184"/>
      <c r="G971" s="125"/>
      <c r="H971" s="248"/>
      <c r="I971" s="248"/>
      <c r="J971" s="248"/>
      <c r="K971" s="248"/>
      <c r="L971" s="248"/>
      <c r="M971" s="248"/>
      <c r="N971" s="248"/>
      <c r="O971" s="248"/>
      <c r="P971" s="248"/>
      <c r="Q971" s="248"/>
      <c r="R971" s="248"/>
      <c r="S971" s="248"/>
      <c r="T971" s="248"/>
    </row>
    <row r="972" spans="1:20" s="144" customFormat="1" ht="12.75">
      <c r="A972" s="187">
        <v>5</v>
      </c>
      <c r="B972" s="165" t="s">
        <v>425</v>
      </c>
      <c r="C972" s="86"/>
      <c r="D972" s="78"/>
      <c r="E972" s="124"/>
      <c r="F972" s="184"/>
      <c r="G972" s="125"/>
      <c r="H972" s="248"/>
      <c r="I972" s="248"/>
      <c r="J972" s="248"/>
      <c r="K972" s="248"/>
      <c r="L972" s="248"/>
      <c r="M972" s="248"/>
      <c r="N972" s="248"/>
      <c r="O972" s="248"/>
      <c r="P972" s="248"/>
      <c r="Q972" s="248"/>
      <c r="R972" s="248"/>
      <c r="S972" s="248"/>
      <c r="T972" s="248"/>
    </row>
    <row r="973" spans="1:20" s="144" customFormat="1" ht="12.75">
      <c r="A973" s="153">
        <v>5.1</v>
      </c>
      <c r="B973" s="148" t="s">
        <v>366</v>
      </c>
      <c r="C973" s="147">
        <v>2</v>
      </c>
      <c r="D973" s="78" t="s">
        <v>0</v>
      </c>
      <c r="E973" s="75">
        <v>2767.21</v>
      </c>
      <c r="F973" s="124">
        <f aca="true" t="shared" si="18" ref="F973:F979">ROUND(C973*E973,2)</f>
        <v>5534.42</v>
      </c>
      <c r="G973" s="125"/>
      <c r="H973" s="248"/>
      <c r="I973" s="248"/>
      <c r="J973" s="248"/>
      <c r="K973" s="248"/>
      <c r="L973" s="248"/>
      <c r="M973" s="248"/>
      <c r="N973" s="248"/>
      <c r="O973" s="248"/>
      <c r="P973" s="248"/>
      <c r="Q973" s="248"/>
      <c r="R973" s="248"/>
      <c r="S973" s="248"/>
      <c r="T973" s="248"/>
    </row>
    <row r="974" spans="1:20" s="144" customFormat="1" ht="12.75">
      <c r="A974" s="153">
        <v>5.2</v>
      </c>
      <c r="B974" s="148" t="s">
        <v>392</v>
      </c>
      <c r="C974" s="147">
        <v>2</v>
      </c>
      <c r="D974" s="78" t="s">
        <v>0</v>
      </c>
      <c r="E974" s="75">
        <v>3478.25</v>
      </c>
      <c r="F974" s="124">
        <f t="shared" si="18"/>
        <v>6956.5</v>
      </c>
      <c r="G974" s="125"/>
      <c r="H974" s="248"/>
      <c r="I974" s="248"/>
      <c r="J974" s="248"/>
      <c r="K974" s="248"/>
      <c r="L974" s="248"/>
      <c r="M974" s="248"/>
      <c r="N974" s="248"/>
      <c r="O974" s="248"/>
      <c r="P974" s="248"/>
      <c r="Q974" s="248"/>
      <c r="R974" s="248"/>
      <c r="S974" s="248"/>
      <c r="T974" s="248"/>
    </row>
    <row r="975" spans="1:20" s="144" customFormat="1" ht="12.75">
      <c r="A975" s="107">
        <v>5.3</v>
      </c>
      <c r="B975" s="95" t="s">
        <v>426</v>
      </c>
      <c r="C975" s="86">
        <v>3</v>
      </c>
      <c r="D975" s="78" t="s">
        <v>7</v>
      </c>
      <c r="E975" s="75">
        <v>4061.56</v>
      </c>
      <c r="F975" s="182">
        <f t="shared" si="18"/>
        <v>12184.68</v>
      </c>
      <c r="G975" s="125"/>
      <c r="H975" s="248"/>
      <c r="I975" s="248"/>
      <c r="J975" s="248"/>
      <c r="K975" s="248"/>
      <c r="L975" s="248"/>
      <c r="M975" s="248"/>
      <c r="N975" s="248"/>
      <c r="O975" s="248"/>
      <c r="P975" s="248"/>
      <c r="Q975" s="248"/>
      <c r="R975" s="248"/>
      <c r="S975" s="248"/>
      <c r="T975" s="248"/>
    </row>
    <row r="976" spans="1:20" s="144" customFormat="1" ht="12.75">
      <c r="A976" s="107">
        <v>5.4</v>
      </c>
      <c r="B976" s="95" t="s">
        <v>427</v>
      </c>
      <c r="C976" s="86">
        <v>4</v>
      </c>
      <c r="D976" s="78" t="s">
        <v>7</v>
      </c>
      <c r="E976" s="75">
        <v>6132.07</v>
      </c>
      <c r="F976" s="182">
        <f t="shared" si="18"/>
        <v>24528.28</v>
      </c>
      <c r="G976" s="125"/>
      <c r="H976" s="248"/>
      <c r="I976" s="248"/>
      <c r="J976" s="248"/>
      <c r="K976" s="248"/>
      <c r="L976" s="248"/>
      <c r="M976" s="248"/>
      <c r="N976" s="248"/>
      <c r="O976" s="248"/>
      <c r="P976" s="248"/>
      <c r="Q976" s="248"/>
      <c r="R976" s="248"/>
      <c r="S976" s="248"/>
      <c r="T976" s="248"/>
    </row>
    <row r="977" spans="1:20" s="144" customFormat="1" ht="12.75">
      <c r="A977" s="107">
        <v>5.5</v>
      </c>
      <c r="B977" s="95" t="s">
        <v>428</v>
      </c>
      <c r="C977" s="86">
        <v>1</v>
      </c>
      <c r="D977" s="78" t="s">
        <v>7</v>
      </c>
      <c r="E977" s="75">
        <v>6778.14</v>
      </c>
      <c r="F977" s="182">
        <f t="shared" si="18"/>
        <v>6778.14</v>
      </c>
      <c r="G977" s="125"/>
      <c r="H977" s="248"/>
      <c r="I977" s="248"/>
      <c r="J977" s="248"/>
      <c r="K977" s="248"/>
      <c r="L977" s="248"/>
      <c r="M977" s="248"/>
      <c r="N977" s="248"/>
      <c r="O977" s="248"/>
      <c r="P977" s="248"/>
      <c r="Q977" s="248"/>
      <c r="R977" s="248"/>
      <c r="S977" s="248"/>
      <c r="T977" s="248"/>
    </row>
    <row r="978" spans="1:20" s="144" customFormat="1" ht="12.75">
      <c r="A978" s="107">
        <v>5.6</v>
      </c>
      <c r="B978" s="186" t="s">
        <v>429</v>
      </c>
      <c r="C978" s="86">
        <v>7</v>
      </c>
      <c r="D978" s="78" t="s">
        <v>7</v>
      </c>
      <c r="E978" s="75">
        <v>914.07</v>
      </c>
      <c r="F978" s="182">
        <f t="shared" si="18"/>
        <v>6398.49</v>
      </c>
      <c r="G978" s="125"/>
      <c r="H978" s="248"/>
      <c r="I978" s="248"/>
      <c r="J978" s="248"/>
      <c r="K978" s="248"/>
      <c r="L978" s="248"/>
      <c r="M978" s="248"/>
      <c r="N978" s="248"/>
      <c r="O978" s="248"/>
      <c r="P978" s="248"/>
      <c r="Q978" s="248"/>
      <c r="R978" s="248"/>
      <c r="S978" s="248"/>
      <c r="T978" s="248"/>
    </row>
    <row r="979" spans="1:20" s="144" customFormat="1" ht="12.75">
      <c r="A979" s="107">
        <v>5.7</v>
      </c>
      <c r="B979" s="148" t="s">
        <v>316</v>
      </c>
      <c r="C979" s="86">
        <v>12</v>
      </c>
      <c r="D979" s="78" t="s">
        <v>7</v>
      </c>
      <c r="E979" s="75">
        <v>350</v>
      </c>
      <c r="F979" s="182">
        <f t="shared" si="18"/>
        <v>4200</v>
      </c>
      <c r="G979" s="125"/>
      <c r="H979" s="248"/>
      <c r="I979" s="248"/>
      <c r="J979" s="248"/>
      <c r="K979" s="248"/>
      <c r="L979" s="248"/>
      <c r="M979" s="248"/>
      <c r="N979" s="248"/>
      <c r="O979" s="248"/>
      <c r="P979" s="248"/>
      <c r="Q979" s="248"/>
      <c r="R979" s="248"/>
      <c r="S979" s="248"/>
      <c r="T979" s="248"/>
    </row>
    <row r="980" spans="1:20" s="144" customFormat="1" ht="6" customHeight="1">
      <c r="A980" s="108"/>
      <c r="B980" s="186"/>
      <c r="C980" s="86"/>
      <c r="D980" s="78"/>
      <c r="E980" s="75"/>
      <c r="F980" s="182"/>
      <c r="G980" s="125"/>
      <c r="H980" s="248"/>
      <c r="I980" s="248"/>
      <c r="J980" s="248"/>
      <c r="K980" s="248"/>
      <c r="L980" s="248"/>
      <c r="M980" s="248"/>
      <c r="N980" s="248"/>
      <c r="O980" s="248"/>
      <c r="P980" s="248"/>
      <c r="Q980" s="248"/>
      <c r="R980" s="248"/>
      <c r="S980" s="248"/>
      <c r="T980" s="248"/>
    </row>
    <row r="981" spans="1:20" s="144" customFormat="1" ht="12.75">
      <c r="A981" s="162">
        <v>6</v>
      </c>
      <c r="B981" s="165" t="s">
        <v>430</v>
      </c>
      <c r="C981" s="86"/>
      <c r="D981" s="78"/>
      <c r="E981" s="75"/>
      <c r="F981" s="182"/>
      <c r="G981" s="125"/>
      <c r="H981" s="248"/>
      <c r="I981" s="248"/>
      <c r="J981" s="248"/>
      <c r="K981" s="248"/>
      <c r="L981" s="248"/>
      <c r="M981" s="248"/>
      <c r="N981" s="248"/>
      <c r="O981" s="248"/>
      <c r="P981" s="248"/>
      <c r="Q981" s="248"/>
      <c r="R981" s="248"/>
      <c r="S981" s="248"/>
      <c r="T981" s="248"/>
    </row>
    <row r="982" spans="1:20" s="144" customFormat="1" ht="12.75">
      <c r="A982" s="145">
        <v>6.1</v>
      </c>
      <c r="B982" s="188" t="s">
        <v>431</v>
      </c>
      <c r="C982" s="86">
        <v>17</v>
      </c>
      <c r="D982" s="78" t="s">
        <v>7</v>
      </c>
      <c r="E982" s="75">
        <v>1340.8</v>
      </c>
      <c r="F982" s="182">
        <f>ROUND(C982*E982,2)</f>
        <v>22793.6</v>
      </c>
      <c r="G982" s="125"/>
      <c r="H982" s="248"/>
      <c r="I982" s="248"/>
      <c r="J982" s="248"/>
      <c r="K982" s="248"/>
      <c r="L982" s="248"/>
      <c r="M982" s="248"/>
      <c r="N982" s="248"/>
      <c r="O982" s="248"/>
      <c r="P982" s="248"/>
      <c r="Q982" s="248"/>
      <c r="R982" s="248"/>
      <c r="S982" s="248"/>
      <c r="T982" s="248"/>
    </row>
    <row r="983" spans="1:20" s="144" customFormat="1" ht="12.75">
      <c r="A983" s="145">
        <v>6.2</v>
      </c>
      <c r="B983" s="188" t="s">
        <v>432</v>
      </c>
      <c r="C983" s="86">
        <v>15</v>
      </c>
      <c r="D983" s="78" t="s">
        <v>7</v>
      </c>
      <c r="E983" s="75">
        <v>1467.67</v>
      </c>
      <c r="F983" s="182">
        <f>ROUND(C983*E983,2)</f>
        <v>22015.05</v>
      </c>
      <c r="G983" s="125"/>
      <c r="H983" s="248"/>
      <c r="I983" s="248"/>
      <c r="J983" s="248"/>
      <c r="K983" s="248"/>
      <c r="L983" s="248"/>
      <c r="M983" s="248"/>
      <c r="N983" s="248"/>
      <c r="O983" s="248"/>
      <c r="P983" s="248"/>
      <c r="Q983" s="248"/>
      <c r="R983" s="248"/>
      <c r="S983" s="248"/>
      <c r="T983" s="248"/>
    </row>
    <row r="984" spans="1:20" s="144" customFormat="1" ht="10.5" customHeight="1">
      <c r="A984" s="108"/>
      <c r="B984" s="186"/>
      <c r="C984" s="86"/>
      <c r="D984" s="78"/>
      <c r="E984" s="75"/>
      <c r="F984" s="184"/>
      <c r="G984" s="125"/>
      <c r="H984" s="248"/>
      <c r="I984" s="248"/>
      <c r="J984" s="248"/>
      <c r="K984" s="248"/>
      <c r="L984" s="248"/>
      <c r="M984" s="248"/>
      <c r="N984" s="248"/>
      <c r="O984" s="248"/>
      <c r="P984" s="248"/>
      <c r="Q984" s="248"/>
      <c r="R984" s="248"/>
      <c r="S984" s="248"/>
      <c r="T984" s="248"/>
    </row>
    <row r="985" spans="1:20" s="144" customFormat="1" ht="25.5">
      <c r="A985" s="162">
        <v>7</v>
      </c>
      <c r="B985" s="165" t="s">
        <v>433</v>
      </c>
      <c r="C985" s="86"/>
      <c r="D985" s="78"/>
      <c r="E985" s="75"/>
      <c r="F985" s="184"/>
      <c r="G985" s="125"/>
      <c r="H985" s="248"/>
      <c r="I985" s="248"/>
      <c r="J985" s="248"/>
      <c r="K985" s="248"/>
      <c r="L985" s="248"/>
      <c r="M985" s="248"/>
      <c r="N985" s="248"/>
      <c r="O985" s="248"/>
      <c r="P985" s="248"/>
      <c r="Q985" s="248"/>
      <c r="R985" s="248"/>
      <c r="S985" s="248"/>
      <c r="T985" s="248"/>
    </row>
    <row r="986" spans="1:7" s="263" customFormat="1" ht="51">
      <c r="A986" s="85">
        <v>7.1</v>
      </c>
      <c r="B986" s="95" t="s">
        <v>362</v>
      </c>
      <c r="C986" s="127">
        <v>2</v>
      </c>
      <c r="D986" s="97" t="s">
        <v>0</v>
      </c>
      <c r="E986" s="75">
        <v>18753.26</v>
      </c>
      <c r="F986" s="167">
        <f>ROUND(E986*C986,2)</f>
        <v>37506.52</v>
      </c>
      <c r="G986" s="125"/>
    </row>
    <row r="987" spans="1:7" s="263" customFormat="1" ht="51">
      <c r="A987" s="145">
        <v>7.2</v>
      </c>
      <c r="B987" s="95" t="s">
        <v>434</v>
      </c>
      <c r="C987" s="86">
        <v>3</v>
      </c>
      <c r="D987" s="78" t="s">
        <v>7</v>
      </c>
      <c r="E987" s="75">
        <v>12051.92</v>
      </c>
      <c r="F987" s="182">
        <f>ROUND(C987*E987,2)</f>
        <v>36155.76</v>
      </c>
      <c r="G987" s="125"/>
    </row>
    <row r="988" spans="1:7" s="263" customFormat="1" ht="12.75">
      <c r="A988" s="145">
        <v>7.3</v>
      </c>
      <c r="B988" s="186" t="s">
        <v>435</v>
      </c>
      <c r="C988" s="86">
        <v>5</v>
      </c>
      <c r="D988" s="78" t="s">
        <v>7</v>
      </c>
      <c r="E988" s="75">
        <v>6256.2</v>
      </c>
      <c r="F988" s="182">
        <f>ROUND(C988*E988,2)</f>
        <v>31281</v>
      </c>
      <c r="G988" s="125"/>
    </row>
    <row r="989" spans="1:7" s="263" customFormat="1" ht="9" customHeight="1">
      <c r="A989" s="108"/>
      <c r="B989" s="186"/>
      <c r="C989" s="86"/>
      <c r="D989" s="78"/>
      <c r="E989" s="124"/>
      <c r="F989" s="184"/>
      <c r="G989" s="125"/>
    </row>
    <row r="990" spans="1:7" s="263" customFormat="1" ht="12.75">
      <c r="A990" s="162">
        <v>8</v>
      </c>
      <c r="B990" s="192" t="s">
        <v>436</v>
      </c>
      <c r="C990" s="86"/>
      <c r="D990" s="191"/>
      <c r="E990" s="86"/>
      <c r="F990" s="184"/>
      <c r="G990" s="125"/>
    </row>
    <row r="991" spans="1:7" s="263" customFormat="1" ht="12.75">
      <c r="A991" s="108"/>
      <c r="B991" s="190"/>
      <c r="C991" s="86"/>
      <c r="D991" s="191"/>
      <c r="E991" s="86"/>
      <c r="F991" s="184"/>
      <c r="G991" s="125"/>
    </row>
    <row r="992" spans="1:7" s="263" customFormat="1" ht="12.75">
      <c r="A992" s="247">
        <v>8.1</v>
      </c>
      <c r="B992" s="192" t="s">
        <v>437</v>
      </c>
      <c r="C992" s="193"/>
      <c r="D992" s="194"/>
      <c r="E992" s="189"/>
      <c r="F992" s="102"/>
      <c r="G992" s="125"/>
    </row>
    <row r="993" spans="1:7" s="263" customFormat="1" ht="12.75">
      <c r="A993" s="243" t="s">
        <v>50</v>
      </c>
      <c r="B993" s="158" t="s">
        <v>323</v>
      </c>
      <c r="C993" s="124">
        <v>15</v>
      </c>
      <c r="D993" s="175" t="s">
        <v>7</v>
      </c>
      <c r="E993" s="159">
        <v>80</v>
      </c>
      <c r="F993" s="102">
        <f aca="true" t="shared" si="19" ref="F993:F1005">ROUND((C993*E993),2)</f>
        <v>1200</v>
      </c>
      <c r="G993" s="125"/>
    </row>
    <row r="994" spans="1:7" s="263" customFormat="1" ht="25.5">
      <c r="A994" s="243" t="s">
        <v>51</v>
      </c>
      <c r="B994" s="95" t="s">
        <v>440</v>
      </c>
      <c r="C994" s="124">
        <v>180</v>
      </c>
      <c r="D994" s="97" t="s">
        <v>7</v>
      </c>
      <c r="E994" s="159">
        <v>40.92</v>
      </c>
      <c r="F994" s="102">
        <f t="shared" si="19"/>
        <v>7365.6</v>
      </c>
      <c r="G994" s="125"/>
    </row>
    <row r="995" spans="1:20" s="144" customFormat="1" ht="12.75">
      <c r="A995" s="243" t="s">
        <v>52</v>
      </c>
      <c r="B995" s="95" t="s">
        <v>442</v>
      </c>
      <c r="C995" s="124">
        <v>30</v>
      </c>
      <c r="D995" s="97" t="s">
        <v>7</v>
      </c>
      <c r="E995" s="159">
        <v>72.31</v>
      </c>
      <c r="F995" s="102">
        <f t="shared" si="19"/>
        <v>2169.3</v>
      </c>
      <c r="G995" s="125"/>
      <c r="H995" s="248"/>
      <c r="I995" s="248"/>
      <c r="J995" s="248"/>
      <c r="K995" s="248"/>
      <c r="L995" s="248"/>
      <c r="M995" s="248"/>
      <c r="N995" s="248"/>
      <c r="O995" s="248"/>
      <c r="P995" s="248"/>
      <c r="Q995" s="248"/>
      <c r="R995" s="248"/>
      <c r="S995" s="248"/>
      <c r="T995" s="248"/>
    </row>
    <row r="996" spans="1:20" s="144" customFormat="1" ht="12.75">
      <c r="A996" s="243" t="s">
        <v>53</v>
      </c>
      <c r="B996" s="95" t="s">
        <v>444</v>
      </c>
      <c r="C996" s="124">
        <v>30</v>
      </c>
      <c r="D996" s="97" t="s">
        <v>7</v>
      </c>
      <c r="E996" s="159">
        <v>26.5</v>
      </c>
      <c r="F996" s="102">
        <f t="shared" si="19"/>
        <v>795</v>
      </c>
      <c r="G996" s="125"/>
      <c r="H996" s="248"/>
      <c r="I996" s="248"/>
      <c r="J996" s="248"/>
      <c r="K996" s="248"/>
      <c r="L996" s="248"/>
      <c r="M996" s="248"/>
      <c r="N996" s="248"/>
      <c r="O996" s="248"/>
      <c r="P996" s="248"/>
      <c r="Q996" s="248"/>
      <c r="R996" s="248"/>
      <c r="S996" s="248"/>
      <c r="T996" s="248"/>
    </row>
    <row r="997" spans="1:20" s="144" customFormat="1" ht="12.75">
      <c r="A997" s="243" t="s">
        <v>54</v>
      </c>
      <c r="B997" s="95" t="s">
        <v>446</v>
      </c>
      <c r="C997" s="124">
        <v>22.5</v>
      </c>
      <c r="D997" s="97" t="s">
        <v>8</v>
      </c>
      <c r="E997" s="159">
        <v>292.05</v>
      </c>
      <c r="F997" s="102">
        <f t="shared" si="19"/>
        <v>6571.13</v>
      </c>
      <c r="G997" s="125"/>
      <c r="H997" s="248"/>
      <c r="I997" s="248"/>
      <c r="J997" s="248"/>
      <c r="K997" s="248"/>
      <c r="L997" s="248"/>
      <c r="M997" s="248"/>
      <c r="N997" s="248"/>
      <c r="O997" s="248"/>
      <c r="P997" s="248"/>
      <c r="Q997" s="248"/>
      <c r="R997" s="248"/>
      <c r="S997" s="248"/>
      <c r="T997" s="248"/>
    </row>
    <row r="998" spans="1:20" s="144" customFormat="1" ht="12.75">
      <c r="A998" s="243" t="s">
        <v>55</v>
      </c>
      <c r="B998" s="95" t="s">
        <v>447</v>
      </c>
      <c r="C998" s="124">
        <v>15</v>
      </c>
      <c r="D998" s="97" t="s">
        <v>7</v>
      </c>
      <c r="E998" s="159">
        <v>35.4</v>
      </c>
      <c r="F998" s="102">
        <f t="shared" si="19"/>
        <v>531</v>
      </c>
      <c r="G998" s="125"/>
      <c r="H998" s="248"/>
      <c r="I998" s="248"/>
      <c r="J998" s="248"/>
      <c r="K998" s="248"/>
      <c r="L998" s="248"/>
      <c r="M998" s="248"/>
      <c r="N998" s="248"/>
      <c r="O998" s="248"/>
      <c r="P998" s="248"/>
      <c r="Q998" s="248"/>
      <c r="R998" s="248"/>
      <c r="S998" s="248"/>
      <c r="T998" s="248"/>
    </row>
    <row r="999" spans="1:20" s="144" customFormat="1" ht="12.75">
      <c r="A999" s="243" t="s">
        <v>57</v>
      </c>
      <c r="B999" s="95" t="s">
        <v>448</v>
      </c>
      <c r="C999" s="124">
        <v>15</v>
      </c>
      <c r="D999" s="97" t="s">
        <v>7</v>
      </c>
      <c r="E999" s="159">
        <v>28.32</v>
      </c>
      <c r="F999" s="102">
        <f t="shared" si="19"/>
        <v>424.8</v>
      </c>
      <c r="G999" s="125"/>
      <c r="H999" s="248"/>
      <c r="I999" s="248"/>
      <c r="J999" s="248"/>
      <c r="K999" s="248"/>
      <c r="L999" s="248"/>
      <c r="M999" s="248"/>
      <c r="N999" s="248"/>
      <c r="O999" s="248"/>
      <c r="P999" s="248"/>
      <c r="Q999" s="248"/>
      <c r="R999" s="248"/>
      <c r="S999" s="248"/>
      <c r="T999" s="248"/>
    </row>
    <row r="1000" spans="1:20" s="144" customFormat="1" ht="12.75">
      <c r="A1000" s="243" t="s">
        <v>511</v>
      </c>
      <c r="B1000" s="95" t="s">
        <v>449</v>
      </c>
      <c r="C1000" s="124">
        <v>15</v>
      </c>
      <c r="D1000" s="97" t="s">
        <v>7</v>
      </c>
      <c r="E1000" s="159">
        <v>286.36</v>
      </c>
      <c r="F1000" s="102">
        <f t="shared" si="19"/>
        <v>4295.4</v>
      </c>
      <c r="G1000" s="125"/>
      <c r="H1000" s="248"/>
      <c r="I1000" s="248"/>
      <c r="J1000" s="248"/>
      <c r="K1000" s="248"/>
      <c r="L1000" s="248"/>
      <c r="M1000" s="248"/>
      <c r="N1000" s="248"/>
      <c r="O1000" s="248"/>
      <c r="P1000" s="248"/>
      <c r="Q1000" s="248"/>
      <c r="R1000" s="248"/>
      <c r="S1000" s="248"/>
      <c r="T1000" s="248"/>
    </row>
    <row r="1001" spans="1:20" s="144" customFormat="1" ht="12.75">
      <c r="A1001" s="243" t="s">
        <v>512</v>
      </c>
      <c r="B1001" s="95" t="s">
        <v>450</v>
      </c>
      <c r="C1001" s="124">
        <v>15</v>
      </c>
      <c r="D1001" s="97" t="s">
        <v>7</v>
      </c>
      <c r="E1001" s="159">
        <v>380</v>
      </c>
      <c r="F1001" s="102">
        <f t="shared" si="19"/>
        <v>5700</v>
      </c>
      <c r="G1001" s="125"/>
      <c r="H1001" s="248"/>
      <c r="I1001" s="248"/>
      <c r="J1001" s="248"/>
      <c r="K1001" s="248"/>
      <c r="L1001" s="248"/>
      <c r="M1001" s="248"/>
      <c r="N1001" s="248"/>
      <c r="O1001" s="248"/>
      <c r="P1001" s="248"/>
      <c r="Q1001" s="248"/>
      <c r="R1001" s="248"/>
      <c r="S1001" s="248"/>
      <c r="T1001" s="248"/>
    </row>
    <row r="1002" spans="1:20" s="144" customFormat="1" ht="12.75">
      <c r="A1002" s="243" t="s">
        <v>513</v>
      </c>
      <c r="B1002" s="95" t="s">
        <v>21</v>
      </c>
      <c r="C1002" s="124">
        <v>15</v>
      </c>
      <c r="D1002" s="97" t="s">
        <v>7</v>
      </c>
      <c r="E1002" s="159">
        <v>21.67</v>
      </c>
      <c r="F1002" s="102">
        <f t="shared" si="19"/>
        <v>325.05</v>
      </c>
      <c r="G1002" s="125"/>
      <c r="H1002" s="248"/>
      <c r="I1002" s="248"/>
      <c r="J1002" s="248"/>
      <c r="K1002" s="248"/>
      <c r="L1002" s="248"/>
      <c r="M1002" s="248"/>
      <c r="N1002" s="248"/>
      <c r="O1002" s="248"/>
      <c r="P1002" s="248"/>
      <c r="Q1002" s="248"/>
      <c r="R1002" s="248"/>
      <c r="S1002" s="248"/>
      <c r="T1002" s="248"/>
    </row>
    <row r="1003" spans="1:20" s="144" customFormat="1" ht="12.75">
      <c r="A1003" s="243" t="s">
        <v>514</v>
      </c>
      <c r="B1003" s="95" t="s">
        <v>451</v>
      </c>
      <c r="C1003" s="124">
        <v>29.7</v>
      </c>
      <c r="D1003" s="97" t="s">
        <v>7</v>
      </c>
      <c r="E1003" s="159">
        <v>350</v>
      </c>
      <c r="F1003" s="102">
        <f t="shared" si="19"/>
        <v>10395</v>
      </c>
      <c r="G1003" s="125"/>
      <c r="H1003" s="248"/>
      <c r="I1003" s="248"/>
      <c r="J1003" s="248"/>
      <c r="K1003" s="248"/>
      <c r="L1003" s="248"/>
      <c r="M1003" s="248"/>
      <c r="N1003" s="248"/>
      <c r="O1003" s="248"/>
      <c r="P1003" s="248"/>
      <c r="Q1003" s="248"/>
      <c r="R1003" s="248"/>
      <c r="S1003" s="248"/>
      <c r="T1003" s="248"/>
    </row>
    <row r="1004" spans="1:20" s="144" customFormat="1" ht="12.75">
      <c r="A1004" s="243" t="s">
        <v>515</v>
      </c>
      <c r="B1004" s="95" t="s">
        <v>452</v>
      </c>
      <c r="C1004" s="124">
        <v>15</v>
      </c>
      <c r="D1004" s="78" t="s">
        <v>6</v>
      </c>
      <c r="E1004" s="159">
        <v>699.05</v>
      </c>
      <c r="F1004" s="102">
        <f t="shared" si="19"/>
        <v>10485.75</v>
      </c>
      <c r="G1004" s="125"/>
      <c r="H1004" s="248"/>
      <c r="I1004" s="248"/>
      <c r="J1004" s="248"/>
      <c r="K1004" s="248"/>
      <c r="L1004" s="248"/>
      <c r="M1004" s="248"/>
      <c r="N1004" s="248"/>
      <c r="O1004" s="248"/>
      <c r="P1004" s="248"/>
      <c r="Q1004" s="248"/>
      <c r="R1004" s="248"/>
      <c r="S1004" s="248"/>
      <c r="T1004" s="248"/>
    </row>
    <row r="1005" spans="1:20" s="144" customFormat="1" ht="12.75">
      <c r="A1005" s="243" t="s">
        <v>516</v>
      </c>
      <c r="B1005" s="95" t="s">
        <v>453</v>
      </c>
      <c r="C1005" s="124">
        <v>15</v>
      </c>
      <c r="D1005" s="97" t="s">
        <v>7</v>
      </c>
      <c r="E1005" s="159">
        <v>450</v>
      </c>
      <c r="F1005" s="102">
        <f t="shared" si="19"/>
        <v>6750</v>
      </c>
      <c r="G1005" s="125"/>
      <c r="H1005" s="248"/>
      <c r="I1005" s="248"/>
      <c r="J1005" s="248"/>
      <c r="K1005" s="248"/>
      <c r="L1005" s="248"/>
      <c r="M1005" s="248"/>
      <c r="N1005" s="248"/>
      <c r="O1005" s="248"/>
      <c r="P1005" s="248"/>
      <c r="Q1005" s="248"/>
      <c r="R1005" s="248"/>
      <c r="S1005" s="248"/>
      <c r="T1005" s="248"/>
    </row>
    <row r="1006" spans="1:20" s="144" customFormat="1" ht="12.75">
      <c r="A1006" s="108"/>
      <c r="B1006" s="95"/>
      <c r="C1006" s="89"/>
      <c r="D1006" s="97"/>
      <c r="E1006" s="81"/>
      <c r="F1006" s="102"/>
      <c r="G1006" s="125"/>
      <c r="H1006" s="248"/>
      <c r="I1006" s="248"/>
      <c r="J1006" s="248"/>
      <c r="K1006" s="248"/>
      <c r="L1006" s="248"/>
      <c r="M1006" s="248"/>
      <c r="N1006" s="248"/>
      <c r="O1006" s="248"/>
      <c r="P1006" s="248"/>
      <c r="Q1006" s="248"/>
      <c r="R1006" s="248"/>
      <c r="S1006" s="248"/>
      <c r="T1006" s="248"/>
    </row>
    <row r="1007" spans="1:20" s="144" customFormat="1" ht="12.75">
      <c r="A1007" s="83">
        <v>8.2</v>
      </c>
      <c r="B1007" s="98" t="s">
        <v>454</v>
      </c>
      <c r="C1007" s="157"/>
      <c r="D1007" s="73"/>
      <c r="E1007" s="81"/>
      <c r="F1007" s="124"/>
      <c r="G1007" s="125"/>
      <c r="H1007" s="248"/>
      <c r="I1007" s="248"/>
      <c r="J1007" s="248"/>
      <c r="K1007" s="248"/>
      <c r="L1007" s="248"/>
      <c r="M1007" s="248"/>
      <c r="N1007" s="248"/>
      <c r="O1007" s="248"/>
      <c r="P1007" s="248"/>
      <c r="Q1007" s="248"/>
      <c r="R1007" s="248"/>
      <c r="S1007" s="248"/>
      <c r="T1007" s="248"/>
    </row>
    <row r="1008" spans="1:20" s="144" customFormat="1" ht="12.75">
      <c r="A1008" s="243" t="s">
        <v>457</v>
      </c>
      <c r="B1008" s="95" t="s">
        <v>360</v>
      </c>
      <c r="C1008" s="124">
        <v>15</v>
      </c>
      <c r="D1008" s="97" t="s">
        <v>0</v>
      </c>
      <c r="E1008" s="75">
        <v>80</v>
      </c>
      <c r="F1008" s="167">
        <f aca="true" t="shared" si="20" ref="F1008:F1018">ROUND(E1008*C1008,2)</f>
        <v>1200</v>
      </c>
      <c r="G1008" s="125"/>
      <c r="H1008" s="248"/>
      <c r="I1008" s="248"/>
      <c r="J1008" s="248"/>
      <c r="K1008" s="248"/>
      <c r="L1008" s="248"/>
      <c r="M1008" s="248"/>
      <c r="N1008" s="248"/>
      <c r="O1008" s="248"/>
      <c r="P1008" s="248"/>
      <c r="Q1008" s="248"/>
      <c r="R1008" s="248"/>
      <c r="S1008" s="248"/>
      <c r="T1008" s="248"/>
    </row>
    <row r="1009" spans="1:7" s="248" customFormat="1" ht="25.5">
      <c r="A1009" s="243" t="s">
        <v>458</v>
      </c>
      <c r="B1009" s="91" t="s">
        <v>379</v>
      </c>
      <c r="C1009" s="124">
        <v>90</v>
      </c>
      <c r="D1009" s="175" t="s">
        <v>8</v>
      </c>
      <c r="E1009" s="75">
        <v>40.92</v>
      </c>
      <c r="F1009" s="167">
        <f t="shared" si="20"/>
        <v>3682.8</v>
      </c>
      <c r="G1009" s="125"/>
    </row>
    <row r="1010" spans="1:20" s="144" customFormat="1" ht="12.75">
      <c r="A1010" s="243" t="s">
        <v>459</v>
      </c>
      <c r="B1010" s="95" t="s">
        <v>325</v>
      </c>
      <c r="C1010" s="124">
        <v>15</v>
      </c>
      <c r="D1010" s="97" t="s">
        <v>0</v>
      </c>
      <c r="E1010" s="75">
        <v>72.31</v>
      </c>
      <c r="F1010" s="167">
        <f t="shared" si="20"/>
        <v>1084.65</v>
      </c>
      <c r="G1010" s="125"/>
      <c r="H1010" s="248"/>
      <c r="I1010" s="248"/>
      <c r="J1010" s="248"/>
      <c r="K1010" s="248"/>
      <c r="L1010" s="248"/>
      <c r="M1010" s="248"/>
      <c r="N1010" s="248"/>
      <c r="O1010" s="248"/>
      <c r="P1010" s="248"/>
      <c r="Q1010" s="248"/>
      <c r="R1010" s="248"/>
      <c r="S1010" s="248"/>
      <c r="T1010" s="248"/>
    </row>
    <row r="1011" spans="1:20" s="144" customFormat="1" ht="12.75">
      <c r="A1011" s="243" t="s">
        <v>460</v>
      </c>
      <c r="B1011" s="95" t="s">
        <v>380</v>
      </c>
      <c r="C1011" s="124">
        <v>30</v>
      </c>
      <c r="D1011" s="97" t="s">
        <v>0</v>
      </c>
      <c r="E1011" s="75">
        <v>93.84</v>
      </c>
      <c r="F1011" s="167">
        <f t="shared" si="20"/>
        <v>2815.2</v>
      </c>
      <c r="G1011" s="125"/>
      <c r="H1011" s="248"/>
      <c r="I1011" s="248"/>
      <c r="J1011" s="248"/>
      <c r="K1011" s="248"/>
      <c r="L1011" s="248"/>
      <c r="M1011" s="248"/>
      <c r="N1011" s="248"/>
      <c r="O1011" s="248"/>
      <c r="P1011" s="248"/>
      <c r="Q1011" s="248"/>
      <c r="R1011" s="248"/>
      <c r="S1011" s="248"/>
      <c r="T1011" s="248"/>
    </row>
    <row r="1012" spans="1:20" s="144" customFormat="1" ht="12.75">
      <c r="A1012" s="243" t="s">
        <v>461</v>
      </c>
      <c r="B1012" s="95" t="s">
        <v>381</v>
      </c>
      <c r="C1012" s="124">
        <v>15</v>
      </c>
      <c r="D1012" s="97" t="s">
        <v>0</v>
      </c>
      <c r="E1012" s="75">
        <v>205.68</v>
      </c>
      <c r="F1012" s="167">
        <f t="shared" si="20"/>
        <v>3085.2</v>
      </c>
      <c r="G1012" s="125"/>
      <c r="H1012" s="248"/>
      <c r="I1012" s="248"/>
      <c r="J1012" s="248"/>
      <c r="K1012" s="248"/>
      <c r="L1012" s="248"/>
      <c r="M1012" s="248"/>
      <c r="N1012" s="248"/>
      <c r="O1012" s="248"/>
      <c r="P1012" s="248"/>
      <c r="Q1012" s="248"/>
      <c r="R1012" s="248"/>
      <c r="S1012" s="248"/>
      <c r="T1012" s="248"/>
    </row>
    <row r="1013" spans="1:20" s="144" customFormat="1" ht="12.75">
      <c r="A1013" s="243" t="s">
        <v>462</v>
      </c>
      <c r="B1013" s="95" t="s">
        <v>382</v>
      </c>
      <c r="C1013" s="124">
        <v>15</v>
      </c>
      <c r="D1013" s="97" t="s">
        <v>0</v>
      </c>
      <c r="E1013" s="75">
        <v>1180</v>
      </c>
      <c r="F1013" s="167">
        <f t="shared" si="20"/>
        <v>17700</v>
      </c>
      <c r="G1013" s="125"/>
      <c r="H1013" s="248"/>
      <c r="I1013" s="248"/>
      <c r="J1013" s="248"/>
      <c r="K1013" s="248"/>
      <c r="L1013" s="248"/>
      <c r="M1013" s="248"/>
      <c r="N1013" s="248"/>
      <c r="O1013" s="248"/>
      <c r="P1013" s="248"/>
      <c r="Q1013" s="248"/>
      <c r="R1013" s="248"/>
      <c r="S1013" s="248"/>
      <c r="T1013" s="248"/>
    </row>
    <row r="1014" spans="1:20" s="144" customFormat="1" ht="12.75">
      <c r="A1014" s="243" t="s">
        <v>517</v>
      </c>
      <c r="B1014" s="95" t="s">
        <v>383</v>
      </c>
      <c r="C1014" s="124">
        <v>15</v>
      </c>
      <c r="D1014" s="97" t="s">
        <v>8</v>
      </c>
      <c r="E1014" s="75">
        <v>50.35</v>
      </c>
      <c r="F1014" s="167">
        <f t="shared" si="20"/>
        <v>755.25</v>
      </c>
      <c r="G1014" s="125"/>
      <c r="H1014" s="248"/>
      <c r="I1014" s="248"/>
      <c r="J1014" s="248"/>
      <c r="K1014" s="248"/>
      <c r="L1014" s="248"/>
      <c r="M1014" s="248"/>
      <c r="N1014" s="248"/>
      <c r="O1014" s="248"/>
      <c r="P1014" s="248"/>
      <c r="Q1014" s="248"/>
      <c r="R1014" s="248"/>
      <c r="S1014" s="248"/>
      <c r="T1014" s="248"/>
    </row>
    <row r="1015" spans="1:20" s="144" customFormat="1" ht="12.75">
      <c r="A1015" s="243" t="s">
        <v>518</v>
      </c>
      <c r="B1015" s="95" t="s">
        <v>384</v>
      </c>
      <c r="C1015" s="124">
        <v>15</v>
      </c>
      <c r="D1015" s="97" t="s">
        <v>0</v>
      </c>
      <c r="E1015" s="75">
        <v>293.52</v>
      </c>
      <c r="F1015" s="167">
        <f t="shared" si="20"/>
        <v>4402.8</v>
      </c>
      <c r="G1015" s="125"/>
      <c r="H1015" s="248"/>
      <c r="I1015" s="248"/>
      <c r="J1015" s="248"/>
      <c r="K1015" s="248"/>
      <c r="L1015" s="248"/>
      <c r="M1015" s="248"/>
      <c r="N1015" s="248"/>
      <c r="O1015" s="248"/>
      <c r="P1015" s="248"/>
      <c r="Q1015" s="248"/>
      <c r="R1015" s="248"/>
      <c r="S1015" s="248"/>
      <c r="T1015" s="248"/>
    </row>
    <row r="1016" spans="1:20" s="144" customFormat="1" ht="12.75">
      <c r="A1016" s="243" t="s">
        <v>519</v>
      </c>
      <c r="B1016" s="95" t="s">
        <v>331</v>
      </c>
      <c r="C1016" s="124">
        <v>15</v>
      </c>
      <c r="D1016" s="97" t="s">
        <v>0</v>
      </c>
      <c r="E1016" s="75">
        <v>21.67</v>
      </c>
      <c r="F1016" s="167">
        <f t="shared" si="20"/>
        <v>325.05</v>
      </c>
      <c r="G1016" s="125"/>
      <c r="H1016" s="248"/>
      <c r="I1016" s="248"/>
      <c r="J1016" s="248"/>
      <c r="K1016" s="248"/>
      <c r="L1016" s="248"/>
      <c r="M1016" s="248"/>
      <c r="N1016" s="248"/>
      <c r="O1016" s="248"/>
      <c r="P1016" s="248"/>
      <c r="Q1016" s="248"/>
      <c r="R1016" s="248"/>
      <c r="S1016" s="248"/>
      <c r="T1016" s="248"/>
    </row>
    <row r="1017" spans="1:20" s="144" customFormat="1" ht="12.75">
      <c r="A1017" s="243" t="s">
        <v>520</v>
      </c>
      <c r="B1017" s="95" t="s">
        <v>385</v>
      </c>
      <c r="C1017" s="124">
        <v>15</v>
      </c>
      <c r="D1017" s="97" t="s">
        <v>0</v>
      </c>
      <c r="E1017" s="75">
        <v>23.84</v>
      </c>
      <c r="F1017" s="167">
        <f t="shared" si="20"/>
        <v>357.6</v>
      </c>
      <c r="G1017" s="125"/>
      <c r="H1017" s="248"/>
      <c r="I1017" s="248"/>
      <c r="J1017" s="248"/>
      <c r="K1017" s="248"/>
      <c r="L1017" s="248"/>
      <c r="M1017" s="248"/>
      <c r="N1017" s="248"/>
      <c r="O1017" s="248"/>
      <c r="P1017" s="248"/>
      <c r="Q1017" s="248"/>
      <c r="R1017" s="248"/>
      <c r="S1017" s="248"/>
      <c r="T1017" s="248"/>
    </row>
    <row r="1018" spans="1:20" s="144" customFormat="1" ht="12.75">
      <c r="A1018" s="243" t="s">
        <v>521</v>
      </c>
      <c r="B1018" s="95" t="s">
        <v>386</v>
      </c>
      <c r="C1018" s="124">
        <v>29.7</v>
      </c>
      <c r="D1018" s="97" t="s">
        <v>6</v>
      </c>
      <c r="E1018" s="75">
        <v>699.05</v>
      </c>
      <c r="F1018" s="167">
        <f t="shared" si="20"/>
        <v>20761.79</v>
      </c>
      <c r="G1018" s="125"/>
      <c r="H1018" s="248"/>
      <c r="I1018" s="248"/>
      <c r="J1018" s="248"/>
      <c r="K1018" s="248"/>
      <c r="L1018" s="248"/>
      <c r="M1018" s="248"/>
      <c r="N1018" s="248"/>
      <c r="O1018" s="248"/>
      <c r="P1018" s="248"/>
      <c r="Q1018" s="248"/>
      <c r="R1018" s="248"/>
      <c r="S1018" s="248"/>
      <c r="T1018" s="248"/>
    </row>
    <row r="1019" spans="1:20" s="144" customFormat="1" ht="12.75">
      <c r="A1019" s="243" t="s">
        <v>522</v>
      </c>
      <c r="B1019" s="161" t="s">
        <v>334</v>
      </c>
      <c r="C1019" s="124">
        <v>15</v>
      </c>
      <c r="D1019" s="97" t="s">
        <v>0</v>
      </c>
      <c r="E1019" s="75">
        <v>345.2</v>
      </c>
      <c r="F1019" s="168">
        <f>ROUND(C1019*E1019,2)</f>
        <v>5178</v>
      </c>
      <c r="G1019" s="125"/>
      <c r="H1019" s="248"/>
      <c r="I1019" s="248"/>
      <c r="J1019" s="248"/>
      <c r="K1019" s="248"/>
      <c r="L1019" s="248"/>
      <c r="M1019" s="248"/>
      <c r="N1019" s="248"/>
      <c r="O1019" s="248"/>
      <c r="P1019" s="248"/>
      <c r="Q1019" s="248"/>
      <c r="R1019" s="248"/>
      <c r="S1019" s="248"/>
      <c r="T1019" s="248"/>
    </row>
    <row r="1020" spans="1:20" s="144" customFormat="1" ht="12.75">
      <c r="A1020" s="292" t="s">
        <v>523</v>
      </c>
      <c r="B1020" s="288" t="s">
        <v>335</v>
      </c>
      <c r="C1020" s="287">
        <v>15</v>
      </c>
      <c r="D1020" s="289" t="s">
        <v>0</v>
      </c>
      <c r="E1020" s="251">
        <v>661.53</v>
      </c>
      <c r="F1020" s="291">
        <f>ROUND(E1020*C1020,2)</f>
        <v>9922.95</v>
      </c>
      <c r="G1020" s="125"/>
      <c r="H1020" s="248"/>
      <c r="I1020" s="248"/>
      <c r="J1020" s="248"/>
      <c r="K1020" s="248"/>
      <c r="L1020" s="248"/>
      <c r="M1020" s="248"/>
      <c r="N1020" s="248"/>
      <c r="O1020" s="248"/>
      <c r="P1020" s="248"/>
      <c r="Q1020" s="248"/>
      <c r="R1020" s="248"/>
      <c r="S1020" s="248"/>
      <c r="T1020" s="248"/>
    </row>
    <row r="1021" spans="1:20" s="144" customFormat="1" ht="38.25">
      <c r="A1021" s="90">
        <v>9</v>
      </c>
      <c r="B1021" s="91" t="s">
        <v>183</v>
      </c>
      <c r="C1021" s="81">
        <v>1021</v>
      </c>
      <c r="D1021" s="97" t="s">
        <v>8</v>
      </c>
      <c r="E1021" s="166">
        <v>39.54</v>
      </c>
      <c r="F1021" s="159">
        <f>ROUND(C1021*E1021,2)</f>
        <v>40370.34</v>
      </c>
      <c r="G1021" s="125"/>
      <c r="H1021" s="248"/>
      <c r="I1021" s="248"/>
      <c r="J1021" s="248"/>
      <c r="K1021" s="248"/>
      <c r="L1021" s="248"/>
      <c r="M1021" s="248"/>
      <c r="N1021" s="248"/>
      <c r="O1021" s="248"/>
      <c r="P1021" s="248"/>
      <c r="Q1021" s="248"/>
      <c r="R1021" s="248"/>
      <c r="S1021" s="248"/>
      <c r="T1021" s="248"/>
    </row>
    <row r="1022" spans="1:20" s="144" customFormat="1" ht="51">
      <c r="A1022" s="90">
        <v>10</v>
      </c>
      <c r="B1022" s="91" t="s">
        <v>184</v>
      </c>
      <c r="C1022" s="81">
        <v>1021</v>
      </c>
      <c r="D1022" s="97" t="s">
        <v>8</v>
      </c>
      <c r="E1022" s="75">
        <v>39.54</v>
      </c>
      <c r="F1022" s="159">
        <f>ROUND(C1022*E1022,2)</f>
        <v>40370.34</v>
      </c>
      <c r="G1022" s="125"/>
      <c r="H1022" s="248"/>
      <c r="I1022" s="248"/>
      <c r="J1022" s="248"/>
      <c r="K1022" s="248"/>
      <c r="L1022" s="248"/>
      <c r="M1022" s="248"/>
      <c r="N1022" s="248"/>
      <c r="O1022" s="248"/>
      <c r="P1022" s="248"/>
      <c r="Q1022" s="248"/>
      <c r="R1022" s="248"/>
      <c r="S1022" s="248"/>
      <c r="T1022" s="248"/>
    </row>
    <row r="1023" spans="1:20" s="144" customFormat="1" ht="26.25" thickBot="1">
      <c r="A1023" s="92">
        <v>11</v>
      </c>
      <c r="B1023" s="93" t="s">
        <v>352</v>
      </c>
      <c r="C1023" s="81">
        <v>1021</v>
      </c>
      <c r="D1023" s="97" t="s">
        <v>8</v>
      </c>
      <c r="E1023" s="75">
        <v>10.22</v>
      </c>
      <c r="F1023" s="159">
        <f>ROUND(C1023*E1023,2)</f>
        <v>10434.62</v>
      </c>
      <c r="G1023" s="125"/>
      <c r="H1023" s="248"/>
      <c r="I1023" s="248"/>
      <c r="J1023" s="248"/>
      <c r="K1023" s="248"/>
      <c r="L1023" s="248"/>
      <c r="M1023" s="248"/>
      <c r="N1023" s="248"/>
      <c r="O1023" s="248"/>
      <c r="P1023" s="248"/>
      <c r="Q1023" s="248"/>
      <c r="R1023" s="248"/>
      <c r="S1023" s="248"/>
      <c r="T1023" s="248"/>
    </row>
    <row r="1024" spans="1:20" s="234" customFormat="1" ht="14.25" thickBot="1" thickTop="1">
      <c r="A1024" s="229"/>
      <c r="B1024" s="230" t="s">
        <v>468</v>
      </c>
      <c r="C1024" s="231"/>
      <c r="D1024" s="232"/>
      <c r="E1024" s="233"/>
      <c r="F1024" s="233">
        <f>SUM(F955:F1023)</f>
        <v>1051395.1300000004</v>
      </c>
      <c r="G1024" s="125"/>
      <c r="H1024" s="265"/>
      <c r="I1024" s="265"/>
      <c r="J1024" s="265"/>
      <c r="K1024" s="265"/>
      <c r="L1024" s="265"/>
      <c r="M1024" s="265"/>
      <c r="N1024" s="265"/>
      <c r="O1024" s="265"/>
      <c r="P1024" s="265"/>
      <c r="Q1024" s="265"/>
      <c r="R1024" s="265"/>
      <c r="S1024" s="265"/>
      <c r="T1024" s="265"/>
    </row>
    <row r="1025" spans="1:20" s="144" customFormat="1" ht="13.5" thickTop="1">
      <c r="A1025" s="149"/>
      <c r="B1025" s="177"/>
      <c r="C1025" s="73"/>
      <c r="D1025" s="73"/>
      <c r="E1025" s="178"/>
      <c r="F1025" s="142"/>
      <c r="G1025" s="125"/>
      <c r="H1025" s="248"/>
      <c r="I1025" s="248"/>
      <c r="J1025" s="248"/>
      <c r="K1025" s="248"/>
      <c r="L1025" s="248"/>
      <c r="M1025" s="248"/>
      <c r="N1025" s="248"/>
      <c r="O1025" s="248"/>
      <c r="P1025" s="248"/>
      <c r="Q1025" s="248"/>
      <c r="R1025" s="248"/>
      <c r="S1025" s="248"/>
      <c r="T1025" s="248"/>
    </row>
    <row r="1026" spans="1:20" s="137" customFormat="1" ht="25.5">
      <c r="A1026" s="179" t="s">
        <v>469</v>
      </c>
      <c r="B1026" s="180" t="s">
        <v>455</v>
      </c>
      <c r="C1026" s="86"/>
      <c r="D1026" s="78"/>
      <c r="E1026" s="86"/>
      <c r="F1026" s="105"/>
      <c r="G1026" s="125"/>
      <c r="H1026" s="263"/>
      <c r="I1026" s="263"/>
      <c r="J1026" s="263"/>
      <c r="K1026" s="263"/>
      <c r="L1026" s="263"/>
      <c r="M1026" s="263"/>
      <c r="N1026" s="263"/>
      <c r="O1026" s="263"/>
      <c r="P1026" s="263"/>
      <c r="Q1026" s="263"/>
      <c r="R1026" s="263"/>
      <c r="S1026" s="263"/>
      <c r="T1026" s="263"/>
    </row>
    <row r="1027" spans="1:20" s="144" customFormat="1" ht="9" customHeight="1">
      <c r="A1027" s="103"/>
      <c r="B1027" s="104"/>
      <c r="C1027" s="86"/>
      <c r="D1027" s="78"/>
      <c r="E1027" s="86"/>
      <c r="F1027" s="105"/>
      <c r="G1027" s="125"/>
      <c r="H1027" s="248"/>
      <c r="I1027" s="248"/>
      <c r="J1027" s="248"/>
      <c r="K1027" s="248"/>
      <c r="L1027" s="248"/>
      <c r="M1027" s="248"/>
      <c r="N1027" s="248"/>
      <c r="O1027" s="248"/>
      <c r="P1027" s="248"/>
      <c r="Q1027" s="248"/>
      <c r="R1027" s="248"/>
      <c r="S1027" s="248"/>
      <c r="T1027" s="248"/>
    </row>
    <row r="1028" spans="1:20" s="144" customFormat="1" ht="12.75">
      <c r="A1028" s="224">
        <v>1</v>
      </c>
      <c r="B1028" s="95" t="s">
        <v>417</v>
      </c>
      <c r="C1028" s="89">
        <v>2172</v>
      </c>
      <c r="D1028" s="181" t="s">
        <v>8</v>
      </c>
      <c r="E1028" s="75">
        <v>12.99</v>
      </c>
      <c r="F1028" s="182">
        <f>ROUND(C1028*E1028,2)</f>
        <v>28214.28</v>
      </c>
      <c r="G1028" s="125"/>
      <c r="H1028" s="248"/>
      <c r="I1028" s="248"/>
      <c r="J1028" s="248"/>
      <c r="K1028" s="248"/>
      <c r="L1028" s="248"/>
      <c r="M1028" s="248"/>
      <c r="N1028" s="248"/>
      <c r="O1028" s="248"/>
      <c r="P1028" s="248"/>
      <c r="Q1028" s="248"/>
      <c r="R1028" s="248"/>
      <c r="S1028" s="248"/>
      <c r="T1028" s="248"/>
    </row>
    <row r="1029" spans="1:20" s="144" customFormat="1" ht="11.25" customHeight="1">
      <c r="A1029" s="103"/>
      <c r="B1029" s="104"/>
      <c r="C1029" s="86"/>
      <c r="D1029" s="78"/>
      <c r="E1029" s="75"/>
      <c r="F1029" s="105"/>
      <c r="G1029" s="125"/>
      <c r="H1029" s="248"/>
      <c r="I1029" s="248"/>
      <c r="J1029" s="248"/>
      <c r="K1029" s="248"/>
      <c r="L1029" s="248"/>
      <c r="M1029" s="248"/>
      <c r="N1029" s="248"/>
      <c r="O1029" s="248"/>
      <c r="P1029" s="248"/>
      <c r="Q1029" s="248"/>
      <c r="R1029" s="248"/>
      <c r="S1029" s="248"/>
      <c r="T1029" s="248"/>
    </row>
    <row r="1030" spans="1:20" s="144" customFormat="1" ht="12.75">
      <c r="A1030" s="162">
        <v>2</v>
      </c>
      <c r="B1030" s="180" t="s">
        <v>418</v>
      </c>
      <c r="C1030" s="89"/>
      <c r="D1030" s="183"/>
      <c r="E1030" s="75"/>
      <c r="F1030" s="184"/>
      <c r="G1030" s="125"/>
      <c r="H1030" s="248"/>
      <c r="I1030" s="248"/>
      <c r="J1030" s="248"/>
      <c r="K1030" s="248"/>
      <c r="L1030" s="248"/>
      <c r="M1030" s="248"/>
      <c r="N1030" s="248"/>
      <c r="O1030" s="248"/>
      <c r="P1030" s="248"/>
      <c r="Q1030" s="248"/>
      <c r="R1030" s="248"/>
      <c r="S1030" s="248"/>
      <c r="T1030" s="248"/>
    </row>
    <row r="1031" spans="1:20" s="144" customFormat="1" ht="12.75">
      <c r="A1031" s="85">
        <v>2.1</v>
      </c>
      <c r="B1031" s="146" t="s">
        <v>295</v>
      </c>
      <c r="C1031" s="86">
        <v>1563.24</v>
      </c>
      <c r="D1031" s="78" t="s">
        <v>6</v>
      </c>
      <c r="E1031" s="75">
        <v>108.18</v>
      </c>
      <c r="F1031" s="182">
        <f>ROUND(C1031*E1031,2)</f>
        <v>169111.3</v>
      </c>
      <c r="G1031" s="125"/>
      <c r="H1031" s="248"/>
      <c r="I1031" s="248"/>
      <c r="J1031" s="248"/>
      <c r="K1031" s="248"/>
      <c r="L1031" s="248"/>
      <c r="M1031" s="248"/>
      <c r="N1031" s="248"/>
      <c r="O1031" s="248"/>
      <c r="P1031" s="248"/>
      <c r="Q1031" s="248"/>
      <c r="R1031" s="248"/>
      <c r="S1031" s="248"/>
      <c r="T1031" s="248"/>
    </row>
    <row r="1032" spans="1:20" s="144" customFormat="1" ht="12.75">
      <c r="A1032" s="85">
        <v>2.2</v>
      </c>
      <c r="B1032" s="148" t="s">
        <v>296</v>
      </c>
      <c r="C1032" s="147">
        <v>1474.9</v>
      </c>
      <c r="D1032" s="73" t="s">
        <v>27</v>
      </c>
      <c r="E1032" s="75">
        <v>37.96</v>
      </c>
      <c r="F1032" s="124">
        <f>ROUND(C1032*E1032,2)</f>
        <v>55987.2</v>
      </c>
      <c r="G1032" s="125"/>
      <c r="H1032" s="248"/>
      <c r="I1032" s="248"/>
      <c r="J1032" s="248"/>
      <c r="K1032" s="248"/>
      <c r="L1032" s="248"/>
      <c r="M1032" s="248"/>
      <c r="N1032" s="248"/>
      <c r="O1032" s="248"/>
      <c r="P1032" s="248"/>
      <c r="Q1032" s="248"/>
      <c r="R1032" s="248"/>
      <c r="S1032" s="248"/>
      <c r="T1032" s="248"/>
    </row>
    <row r="1033" spans="1:20" s="144" customFormat="1" ht="25.5">
      <c r="A1033" s="85">
        <v>2.3</v>
      </c>
      <c r="B1033" s="91" t="s">
        <v>297</v>
      </c>
      <c r="C1033" s="86">
        <v>142.94</v>
      </c>
      <c r="D1033" s="78" t="s">
        <v>6</v>
      </c>
      <c r="E1033" s="75">
        <v>1209.27</v>
      </c>
      <c r="F1033" s="182">
        <f>ROUND(C1033*E1033,2)</f>
        <v>172853.05</v>
      </c>
      <c r="G1033" s="125"/>
      <c r="H1033" s="248"/>
      <c r="I1033" s="248"/>
      <c r="J1033" s="248"/>
      <c r="K1033" s="248"/>
      <c r="L1033" s="248"/>
      <c r="M1033" s="248"/>
      <c r="N1033" s="248"/>
      <c r="O1033" s="248"/>
      <c r="P1033" s="248"/>
      <c r="Q1033" s="248"/>
      <c r="R1033" s="248"/>
      <c r="S1033" s="248"/>
      <c r="T1033" s="248"/>
    </row>
    <row r="1034" spans="1:20" s="144" customFormat="1" ht="25.5">
      <c r="A1034" s="106" t="s">
        <v>419</v>
      </c>
      <c r="B1034" s="91" t="s">
        <v>420</v>
      </c>
      <c r="C1034" s="89">
        <v>1334.82</v>
      </c>
      <c r="D1034" s="97" t="s">
        <v>6</v>
      </c>
      <c r="E1034" s="75">
        <v>147.79</v>
      </c>
      <c r="F1034" s="102">
        <f>ROUND((C1034*E1034),2)</f>
        <v>197273.05</v>
      </c>
      <c r="G1034" s="125"/>
      <c r="H1034" s="248"/>
      <c r="I1034" s="248"/>
      <c r="J1034" s="248"/>
      <c r="K1034" s="248"/>
      <c r="L1034" s="248"/>
      <c r="M1034" s="248"/>
      <c r="N1034" s="248"/>
      <c r="O1034" s="248"/>
      <c r="P1034" s="248"/>
      <c r="Q1034" s="248"/>
      <c r="R1034" s="248"/>
      <c r="S1034" s="248"/>
      <c r="T1034" s="248"/>
    </row>
    <row r="1035" spans="1:20" s="144" customFormat="1" ht="25.5">
      <c r="A1035" s="106" t="s">
        <v>421</v>
      </c>
      <c r="B1035" s="91" t="s">
        <v>422</v>
      </c>
      <c r="C1035" s="89">
        <v>285.52</v>
      </c>
      <c r="D1035" s="78" t="s">
        <v>6</v>
      </c>
      <c r="E1035" s="75">
        <v>125.23</v>
      </c>
      <c r="F1035" s="182">
        <f>ROUND(C1035*E1035,2)</f>
        <v>35755.67</v>
      </c>
      <c r="G1035" s="125"/>
      <c r="H1035" s="248"/>
      <c r="I1035" s="248"/>
      <c r="J1035" s="248"/>
      <c r="K1035" s="248"/>
      <c r="L1035" s="248"/>
      <c r="M1035" s="248"/>
      <c r="N1035" s="248"/>
      <c r="O1035" s="248"/>
      <c r="P1035" s="248"/>
      <c r="Q1035" s="248"/>
      <c r="R1035" s="248"/>
      <c r="S1035" s="248"/>
      <c r="T1035" s="248"/>
    </row>
    <row r="1036" spans="1:20" s="144" customFormat="1" ht="8.25" customHeight="1">
      <c r="A1036" s="108"/>
      <c r="B1036" s="180"/>
      <c r="C1036" s="86"/>
      <c r="D1036" s="78"/>
      <c r="E1036" s="141"/>
      <c r="F1036" s="182"/>
      <c r="G1036" s="125"/>
      <c r="H1036" s="248"/>
      <c r="I1036" s="248"/>
      <c r="J1036" s="248"/>
      <c r="K1036" s="248"/>
      <c r="L1036" s="248"/>
      <c r="M1036" s="248"/>
      <c r="N1036" s="248"/>
      <c r="O1036" s="248"/>
      <c r="P1036" s="248"/>
      <c r="Q1036" s="248"/>
      <c r="R1036" s="248"/>
      <c r="S1036" s="248"/>
      <c r="T1036" s="248"/>
    </row>
    <row r="1037" spans="1:20" s="144" customFormat="1" ht="12.75">
      <c r="A1037" s="162">
        <v>3</v>
      </c>
      <c r="B1037" s="185" t="s">
        <v>423</v>
      </c>
      <c r="C1037" s="86"/>
      <c r="D1037" s="78"/>
      <c r="E1037" s="81"/>
      <c r="F1037" s="182"/>
      <c r="G1037" s="125"/>
      <c r="H1037" s="248"/>
      <c r="I1037" s="248"/>
      <c r="J1037" s="248"/>
      <c r="K1037" s="248"/>
      <c r="L1037" s="248"/>
      <c r="M1037" s="248"/>
      <c r="N1037" s="248"/>
      <c r="O1037" s="248"/>
      <c r="P1037" s="248"/>
      <c r="Q1037" s="248"/>
      <c r="R1037" s="248"/>
      <c r="S1037" s="248"/>
      <c r="T1037" s="248"/>
    </row>
    <row r="1038" spans="1:20" s="144" customFormat="1" ht="12.75">
      <c r="A1038" s="145">
        <v>3.1</v>
      </c>
      <c r="B1038" s="146" t="s">
        <v>300</v>
      </c>
      <c r="C1038" s="147">
        <v>1291.17</v>
      </c>
      <c r="D1038" s="73" t="s">
        <v>8</v>
      </c>
      <c r="E1038" s="75">
        <v>389.87</v>
      </c>
      <c r="F1038" s="124">
        <f>ROUND(C1038*E1038,2)</f>
        <v>503388.45</v>
      </c>
      <c r="G1038" s="125"/>
      <c r="H1038" s="248"/>
      <c r="I1038" s="248"/>
      <c r="J1038" s="248"/>
      <c r="K1038" s="248"/>
      <c r="L1038" s="248"/>
      <c r="M1038" s="248"/>
      <c r="N1038" s="248"/>
      <c r="O1038" s="248"/>
      <c r="P1038" s="248"/>
      <c r="Q1038" s="248"/>
      <c r="R1038" s="248"/>
      <c r="S1038" s="248"/>
      <c r="T1038" s="248"/>
    </row>
    <row r="1039" spans="1:20" s="144" customFormat="1" ht="12.75">
      <c r="A1039" s="145">
        <v>3.2</v>
      </c>
      <c r="B1039" s="146" t="s">
        <v>301</v>
      </c>
      <c r="C1039" s="147">
        <v>932.19</v>
      </c>
      <c r="D1039" s="73" t="s">
        <v>8</v>
      </c>
      <c r="E1039" s="75">
        <v>208.03</v>
      </c>
      <c r="F1039" s="124">
        <f>ROUND(C1039*E1039,2)</f>
        <v>193923.49</v>
      </c>
      <c r="G1039" s="125"/>
      <c r="H1039" s="248"/>
      <c r="I1039" s="248"/>
      <c r="J1039" s="248"/>
      <c r="K1039" s="248"/>
      <c r="L1039" s="248"/>
      <c r="M1039" s="248"/>
      <c r="N1039" s="248"/>
      <c r="O1039" s="248"/>
      <c r="P1039" s="248"/>
      <c r="Q1039" s="248"/>
      <c r="R1039" s="248"/>
      <c r="S1039" s="248"/>
      <c r="T1039" s="248"/>
    </row>
    <row r="1040" spans="1:20" s="144" customFormat="1" ht="9.75" customHeight="1">
      <c r="A1040" s="108"/>
      <c r="B1040" s="186"/>
      <c r="C1040" s="86"/>
      <c r="D1040" s="78"/>
      <c r="E1040" s="75"/>
      <c r="F1040" s="182"/>
      <c r="G1040" s="125"/>
      <c r="H1040" s="248"/>
      <c r="I1040" s="248"/>
      <c r="J1040" s="248"/>
      <c r="K1040" s="248"/>
      <c r="L1040" s="248"/>
      <c r="M1040" s="248"/>
      <c r="N1040" s="248"/>
      <c r="O1040" s="248"/>
      <c r="P1040" s="248"/>
      <c r="Q1040" s="248"/>
      <c r="R1040" s="248"/>
      <c r="S1040" s="248"/>
      <c r="T1040" s="248"/>
    </row>
    <row r="1041" spans="1:20" s="144" customFormat="1" ht="12.75">
      <c r="A1041" s="162">
        <v>4</v>
      </c>
      <c r="B1041" s="185" t="s">
        <v>424</v>
      </c>
      <c r="C1041" s="86"/>
      <c r="D1041" s="78"/>
      <c r="E1041" s="75"/>
      <c r="F1041" s="182"/>
      <c r="G1041" s="125"/>
      <c r="H1041" s="248"/>
      <c r="I1041" s="248"/>
      <c r="J1041" s="248"/>
      <c r="K1041" s="248"/>
      <c r="L1041" s="248"/>
      <c r="M1041" s="248"/>
      <c r="N1041" s="248"/>
      <c r="O1041" s="248"/>
      <c r="P1041" s="248"/>
      <c r="Q1041" s="248"/>
      <c r="R1041" s="248"/>
      <c r="S1041" s="248"/>
      <c r="T1041" s="248"/>
    </row>
    <row r="1042" spans="1:20" s="144" customFormat="1" ht="12.75">
      <c r="A1042" s="145">
        <v>4.1</v>
      </c>
      <c r="B1042" s="146" t="s">
        <v>300</v>
      </c>
      <c r="C1042" s="147">
        <v>1262</v>
      </c>
      <c r="D1042" s="73" t="s">
        <v>8</v>
      </c>
      <c r="E1042" s="75">
        <v>117.55</v>
      </c>
      <c r="F1042" s="124">
        <f>ROUND(C1042*E1042,2)</f>
        <v>148348.1</v>
      </c>
      <c r="G1042" s="125"/>
      <c r="H1042" s="248"/>
      <c r="I1042" s="248"/>
      <c r="J1042" s="248"/>
      <c r="K1042" s="248"/>
      <c r="L1042" s="248"/>
      <c r="M1042" s="248"/>
      <c r="N1042" s="248"/>
      <c r="O1042" s="248"/>
      <c r="P1042" s="248"/>
      <c r="Q1042" s="248"/>
      <c r="R1042" s="248"/>
      <c r="S1042" s="248"/>
      <c r="T1042" s="248"/>
    </row>
    <row r="1043" spans="1:20" s="144" customFormat="1" ht="12.75">
      <c r="A1043" s="145">
        <v>4.2</v>
      </c>
      <c r="B1043" s="146" t="s">
        <v>301</v>
      </c>
      <c r="C1043" s="147">
        <v>910</v>
      </c>
      <c r="D1043" s="73" t="s">
        <v>8</v>
      </c>
      <c r="E1043" s="75">
        <v>82.95</v>
      </c>
      <c r="F1043" s="124">
        <f>ROUND(C1043*E1043,2)</f>
        <v>75484.5</v>
      </c>
      <c r="G1043" s="125"/>
      <c r="H1043" s="248"/>
      <c r="I1043" s="248"/>
      <c r="J1043" s="248"/>
      <c r="K1043" s="248"/>
      <c r="L1043" s="248"/>
      <c r="M1043" s="248"/>
      <c r="N1043" s="248"/>
      <c r="O1043" s="248"/>
      <c r="P1043" s="248"/>
      <c r="Q1043" s="248"/>
      <c r="R1043" s="248"/>
      <c r="S1043" s="248"/>
      <c r="T1043" s="248"/>
    </row>
    <row r="1044" spans="1:20" s="144" customFormat="1" ht="12.75">
      <c r="A1044" s="108"/>
      <c r="B1044" s="186"/>
      <c r="C1044" s="86"/>
      <c r="D1044" s="78"/>
      <c r="E1044" s="124"/>
      <c r="F1044" s="184"/>
      <c r="G1044" s="125"/>
      <c r="H1044" s="248"/>
      <c r="I1044" s="248"/>
      <c r="J1044" s="248"/>
      <c r="K1044" s="248"/>
      <c r="L1044" s="248"/>
      <c r="M1044" s="248"/>
      <c r="N1044" s="248"/>
      <c r="O1044" s="248"/>
      <c r="P1044" s="248"/>
      <c r="Q1044" s="248"/>
      <c r="R1044" s="248"/>
      <c r="S1044" s="248"/>
      <c r="T1044" s="248"/>
    </row>
    <row r="1045" spans="1:8" s="248" customFormat="1" ht="12.75">
      <c r="A1045" s="187">
        <v>5</v>
      </c>
      <c r="B1045" s="165" t="s">
        <v>456</v>
      </c>
      <c r="C1045" s="147">
        <v>0.15</v>
      </c>
      <c r="D1045" s="73" t="s">
        <v>4</v>
      </c>
      <c r="E1045" s="81">
        <f>SUM(F1038:F1039)</f>
        <v>697311.94</v>
      </c>
      <c r="F1045" s="124">
        <f>ROUND(C1045*E1045,2)</f>
        <v>104596.79</v>
      </c>
      <c r="G1045" s="125"/>
      <c r="H1045" s="81"/>
    </row>
    <row r="1046" spans="1:7" s="248" customFormat="1" ht="12.75">
      <c r="A1046" s="187"/>
      <c r="B1046" s="165"/>
      <c r="C1046" s="86"/>
      <c r="D1046" s="78"/>
      <c r="E1046" s="124"/>
      <c r="F1046" s="184"/>
      <c r="G1046" s="125"/>
    </row>
    <row r="1047" spans="1:7" s="248" customFormat="1" ht="25.5">
      <c r="A1047" s="187">
        <v>6</v>
      </c>
      <c r="B1047" s="165" t="s">
        <v>433</v>
      </c>
      <c r="C1047" s="86"/>
      <c r="D1047" s="78"/>
      <c r="E1047" s="124"/>
      <c r="F1047" s="184"/>
      <c r="G1047" s="125"/>
    </row>
    <row r="1048" spans="1:7" s="263" customFormat="1" ht="51">
      <c r="A1048" s="85">
        <v>6.1</v>
      </c>
      <c r="B1048" s="95" t="s">
        <v>362</v>
      </c>
      <c r="C1048" s="127">
        <v>6</v>
      </c>
      <c r="D1048" s="97" t="s">
        <v>0</v>
      </c>
      <c r="E1048" s="75">
        <v>18753.26</v>
      </c>
      <c r="F1048" s="167">
        <f>ROUND(E1048*C1048,2)</f>
        <v>112519.56</v>
      </c>
      <c r="G1048" s="125"/>
    </row>
    <row r="1049" spans="1:7" s="263" customFormat="1" ht="51">
      <c r="A1049" s="85">
        <v>6.2</v>
      </c>
      <c r="B1049" s="95" t="s">
        <v>434</v>
      </c>
      <c r="C1049" s="86">
        <v>5</v>
      </c>
      <c r="D1049" s="78" t="s">
        <v>7</v>
      </c>
      <c r="E1049" s="75">
        <v>12051.92</v>
      </c>
      <c r="F1049" s="182">
        <f>ROUND(C1049*E1049,2)</f>
        <v>60259.6</v>
      </c>
      <c r="G1049" s="125"/>
    </row>
    <row r="1050" spans="1:20" s="144" customFormat="1" ht="12.75">
      <c r="A1050" s="85">
        <v>6.3</v>
      </c>
      <c r="B1050" s="186" t="s">
        <v>435</v>
      </c>
      <c r="C1050" s="86">
        <v>11</v>
      </c>
      <c r="D1050" s="78" t="s">
        <v>7</v>
      </c>
      <c r="E1050" s="75">
        <v>6256.2</v>
      </c>
      <c r="F1050" s="182">
        <f>ROUND(C1050*E1050,2)</f>
        <v>68818.2</v>
      </c>
      <c r="G1050" s="125"/>
      <c r="H1050" s="248"/>
      <c r="I1050" s="248"/>
      <c r="J1050" s="248"/>
      <c r="K1050" s="248"/>
      <c r="L1050" s="248"/>
      <c r="M1050" s="248"/>
      <c r="N1050" s="248"/>
      <c r="O1050" s="248"/>
      <c r="P1050" s="248"/>
      <c r="Q1050" s="248"/>
      <c r="R1050" s="248"/>
      <c r="S1050" s="248"/>
      <c r="T1050" s="248"/>
    </row>
    <row r="1051" spans="1:20" s="144" customFormat="1" ht="7.5" customHeight="1">
      <c r="A1051" s="108"/>
      <c r="B1051" s="186"/>
      <c r="C1051" s="86"/>
      <c r="D1051" s="78"/>
      <c r="E1051" s="124"/>
      <c r="F1051" s="184"/>
      <c r="G1051" s="125"/>
      <c r="H1051" s="248"/>
      <c r="I1051" s="248"/>
      <c r="J1051" s="248"/>
      <c r="K1051" s="248"/>
      <c r="L1051" s="248"/>
      <c r="M1051" s="248"/>
      <c r="N1051" s="248"/>
      <c r="O1051" s="248"/>
      <c r="P1051" s="248"/>
      <c r="Q1051" s="248"/>
      <c r="R1051" s="248"/>
      <c r="S1051" s="248"/>
      <c r="T1051" s="248"/>
    </row>
    <row r="1052" spans="1:20" s="144" customFormat="1" ht="38.25">
      <c r="A1052" s="90">
        <v>7</v>
      </c>
      <c r="B1052" s="91" t="s">
        <v>183</v>
      </c>
      <c r="C1052" s="81">
        <f>+C1028</f>
        <v>2172</v>
      </c>
      <c r="D1052" s="97" t="s">
        <v>8</v>
      </c>
      <c r="E1052" s="166">
        <v>39.54</v>
      </c>
      <c r="F1052" s="159">
        <f>ROUND(C1052*E1052,2)</f>
        <v>85880.88</v>
      </c>
      <c r="G1052" s="125"/>
      <c r="H1052" s="248"/>
      <c r="I1052" s="248"/>
      <c r="J1052" s="248"/>
      <c r="K1052" s="248"/>
      <c r="L1052" s="248"/>
      <c r="M1052" s="248"/>
      <c r="N1052" s="248"/>
      <c r="O1052" s="248"/>
      <c r="P1052" s="248"/>
      <c r="Q1052" s="248"/>
      <c r="R1052" s="248"/>
      <c r="S1052" s="248"/>
      <c r="T1052" s="248"/>
    </row>
    <row r="1053" spans="1:20" s="144" customFormat="1" ht="51">
      <c r="A1053" s="90">
        <v>8</v>
      </c>
      <c r="B1053" s="91" t="s">
        <v>184</v>
      </c>
      <c r="C1053" s="81">
        <f>+C1052</f>
        <v>2172</v>
      </c>
      <c r="D1053" s="97" t="s">
        <v>8</v>
      </c>
      <c r="E1053" s="75">
        <v>39.54</v>
      </c>
      <c r="F1053" s="159">
        <f>ROUND(C1053*E1053,2)</f>
        <v>85880.88</v>
      </c>
      <c r="G1053" s="125"/>
      <c r="H1053" s="248"/>
      <c r="I1053" s="248"/>
      <c r="J1053" s="248"/>
      <c r="K1053" s="248"/>
      <c r="L1053" s="248"/>
      <c r="M1053" s="248"/>
      <c r="N1053" s="248"/>
      <c r="O1053" s="248"/>
      <c r="P1053" s="248"/>
      <c r="Q1053" s="248"/>
      <c r="R1053" s="248"/>
      <c r="S1053" s="248"/>
      <c r="T1053" s="248"/>
    </row>
    <row r="1054" spans="1:20" s="144" customFormat="1" ht="26.25" thickBot="1">
      <c r="A1054" s="90">
        <v>9</v>
      </c>
      <c r="B1054" s="91" t="s">
        <v>352</v>
      </c>
      <c r="C1054" s="81">
        <f>+C1053</f>
        <v>2172</v>
      </c>
      <c r="D1054" s="97" t="s">
        <v>8</v>
      </c>
      <c r="E1054" s="75">
        <v>10.22</v>
      </c>
      <c r="F1054" s="159">
        <f>ROUND(C1054*E1054,2)</f>
        <v>22197.84</v>
      </c>
      <c r="G1054" s="125"/>
      <c r="H1054" s="248"/>
      <c r="I1054" s="248"/>
      <c r="J1054" s="248"/>
      <c r="K1054" s="248"/>
      <c r="L1054" s="248"/>
      <c r="M1054" s="248"/>
      <c r="N1054" s="248"/>
      <c r="O1054" s="248"/>
      <c r="P1054" s="248"/>
      <c r="Q1054" s="248"/>
      <c r="R1054" s="248"/>
      <c r="S1054" s="248"/>
      <c r="T1054" s="248"/>
    </row>
    <row r="1055" spans="1:20" s="234" customFormat="1" ht="14.25" thickBot="1" thickTop="1">
      <c r="A1055" s="310"/>
      <c r="B1055" s="306" t="s">
        <v>470</v>
      </c>
      <c r="C1055" s="307"/>
      <c r="D1055" s="308"/>
      <c r="E1055" s="309"/>
      <c r="F1055" s="309">
        <f>SUM(F1028:F1054)</f>
        <v>2120492.84</v>
      </c>
      <c r="G1055" s="125"/>
      <c r="H1055" s="265"/>
      <c r="I1055" s="265"/>
      <c r="J1055" s="265"/>
      <c r="K1055" s="265"/>
      <c r="L1055" s="265"/>
      <c r="M1055" s="265"/>
      <c r="N1055" s="265"/>
      <c r="O1055" s="265"/>
      <c r="P1055" s="265"/>
      <c r="Q1055" s="265"/>
      <c r="R1055" s="265"/>
      <c r="S1055" s="265"/>
      <c r="T1055" s="265"/>
    </row>
    <row r="1056" spans="1:20" s="137" customFormat="1" ht="10.5" customHeight="1" thickTop="1">
      <c r="A1056" s="216"/>
      <c r="B1056" s="56"/>
      <c r="C1056" s="58"/>
      <c r="D1056" s="60"/>
      <c r="E1056" s="51"/>
      <c r="F1056" s="189"/>
      <c r="G1056" s="125"/>
      <c r="H1056" s="263"/>
      <c r="I1056" s="263"/>
      <c r="J1056" s="263"/>
      <c r="K1056" s="263"/>
      <c r="L1056" s="263"/>
      <c r="M1056" s="263"/>
      <c r="N1056" s="263"/>
      <c r="O1056" s="263"/>
      <c r="P1056" s="263"/>
      <c r="Q1056" s="263"/>
      <c r="R1056" s="263"/>
      <c r="S1056" s="263"/>
      <c r="T1056" s="263"/>
    </row>
    <row r="1057" spans="1:20" s="137" customFormat="1" ht="12.75">
      <c r="A1057" s="179" t="s">
        <v>471</v>
      </c>
      <c r="B1057" s="180" t="s">
        <v>472</v>
      </c>
      <c r="C1057" s="86"/>
      <c r="D1057" s="227"/>
      <c r="E1057" s="86"/>
      <c r="F1057" s="105"/>
      <c r="G1057" s="125"/>
      <c r="H1057" s="263"/>
      <c r="I1057" s="263"/>
      <c r="J1057" s="263"/>
      <c r="K1057" s="263"/>
      <c r="L1057" s="263"/>
      <c r="M1057" s="263"/>
      <c r="N1057" s="263"/>
      <c r="O1057" s="263"/>
      <c r="P1057" s="263"/>
      <c r="Q1057" s="263"/>
      <c r="R1057" s="263"/>
      <c r="S1057" s="263"/>
      <c r="T1057" s="263"/>
    </row>
    <row r="1058" spans="1:20" s="144" customFormat="1" ht="12.75">
      <c r="A1058" s="162">
        <v>1</v>
      </c>
      <c r="B1058" s="165" t="s">
        <v>477</v>
      </c>
      <c r="C1058" s="193"/>
      <c r="D1058" s="252"/>
      <c r="E1058" s="126"/>
      <c r="F1058" s="195"/>
      <c r="G1058" s="125"/>
      <c r="H1058" s="248"/>
      <c r="I1058" s="248"/>
      <c r="J1058" s="248"/>
      <c r="K1058" s="248"/>
      <c r="L1058" s="248"/>
      <c r="M1058" s="248"/>
      <c r="N1058" s="248"/>
      <c r="O1058" s="248"/>
      <c r="P1058" s="248"/>
      <c r="Q1058" s="248"/>
      <c r="R1058" s="248"/>
      <c r="S1058" s="248"/>
      <c r="T1058" s="248"/>
    </row>
    <row r="1059" spans="1:20" s="144" customFormat="1" ht="12.75">
      <c r="A1059" s="300">
        <v>1.1</v>
      </c>
      <c r="B1059" s="285" t="s">
        <v>489</v>
      </c>
      <c r="C1059" s="301">
        <v>3500</v>
      </c>
      <c r="D1059" s="286" t="s">
        <v>0</v>
      </c>
      <c r="E1059" s="282">
        <v>993.9</v>
      </c>
      <c r="F1059" s="302">
        <f>ROUND(C1059*E1059,2)</f>
        <v>3478650</v>
      </c>
      <c r="G1059" s="125"/>
      <c r="H1059" s="248"/>
      <c r="I1059" s="248"/>
      <c r="J1059" s="248"/>
      <c r="K1059" s="248"/>
      <c r="L1059" s="248"/>
      <c r="M1059" s="248"/>
      <c r="N1059" s="248"/>
      <c r="O1059" s="248"/>
      <c r="P1059" s="248"/>
      <c r="Q1059" s="248"/>
      <c r="R1059" s="248"/>
      <c r="S1059" s="248"/>
      <c r="T1059" s="248"/>
    </row>
    <row r="1060" spans="1:20" s="144" customFormat="1" ht="12.75">
      <c r="A1060" s="85">
        <v>1.2</v>
      </c>
      <c r="B1060" s="146" t="s">
        <v>490</v>
      </c>
      <c r="C1060" s="147">
        <v>535</v>
      </c>
      <c r="D1060" s="73" t="s">
        <v>0</v>
      </c>
      <c r="E1060" s="81">
        <v>1062.2</v>
      </c>
      <c r="F1060" s="124">
        <f>ROUND(C1060*E1060,2)</f>
        <v>568277</v>
      </c>
      <c r="G1060" s="125"/>
      <c r="H1060" s="248"/>
      <c r="I1060" s="248"/>
      <c r="J1060" s="248"/>
      <c r="K1060" s="248"/>
      <c r="L1060" s="248"/>
      <c r="M1060" s="248"/>
      <c r="N1060" s="248"/>
      <c r="O1060" s="248"/>
      <c r="P1060" s="248"/>
      <c r="Q1060" s="248"/>
      <c r="R1060" s="248"/>
      <c r="S1060" s="248"/>
      <c r="T1060" s="248"/>
    </row>
    <row r="1061" spans="1:20" s="144" customFormat="1" ht="12.75">
      <c r="A1061" s="85">
        <v>1.3</v>
      </c>
      <c r="B1061" s="146" t="s">
        <v>478</v>
      </c>
      <c r="C1061" s="86">
        <v>403</v>
      </c>
      <c r="D1061" s="73" t="s">
        <v>0</v>
      </c>
      <c r="E1061" s="81">
        <v>1554.1</v>
      </c>
      <c r="F1061" s="182">
        <f>ROUND(C1061*E1061,2)</f>
        <v>626302.3</v>
      </c>
      <c r="G1061" s="125"/>
      <c r="H1061" s="248"/>
      <c r="I1061" s="248"/>
      <c r="J1061" s="248"/>
      <c r="K1061" s="248"/>
      <c r="L1061" s="248"/>
      <c r="M1061" s="248"/>
      <c r="N1061" s="248"/>
      <c r="O1061" s="248"/>
      <c r="P1061" s="248"/>
      <c r="Q1061" s="248"/>
      <c r="R1061" s="248"/>
      <c r="S1061" s="248"/>
      <c r="T1061" s="248"/>
    </row>
    <row r="1062" spans="1:20" s="144" customFormat="1" ht="12.75">
      <c r="A1062" s="85">
        <v>1.4</v>
      </c>
      <c r="B1062" s="146" t="s">
        <v>528</v>
      </c>
      <c r="C1062" s="89">
        <v>267</v>
      </c>
      <c r="D1062" s="73" t="s">
        <v>0</v>
      </c>
      <c r="E1062" s="81">
        <v>1289.06</v>
      </c>
      <c r="F1062" s="102">
        <f>ROUND((C1062*E1062),2)</f>
        <v>344179.02</v>
      </c>
      <c r="G1062" s="125"/>
      <c r="H1062" s="248"/>
      <c r="I1062" s="248"/>
      <c r="J1062" s="248"/>
      <c r="K1062" s="248"/>
      <c r="L1062" s="248"/>
      <c r="M1062" s="248"/>
      <c r="N1062" s="248"/>
      <c r="O1062" s="248"/>
      <c r="P1062" s="248"/>
      <c r="Q1062" s="248"/>
      <c r="R1062" s="248"/>
      <c r="S1062" s="248"/>
      <c r="T1062" s="248"/>
    </row>
    <row r="1063" spans="1:20" s="144" customFormat="1" ht="12.75">
      <c r="A1063" s="85">
        <v>1.5</v>
      </c>
      <c r="B1063" s="146" t="s">
        <v>479</v>
      </c>
      <c r="C1063" s="89">
        <v>267</v>
      </c>
      <c r="D1063" s="73" t="s">
        <v>0</v>
      </c>
      <c r="E1063" s="81">
        <v>1527.87</v>
      </c>
      <c r="F1063" s="182">
        <f>ROUND(C1063*E1063,2)</f>
        <v>407941.29</v>
      </c>
      <c r="G1063" s="125"/>
      <c r="H1063" s="248"/>
      <c r="I1063" s="248"/>
      <c r="J1063" s="248"/>
      <c r="K1063" s="248"/>
      <c r="L1063" s="248"/>
      <c r="M1063" s="248"/>
      <c r="N1063" s="248"/>
      <c r="O1063" s="248"/>
      <c r="P1063" s="248"/>
      <c r="Q1063" s="248"/>
      <c r="R1063" s="248"/>
      <c r="S1063" s="248"/>
      <c r="T1063" s="248"/>
    </row>
    <row r="1064" spans="1:20" s="144" customFormat="1" ht="12.75">
      <c r="A1064" s="85">
        <v>1.6</v>
      </c>
      <c r="B1064" s="146" t="s">
        <v>480</v>
      </c>
      <c r="C1064" s="86">
        <v>200</v>
      </c>
      <c r="D1064" s="73" t="s">
        <v>0</v>
      </c>
      <c r="E1064" s="81">
        <v>3101.94</v>
      </c>
      <c r="F1064" s="182">
        <f>ROUND(C1064*E1064,2)</f>
        <v>620388</v>
      </c>
      <c r="G1064" s="125"/>
      <c r="H1064" s="248"/>
      <c r="I1064" s="248"/>
      <c r="J1064" s="248"/>
      <c r="K1064" s="248"/>
      <c r="L1064" s="248"/>
      <c r="M1064" s="248"/>
      <c r="N1064" s="248"/>
      <c r="O1064" s="248"/>
      <c r="P1064" s="248"/>
      <c r="Q1064" s="248"/>
      <c r="R1064" s="248"/>
      <c r="S1064" s="248"/>
      <c r="T1064" s="248"/>
    </row>
    <row r="1065" spans="1:20" s="144" customFormat="1" ht="12.75">
      <c r="A1065" s="85">
        <v>1.7</v>
      </c>
      <c r="B1065" s="146" t="s">
        <v>481</v>
      </c>
      <c r="C1065" s="86">
        <v>200</v>
      </c>
      <c r="D1065" s="73" t="s">
        <v>0</v>
      </c>
      <c r="E1065" s="81">
        <v>3729.87</v>
      </c>
      <c r="F1065" s="182">
        <f>ROUND(C1065*E1065,2)</f>
        <v>745974</v>
      </c>
      <c r="G1065" s="125"/>
      <c r="H1065" s="248"/>
      <c r="I1065" s="248"/>
      <c r="J1065" s="248"/>
      <c r="K1065" s="248"/>
      <c r="L1065" s="248"/>
      <c r="M1065" s="248"/>
      <c r="N1065" s="248"/>
      <c r="O1065" s="248"/>
      <c r="P1065" s="248"/>
      <c r="Q1065" s="248"/>
      <c r="R1065" s="248"/>
      <c r="S1065" s="248"/>
      <c r="T1065" s="248"/>
    </row>
    <row r="1066" spans="1:20" s="144" customFormat="1" ht="12.75">
      <c r="A1066" s="85">
        <v>1.8</v>
      </c>
      <c r="B1066" s="146" t="s">
        <v>482</v>
      </c>
      <c r="C1066" s="147">
        <v>45</v>
      </c>
      <c r="D1066" s="73" t="s">
        <v>0</v>
      </c>
      <c r="E1066" s="81">
        <v>6435.03</v>
      </c>
      <c r="F1066" s="182">
        <f>ROUND(C1066*E1066,2)</f>
        <v>289576.35</v>
      </c>
      <c r="G1066" s="125"/>
      <c r="H1066" s="248"/>
      <c r="I1066" s="248"/>
      <c r="J1066" s="248"/>
      <c r="K1066" s="248"/>
      <c r="L1066" s="248"/>
      <c r="M1066" s="248"/>
      <c r="N1066" s="248"/>
      <c r="O1066" s="248"/>
      <c r="P1066" s="248"/>
      <c r="Q1066" s="248"/>
      <c r="R1066" s="248"/>
      <c r="S1066" s="248"/>
      <c r="T1066" s="248"/>
    </row>
    <row r="1067" spans="1:7" s="248" customFormat="1" ht="12.75">
      <c r="A1067" s="85">
        <v>1.9</v>
      </c>
      <c r="B1067" s="146" t="s">
        <v>483</v>
      </c>
      <c r="C1067" s="147">
        <v>4</v>
      </c>
      <c r="D1067" s="73" t="s">
        <v>0</v>
      </c>
      <c r="E1067" s="81">
        <v>8374.73</v>
      </c>
      <c r="F1067" s="182">
        <f>ROUND(C1067*E1067,2)</f>
        <v>33498.92</v>
      </c>
      <c r="G1067" s="125"/>
    </row>
    <row r="1068" spans="1:20" s="144" customFormat="1" ht="12.75">
      <c r="A1068" s="108"/>
      <c r="B1068" s="186"/>
      <c r="C1068" s="86"/>
      <c r="D1068" s="73"/>
      <c r="E1068" s="75"/>
      <c r="F1068" s="182"/>
      <c r="G1068" s="125"/>
      <c r="H1068" s="248"/>
      <c r="I1068" s="248"/>
      <c r="J1068" s="248"/>
      <c r="K1068" s="248"/>
      <c r="L1068" s="248"/>
      <c r="M1068" s="248"/>
      <c r="N1068" s="248"/>
      <c r="O1068" s="248"/>
      <c r="P1068" s="248"/>
      <c r="Q1068" s="248"/>
      <c r="R1068" s="248"/>
      <c r="S1068" s="248"/>
      <c r="T1068" s="248"/>
    </row>
    <row r="1069" spans="1:20" s="144" customFormat="1" ht="12.75">
      <c r="A1069" s="162">
        <v>2</v>
      </c>
      <c r="B1069" s="185" t="s">
        <v>484</v>
      </c>
      <c r="C1069" s="86"/>
      <c r="D1069" s="73"/>
      <c r="E1069" s="75"/>
      <c r="F1069" s="182"/>
      <c r="G1069" s="125"/>
      <c r="H1069" s="248"/>
      <c r="I1069" s="248"/>
      <c r="J1069" s="248"/>
      <c r="K1069" s="248"/>
      <c r="L1069" s="248"/>
      <c r="M1069" s="248"/>
      <c r="N1069" s="248"/>
      <c r="O1069" s="248"/>
      <c r="P1069" s="248"/>
      <c r="Q1069" s="248"/>
      <c r="R1069" s="248"/>
      <c r="S1069" s="248"/>
      <c r="T1069" s="248"/>
    </row>
    <row r="1070" spans="1:20" s="144" customFormat="1" ht="12.75">
      <c r="A1070" s="85">
        <v>2.1</v>
      </c>
      <c r="B1070" s="146" t="s">
        <v>489</v>
      </c>
      <c r="C1070" s="86">
        <v>150</v>
      </c>
      <c r="D1070" s="73" t="s">
        <v>0</v>
      </c>
      <c r="E1070" s="81">
        <v>1781.05</v>
      </c>
      <c r="F1070" s="182">
        <f>ROUND(C1070*E1070,2)</f>
        <v>267157.5</v>
      </c>
      <c r="G1070" s="125"/>
      <c r="H1070" s="248"/>
      <c r="I1070" s="248"/>
      <c r="J1070" s="248"/>
      <c r="K1070" s="248"/>
      <c r="L1070" s="248"/>
      <c r="M1070" s="248"/>
      <c r="N1070" s="248"/>
      <c r="O1070" s="248"/>
      <c r="P1070" s="248"/>
      <c r="Q1070" s="248"/>
      <c r="R1070" s="248"/>
      <c r="S1070" s="248"/>
      <c r="T1070" s="248"/>
    </row>
    <row r="1071" spans="1:20" s="144" customFormat="1" ht="12.75">
      <c r="A1071" s="85">
        <v>2.2</v>
      </c>
      <c r="B1071" s="146" t="s">
        <v>490</v>
      </c>
      <c r="C1071" s="147">
        <v>50</v>
      </c>
      <c r="D1071" s="73" t="s">
        <v>0</v>
      </c>
      <c r="E1071" s="81">
        <v>1937.6</v>
      </c>
      <c r="F1071" s="124">
        <f>ROUND(C1071*E1071,2)</f>
        <v>96880</v>
      </c>
      <c r="G1071" s="125"/>
      <c r="H1071" s="248"/>
      <c r="I1071" s="248"/>
      <c r="J1071" s="248"/>
      <c r="K1071" s="248"/>
      <c r="L1071" s="248"/>
      <c r="M1071" s="248"/>
      <c r="N1071" s="248"/>
      <c r="O1071" s="248"/>
      <c r="P1071" s="248"/>
      <c r="Q1071" s="248"/>
      <c r="R1071" s="248"/>
      <c r="S1071" s="248"/>
      <c r="T1071" s="248"/>
    </row>
    <row r="1072" spans="1:20" s="144" customFormat="1" ht="12.75">
      <c r="A1072" s="85">
        <v>2.3</v>
      </c>
      <c r="B1072" s="146" t="s">
        <v>478</v>
      </c>
      <c r="C1072" s="86">
        <v>18</v>
      </c>
      <c r="D1072" s="73" t="s">
        <v>0</v>
      </c>
      <c r="E1072" s="81">
        <v>2552.51</v>
      </c>
      <c r="F1072" s="182">
        <f>ROUND(C1072*E1072,2)</f>
        <v>45945.18</v>
      </c>
      <c r="G1072" s="125"/>
      <c r="H1072" s="248"/>
      <c r="I1072" s="248"/>
      <c r="J1072" s="248"/>
      <c r="K1072" s="248"/>
      <c r="L1072" s="248"/>
      <c r="M1072" s="248"/>
      <c r="N1072" s="248"/>
      <c r="O1072" s="248"/>
      <c r="P1072" s="248"/>
      <c r="Q1072" s="248"/>
      <c r="R1072" s="248"/>
      <c r="S1072" s="248"/>
      <c r="T1072" s="248"/>
    </row>
    <row r="1073" spans="1:20" s="144" customFormat="1" ht="12.75">
      <c r="A1073" s="85">
        <v>2.4</v>
      </c>
      <c r="B1073" s="146" t="s">
        <v>528</v>
      </c>
      <c r="C1073" s="89">
        <v>12</v>
      </c>
      <c r="D1073" s="73" t="s">
        <v>0</v>
      </c>
      <c r="E1073" s="81">
        <v>2725.08</v>
      </c>
      <c r="F1073" s="102">
        <f>ROUND((C1073*E1073),2)</f>
        <v>32700.96</v>
      </c>
      <c r="G1073" s="125"/>
      <c r="H1073" s="248"/>
      <c r="I1073" s="248"/>
      <c r="J1073" s="248"/>
      <c r="K1073" s="248"/>
      <c r="L1073" s="248"/>
      <c r="M1073" s="248"/>
      <c r="N1073" s="248"/>
      <c r="O1073" s="248"/>
      <c r="P1073" s="248"/>
      <c r="Q1073" s="248"/>
      <c r="R1073" s="248"/>
      <c r="S1073" s="248"/>
      <c r="T1073" s="248"/>
    </row>
    <row r="1074" spans="1:20" s="144" customFormat="1" ht="12.75">
      <c r="A1074" s="85">
        <v>2.5</v>
      </c>
      <c r="B1074" s="146" t="s">
        <v>479</v>
      </c>
      <c r="C1074" s="89">
        <v>12</v>
      </c>
      <c r="D1074" s="73" t="s">
        <v>0</v>
      </c>
      <c r="E1074" s="81">
        <v>2925.35</v>
      </c>
      <c r="F1074" s="182">
        <f>ROUND(C1074*E1074,2)</f>
        <v>35104.2</v>
      </c>
      <c r="G1074" s="125"/>
      <c r="H1074" s="248"/>
      <c r="I1074" s="248"/>
      <c r="J1074" s="248"/>
      <c r="K1074" s="248"/>
      <c r="L1074" s="248"/>
      <c r="M1074" s="248"/>
      <c r="N1074" s="248"/>
      <c r="O1074" s="248"/>
      <c r="P1074" s="248"/>
      <c r="Q1074" s="248"/>
      <c r="R1074" s="248"/>
      <c r="S1074" s="248"/>
      <c r="T1074" s="248"/>
    </row>
    <row r="1075" spans="1:20" s="144" customFormat="1" ht="12.75">
      <c r="A1075" s="85">
        <v>2.6</v>
      </c>
      <c r="B1075" s="146" t="s">
        <v>480</v>
      </c>
      <c r="C1075" s="89">
        <v>12</v>
      </c>
      <c r="D1075" s="73" t="s">
        <v>0</v>
      </c>
      <c r="E1075" s="81">
        <v>4121.73</v>
      </c>
      <c r="F1075" s="182">
        <f>ROUND(C1075*E1075,2)</f>
        <v>49460.76</v>
      </c>
      <c r="G1075" s="125"/>
      <c r="H1075" s="248"/>
      <c r="I1075" s="248"/>
      <c r="J1075" s="248"/>
      <c r="K1075" s="248"/>
      <c r="L1075" s="248"/>
      <c r="M1075" s="248"/>
      <c r="N1075" s="248"/>
      <c r="O1075" s="248"/>
      <c r="P1075" s="248"/>
      <c r="Q1075" s="248"/>
      <c r="R1075" s="248"/>
      <c r="S1075" s="248"/>
      <c r="T1075" s="248"/>
    </row>
    <row r="1076" spans="1:20" s="144" customFormat="1" ht="12.75">
      <c r="A1076" s="85">
        <v>2.7</v>
      </c>
      <c r="B1076" s="146" t="s">
        <v>481</v>
      </c>
      <c r="C1076" s="89">
        <v>12</v>
      </c>
      <c r="D1076" s="73" t="s">
        <v>0</v>
      </c>
      <c r="E1076" s="81">
        <v>4782.57</v>
      </c>
      <c r="F1076" s="182">
        <f>ROUND(C1076*E1076,2)</f>
        <v>57390.84</v>
      </c>
      <c r="G1076" s="125"/>
      <c r="H1076" s="248"/>
      <c r="I1076" s="248"/>
      <c r="J1076" s="248"/>
      <c r="K1076" s="248"/>
      <c r="L1076" s="248"/>
      <c r="M1076" s="248"/>
      <c r="N1076" s="248"/>
      <c r="O1076" s="248"/>
      <c r="P1076" s="248"/>
      <c r="Q1076" s="248"/>
      <c r="R1076" s="248"/>
      <c r="S1076" s="248"/>
      <c r="T1076" s="248"/>
    </row>
    <row r="1077" spans="1:20" s="144" customFormat="1" ht="12.75">
      <c r="A1077" s="85">
        <v>2.8</v>
      </c>
      <c r="B1077" s="146" t="s">
        <v>482</v>
      </c>
      <c r="C1077" s="147">
        <v>2</v>
      </c>
      <c r="D1077" s="73" t="s">
        <v>0</v>
      </c>
      <c r="E1077" s="81">
        <v>9881.52</v>
      </c>
      <c r="F1077" s="182">
        <f>ROUND(C1077*E1077,2)</f>
        <v>19763.04</v>
      </c>
      <c r="G1077" s="125"/>
      <c r="H1077" s="248"/>
      <c r="I1077" s="248"/>
      <c r="J1077" s="248"/>
      <c r="K1077" s="248"/>
      <c r="L1077" s="248"/>
      <c r="M1077" s="248"/>
      <c r="N1077" s="248"/>
      <c r="O1077" s="248"/>
      <c r="P1077" s="248"/>
      <c r="Q1077" s="248"/>
      <c r="R1077" s="248"/>
      <c r="S1077" s="248"/>
      <c r="T1077" s="248"/>
    </row>
    <row r="1078" spans="1:20" s="144" customFormat="1" ht="12.75">
      <c r="A1078" s="85"/>
      <c r="B1078" s="146"/>
      <c r="C1078" s="147"/>
      <c r="D1078" s="73"/>
      <c r="E1078" s="75"/>
      <c r="F1078" s="124"/>
      <c r="G1078" s="125"/>
      <c r="H1078" s="248"/>
      <c r="I1078" s="248"/>
      <c r="J1078" s="248"/>
      <c r="K1078" s="248"/>
      <c r="L1078" s="248"/>
      <c r="M1078" s="248"/>
      <c r="N1078" s="248"/>
      <c r="O1078" s="248"/>
      <c r="P1078" s="248"/>
      <c r="Q1078" s="248"/>
      <c r="R1078" s="248"/>
      <c r="S1078" s="248"/>
      <c r="T1078" s="248"/>
    </row>
    <row r="1079" spans="1:20" s="144" customFormat="1" ht="12.75">
      <c r="A1079" s="162">
        <v>3</v>
      </c>
      <c r="B1079" s="185" t="s">
        <v>485</v>
      </c>
      <c r="C1079" s="86"/>
      <c r="D1079" s="73"/>
      <c r="E1079" s="75"/>
      <c r="F1079" s="182"/>
      <c r="G1079" s="125"/>
      <c r="H1079" s="248"/>
      <c r="I1079" s="248"/>
      <c r="J1079" s="248"/>
      <c r="K1079" s="248"/>
      <c r="L1079" s="248"/>
      <c r="M1079" s="248"/>
      <c r="N1079" s="248"/>
      <c r="O1079" s="248"/>
      <c r="P1079" s="248"/>
      <c r="Q1079" s="248"/>
      <c r="R1079" s="248"/>
      <c r="S1079" s="248"/>
      <c r="T1079" s="248"/>
    </row>
    <row r="1080" spans="1:20" s="144" customFormat="1" ht="12.75">
      <c r="A1080" s="85">
        <v>3.1</v>
      </c>
      <c r="B1080" s="146" t="s">
        <v>489</v>
      </c>
      <c r="C1080" s="86">
        <v>200</v>
      </c>
      <c r="D1080" s="73" t="s">
        <v>0</v>
      </c>
      <c r="E1080" s="81">
        <v>2479.59</v>
      </c>
      <c r="F1080" s="182">
        <f>ROUND(C1080*E1080,2)</f>
        <v>495918</v>
      </c>
      <c r="G1080" s="125"/>
      <c r="H1080" s="248"/>
      <c r="I1080" s="248"/>
      <c r="J1080" s="248"/>
      <c r="K1080" s="248"/>
      <c r="L1080" s="248"/>
      <c r="M1080" s="248"/>
      <c r="N1080" s="248"/>
      <c r="O1080" s="248"/>
      <c r="P1080" s="248"/>
      <c r="Q1080" s="248"/>
      <c r="R1080" s="248"/>
      <c r="S1080" s="248"/>
      <c r="T1080" s="248"/>
    </row>
    <row r="1081" spans="1:20" s="144" customFormat="1" ht="12.75">
      <c r="A1081" s="85">
        <v>3.2</v>
      </c>
      <c r="B1081" s="146" t="s">
        <v>490</v>
      </c>
      <c r="C1081" s="147">
        <v>36</v>
      </c>
      <c r="D1081" s="73" t="s">
        <v>0</v>
      </c>
      <c r="E1081" s="75">
        <v>2647.6</v>
      </c>
      <c r="F1081" s="124">
        <f>ROUND(C1081*E1081,2)</f>
        <v>95313.6</v>
      </c>
      <c r="G1081" s="125"/>
      <c r="H1081" s="248"/>
      <c r="I1081" s="248"/>
      <c r="J1081" s="248"/>
      <c r="K1081" s="248"/>
      <c r="L1081" s="248"/>
      <c r="M1081" s="248"/>
      <c r="N1081" s="248"/>
      <c r="O1081" s="248"/>
      <c r="P1081" s="248"/>
      <c r="Q1081" s="248"/>
      <c r="R1081" s="248"/>
      <c r="S1081" s="248"/>
      <c r="T1081" s="248"/>
    </row>
    <row r="1082" spans="1:20" s="144" customFormat="1" ht="12.75">
      <c r="A1082" s="85">
        <v>3.3</v>
      </c>
      <c r="B1082" s="146" t="s">
        <v>478</v>
      </c>
      <c r="C1082" s="86">
        <v>27</v>
      </c>
      <c r="D1082" s="73" t="s">
        <v>0</v>
      </c>
      <c r="E1082" s="75">
        <v>3059.38</v>
      </c>
      <c r="F1082" s="182">
        <f>ROUND(C1082*E1082,2)</f>
        <v>82603.26</v>
      </c>
      <c r="G1082" s="125"/>
      <c r="H1082" s="248"/>
      <c r="I1082" s="248"/>
      <c r="J1082" s="248"/>
      <c r="K1082" s="248"/>
      <c r="L1082" s="248"/>
      <c r="M1082" s="248"/>
      <c r="N1082" s="248"/>
      <c r="O1082" s="248"/>
      <c r="P1082" s="248"/>
      <c r="Q1082" s="248"/>
      <c r="R1082" s="248"/>
      <c r="S1082" s="248"/>
      <c r="T1082" s="248"/>
    </row>
    <row r="1083" spans="1:20" s="144" customFormat="1" ht="12.75">
      <c r="A1083" s="85">
        <v>3.4</v>
      </c>
      <c r="B1083" s="146" t="s">
        <v>528</v>
      </c>
      <c r="C1083" s="89">
        <v>18</v>
      </c>
      <c r="D1083" s="73" t="s">
        <v>0</v>
      </c>
      <c r="E1083" s="75">
        <v>3231.95</v>
      </c>
      <c r="F1083" s="102">
        <f>ROUND((C1083*E1083),2)</f>
        <v>58175.1</v>
      </c>
      <c r="G1083" s="125"/>
      <c r="H1083" s="248"/>
      <c r="I1083" s="248"/>
      <c r="J1083" s="248"/>
      <c r="K1083" s="248"/>
      <c r="L1083" s="248"/>
      <c r="M1083" s="248"/>
      <c r="N1083" s="248"/>
      <c r="O1083" s="248"/>
      <c r="P1083" s="248"/>
      <c r="Q1083" s="248"/>
      <c r="R1083" s="248"/>
      <c r="S1083" s="248"/>
      <c r="T1083" s="248"/>
    </row>
    <row r="1084" spans="1:20" s="144" customFormat="1" ht="12.75">
      <c r="A1084" s="85">
        <v>3.5</v>
      </c>
      <c r="B1084" s="146" t="s">
        <v>479</v>
      </c>
      <c r="C1084" s="89">
        <v>18</v>
      </c>
      <c r="D1084" s="73" t="s">
        <v>0</v>
      </c>
      <c r="E1084" s="75">
        <v>3683.56</v>
      </c>
      <c r="F1084" s="182">
        <f>ROUND(C1084*E1084,2)</f>
        <v>66304.08</v>
      </c>
      <c r="G1084" s="125"/>
      <c r="H1084" s="248"/>
      <c r="I1084" s="248"/>
      <c r="J1084" s="248"/>
      <c r="K1084" s="248"/>
      <c r="L1084" s="248"/>
      <c r="M1084" s="248"/>
      <c r="N1084" s="248"/>
      <c r="O1084" s="248"/>
      <c r="P1084" s="248"/>
      <c r="Q1084" s="248"/>
      <c r="R1084" s="248"/>
      <c r="S1084" s="248"/>
      <c r="T1084" s="248"/>
    </row>
    <row r="1085" spans="1:20" s="144" customFormat="1" ht="12.75">
      <c r="A1085" s="85">
        <v>3.6</v>
      </c>
      <c r="B1085" s="146" t="s">
        <v>480</v>
      </c>
      <c r="C1085" s="86">
        <v>18</v>
      </c>
      <c r="D1085" s="73" t="s">
        <v>0</v>
      </c>
      <c r="E1085" s="75">
        <v>7502.6</v>
      </c>
      <c r="F1085" s="182">
        <f>ROUND(C1085*E1085,2)</f>
        <v>135046.8</v>
      </c>
      <c r="G1085" s="125"/>
      <c r="H1085" s="248"/>
      <c r="I1085" s="248"/>
      <c r="J1085" s="248"/>
      <c r="K1085" s="248"/>
      <c r="L1085" s="248"/>
      <c r="M1085" s="248"/>
      <c r="N1085" s="248"/>
      <c r="O1085" s="248"/>
      <c r="P1085" s="248"/>
      <c r="Q1085" s="248"/>
      <c r="R1085" s="248"/>
      <c r="S1085" s="248"/>
      <c r="T1085" s="248"/>
    </row>
    <row r="1086" spans="1:20" s="144" customFormat="1" ht="12.75">
      <c r="A1086" s="85">
        <v>3.7</v>
      </c>
      <c r="B1086" s="146" t="s">
        <v>481</v>
      </c>
      <c r="C1086" s="86">
        <v>18</v>
      </c>
      <c r="D1086" s="73" t="s">
        <v>0</v>
      </c>
      <c r="E1086" s="81">
        <v>8605.23</v>
      </c>
      <c r="F1086" s="182">
        <f>ROUND(C1086*E1086,2)</f>
        <v>154894.14</v>
      </c>
      <c r="G1086" s="125"/>
      <c r="H1086" s="248"/>
      <c r="I1086" s="248"/>
      <c r="J1086" s="248"/>
      <c r="K1086" s="248"/>
      <c r="L1086" s="248"/>
      <c r="M1086" s="248"/>
      <c r="N1086" s="248"/>
      <c r="O1086" s="248"/>
      <c r="P1086" s="248"/>
      <c r="Q1086" s="248"/>
      <c r="R1086" s="248"/>
      <c r="S1086" s="248"/>
      <c r="T1086" s="248"/>
    </row>
    <row r="1087" spans="1:20" s="144" customFormat="1" ht="13.5" thickBot="1">
      <c r="A1087" s="85">
        <v>3.8</v>
      </c>
      <c r="B1087" s="146" t="s">
        <v>482</v>
      </c>
      <c r="C1087" s="147">
        <v>4</v>
      </c>
      <c r="D1087" s="73" t="s">
        <v>0</v>
      </c>
      <c r="E1087" s="251">
        <v>11044.86</v>
      </c>
      <c r="F1087" s="182">
        <f>ROUND(C1087*E1087,2)</f>
        <v>44179.44</v>
      </c>
      <c r="G1087" s="125"/>
      <c r="H1087" s="248"/>
      <c r="I1087" s="248"/>
      <c r="J1087" s="248"/>
      <c r="K1087" s="248"/>
      <c r="L1087" s="248"/>
      <c r="M1087" s="248"/>
      <c r="N1087" s="248"/>
      <c r="O1087" s="248"/>
      <c r="P1087" s="248"/>
      <c r="Q1087" s="248"/>
      <c r="R1087" s="248"/>
      <c r="S1087" s="248"/>
      <c r="T1087" s="248"/>
    </row>
    <row r="1088" spans="1:20" s="234" customFormat="1" ht="14.25" thickBot="1" thickTop="1">
      <c r="A1088" s="229"/>
      <c r="B1088" s="230" t="s">
        <v>486</v>
      </c>
      <c r="C1088" s="231"/>
      <c r="D1088" s="232"/>
      <c r="E1088" s="233"/>
      <c r="F1088" s="233">
        <f>SUM(F1057:F1087)</f>
        <v>8851623.78</v>
      </c>
      <c r="G1088" s="125"/>
      <c r="H1088" s="265"/>
      <c r="I1088" s="265"/>
      <c r="J1088" s="265"/>
      <c r="K1088" s="265"/>
      <c r="L1088" s="265"/>
      <c r="M1088" s="265"/>
      <c r="N1088" s="265"/>
      <c r="O1088" s="265"/>
      <c r="P1088" s="265"/>
      <c r="Q1088" s="265"/>
      <c r="R1088" s="265"/>
      <c r="S1088" s="265"/>
      <c r="T1088" s="265"/>
    </row>
    <row r="1089" spans="1:20" s="136" customFormat="1" ht="14.25" thickBot="1" thickTop="1">
      <c r="A1089" s="118"/>
      <c r="B1089" s="228" t="s">
        <v>473</v>
      </c>
      <c r="C1089" s="110"/>
      <c r="D1089" s="112"/>
      <c r="E1089" s="114"/>
      <c r="F1089" s="114">
        <f>F1088+F1055+F1024+F951+F888+F775+F674</f>
        <v>41498803.2751</v>
      </c>
      <c r="G1089" s="125"/>
      <c r="H1089" s="266"/>
      <c r="I1089" s="266"/>
      <c r="J1089" s="266"/>
      <c r="K1089" s="266"/>
      <c r="L1089" s="266"/>
      <c r="M1089" s="266"/>
      <c r="N1089" s="266"/>
      <c r="O1089" s="266"/>
      <c r="P1089" s="266"/>
      <c r="Q1089" s="266"/>
      <c r="R1089" s="266"/>
      <c r="S1089" s="266"/>
      <c r="T1089" s="266"/>
    </row>
    <row r="1090" spans="1:20" s="137" customFormat="1" ht="13.5" thickTop="1">
      <c r="A1090" s="103"/>
      <c r="B1090" s="104"/>
      <c r="C1090" s="86"/>
      <c r="D1090" s="78"/>
      <c r="E1090" s="86"/>
      <c r="F1090" s="105"/>
      <c r="G1090" s="125"/>
      <c r="H1090" s="263"/>
      <c r="I1090" s="263"/>
      <c r="J1090" s="263"/>
      <c r="K1090" s="263"/>
      <c r="L1090" s="263"/>
      <c r="M1090" s="263"/>
      <c r="N1090" s="263"/>
      <c r="O1090" s="263"/>
      <c r="P1090" s="263"/>
      <c r="Q1090" s="263"/>
      <c r="R1090" s="263"/>
      <c r="S1090" s="263"/>
      <c r="T1090" s="263"/>
    </row>
    <row r="1091" spans="1:20" s="137" customFormat="1" ht="12.75">
      <c r="A1091" s="103"/>
      <c r="B1091" s="104" t="s">
        <v>487</v>
      </c>
      <c r="C1091" s="86"/>
      <c r="D1091" s="78"/>
      <c r="E1091" s="86"/>
      <c r="F1091" s="105"/>
      <c r="G1091" s="125"/>
      <c r="H1091" s="263"/>
      <c r="I1091" s="263"/>
      <c r="J1091" s="263"/>
      <c r="K1091" s="263"/>
      <c r="L1091" s="263"/>
      <c r="M1091" s="263"/>
      <c r="N1091" s="263"/>
      <c r="O1091" s="263"/>
      <c r="P1091" s="263"/>
      <c r="Q1091" s="263"/>
      <c r="R1091" s="263"/>
      <c r="S1091" s="263"/>
      <c r="T1091" s="263"/>
    </row>
    <row r="1092" spans="1:20" s="37" customFormat="1" ht="12.75">
      <c r="A1092" s="5" t="s">
        <v>10</v>
      </c>
      <c r="B1092" s="10" t="s">
        <v>99</v>
      </c>
      <c r="C1092" s="35"/>
      <c r="D1092" s="35"/>
      <c r="E1092" s="35"/>
      <c r="F1092" s="11"/>
      <c r="G1092" s="125"/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</row>
    <row r="1093" spans="1:20" s="37" customFormat="1" ht="12.75">
      <c r="A1093" s="5">
        <v>3</v>
      </c>
      <c r="B1093" s="10" t="s">
        <v>41</v>
      </c>
      <c r="C1093" s="20"/>
      <c r="D1093" s="29"/>
      <c r="E1093" s="75"/>
      <c r="F1093" s="17"/>
      <c r="G1093" s="125"/>
      <c r="H1093" s="125"/>
      <c r="I1093" s="125"/>
      <c r="J1093" s="125"/>
      <c r="K1093" s="125"/>
      <c r="L1093" s="125"/>
      <c r="M1093" s="125"/>
      <c r="N1093" s="125"/>
      <c r="O1093" s="125"/>
      <c r="P1093" s="125"/>
      <c r="Q1093" s="125"/>
      <c r="R1093" s="125"/>
      <c r="S1093" s="125"/>
      <c r="T1093" s="125"/>
    </row>
    <row r="1094" spans="1:7" s="197" customFormat="1" ht="12.75">
      <c r="A1094" s="62">
        <v>3.2</v>
      </c>
      <c r="B1094" s="63" t="s">
        <v>104</v>
      </c>
      <c r="C1094" s="64">
        <v>44</v>
      </c>
      <c r="D1094" s="65" t="s">
        <v>8</v>
      </c>
      <c r="E1094" s="75">
        <v>641.43</v>
      </c>
      <c r="F1094" s="67">
        <f>E1094*C1094</f>
        <v>28222.92</v>
      </c>
      <c r="G1094" s="125"/>
    </row>
    <row r="1095" spans="1:20" s="37" customFormat="1" ht="7.5" customHeight="1">
      <c r="A1095" s="8"/>
      <c r="B1095" s="9"/>
      <c r="C1095" s="20"/>
      <c r="D1095" s="29"/>
      <c r="E1095" s="75"/>
      <c r="F1095" s="17">
        <f>E1095*C1095</f>
        <v>0</v>
      </c>
      <c r="G1095" s="125"/>
      <c r="H1095" s="125"/>
      <c r="I1095" s="125"/>
      <c r="J1095" s="125"/>
      <c r="K1095" s="125"/>
      <c r="L1095" s="125"/>
      <c r="M1095" s="125"/>
      <c r="N1095" s="125"/>
      <c r="O1095" s="125"/>
      <c r="P1095" s="125"/>
      <c r="Q1095" s="125"/>
      <c r="R1095" s="125"/>
      <c r="S1095" s="125"/>
      <c r="T1095" s="125"/>
    </row>
    <row r="1096" spans="1:20" s="37" customFormat="1" ht="25.5">
      <c r="A1096" s="5">
        <v>6</v>
      </c>
      <c r="B1096" s="10" t="s">
        <v>136</v>
      </c>
      <c r="C1096" s="20"/>
      <c r="D1096" s="29"/>
      <c r="E1096" s="75"/>
      <c r="F1096" s="17"/>
      <c r="G1096" s="125"/>
      <c r="H1096" s="125"/>
      <c r="I1096" s="125"/>
      <c r="J1096" s="125"/>
      <c r="K1096" s="125"/>
      <c r="L1096" s="125"/>
      <c r="M1096" s="125"/>
      <c r="N1096" s="125"/>
      <c r="O1096" s="125"/>
      <c r="P1096" s="125"/>
      <c r="Q1096" s="125"/>
      <c r="R1096" s="125"/>
      <c r="S1096" s="125"/>
      <c r="T1096" s="125"/>
    </row>
    <row r="1097" spans="1:20" s="138" customFormat="1" ht="38.25">
      <c r="A1097" s="62">
        <v>6.4</v>
      </c>
      <c r="B1097" s="63" t="s">
        <v>83</v>
      </c>
      <c r="C1097" s="64">
        <v>5</v>
      </c>
      <c r="D1097" s="65" t="s">
        <v>7</v>
      </c>
      <c r="E1097" s="75">
        <v>2492.76</v>
      </c>
      <c r="F1097" s="17">
        <f>E1097*C1097</f>
        <v>12463.800000000001</v>
      </c>
      <c r="G1097" s="125"/>
      <c r="H1097" s="197"/>
      <c r="I1097" s="197"/>
      <c r="J1097" s="197"/>
      <c r="K1097" s="197"/>
      <c r="L1097" s="197"/>
      <c r="M1097" s="197"/>
      <c r="N1097" s="197"/>
      <c r="O1097" s="197"/>
      <c r="P1097" s="197"/>
      <c r="Q1097" s="197"/>
      <c r="R1097" s="197"/>
      <c r="S1097" s="197"/>
      <c r="T1097" s="197"/>
    </row>
    <row r="1098" spans="1:20" s="37" customFormat="1" ht="9.75" customHeight="1">
      <c r="A1098" s="8"/>
      <c r="B1098" s="9"/>
      <c r="C1098" s="20"/>
      <c r="D1098" s="29"/>
      <c r="E1098" s="75"/>
      <c r="F1098" s="17"/>
      <c r="G1098" s="125"/>
      <c r="H1098" s="125"/>
      <c r="I1098" s="125"/>
      <c r="J1098" s="125"/>
      <c r="K1098" s="125"/>
      <c r="L1098" s="125"/>
      <c r="M1098" s="125"/>
      <c r="N1098" s="125"/>
      <c r="O1098" s="125"/>
      <c r="P1098" s="125"/>
      <c r="Q1098" s="125"/>
      <c r="R1098" s="125"/>
      <c r="S1098" s="125"/>
      <c r="T1098" s="125"/>
    </row>
    <row r="1099" spans="1:20" s="37" customFormat="1" ht="12.75">
      <c r="A1099" s="5">
        <v>7</v>
      </c>
      <c r="B1099" s="10" t="s">
        <v>138</v>
      </c>
      <c r="C1099" s="20"/>
      <c r="D1099" s="29"/>
      <c r="E1099" s="75"/>
      <c r="F1099" s="17"/>
      <c r="G1099" s="125"/>
      <c r="H1099" s="125"/>
      <c r="I1099" s="125"/>
      <c r="J1099" s="125"/>
      <c r="K1099" s="125"/>
      <c r="L1099" s="125"/>
      <c r="M1099" s="125"/>
      <c r="N1099" s="125"/>
      <c r="O1099" s="125"/>
      <c r="P1099" s="125"/>
      <c r="Q1099" s="125"/>
      <c r="R1099" s="125"/>
      <c r="S1099" s="125"/>
      <c r="T1099" s="125"/>
    </row>
    <row r="1100" spans="1:20" s="37" customFormat="1" ht="25.5">
      <c r="A1100" s="8">
        <v>7.3</v>
      </c>
      <c r="B1100" s="9" t="s">
        <v>15</v>
      </c>
      <c r="C1100" s="20">
        <v>3300</v>
      </c>
      <c r="D1100" s="29" t="s">
        <v>59</v>
      </c>
      <c r="E1100" s="75">
        <v>18.06</v>
      </c>
      <c r="F1100" s="17">
        <f aca="true" t="shared" si="21" ref="F1100:F1106">E1100*C1100</f>
        <v>59597.99999999999</v>
      </c>
      <c r="G1100" s="125"/>
      <c r="H1100" s="125"/>
      <c r="I1100" s="125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</row>
    <row r="1101" spans="1:20" s="37" customFormat="1" ht="12.75">
      <c r="A1101" s="8">
        <v>7.8</v>
      </c>
      <c r="B1101" s="9" t="s">
        <v>19</v>
      </c>
      <c r="C1101" s="20">
        <v>550</v>
      </c>
      <c r="D1101" s="29" t="s">
        <v>7</v>
      </c>
      <c r="E1101" s="75">
        <v>29.33</v>
      </c>
      <c r="F1101" s="17">
        <f t="shared" si="21"/>
        <v>16131.499999999998</v>
      </c>
      <c r="G1101" s="125"/>
      <c r="H1101" s="125"/>
      <c r="I1101" s="125"/>
      <c r="J1101" s="125"/>
      <c r="K1101" s="125"/>
      <c r="L1101" s="125"/>
      <c r="M1101" s="125"/>
      <c r="N1101" s="125"/>
      <c r="O1101" s="125"/>
      <c r="P1101" s="125"/>
      <c r="Q1101" s="125"/>
      <c r="R1101" s="125"/>
      <c r="S1101" s="125"/>
      <c r="T1101" s="125"/>
    </row>
    <row r="1102" spans="1:20" s="37" customFormat="1" ht="12.75">
      <c r="A1102" s="8">
        <v>7.9</v>
      </c>
      <c r="B1102" s="9" t="s">
        <v>61</v>
      </c>
      <c r="C1102" s="20">
        <v>550</v>
      </c>
      <c r="D1102" s="29" t="s">
        <v>59</v>
      </c>
      <c r="E1102" s="75">
        <v>21.020000000000003</v>
      </c>
      <c r="F1102" s="17">
        <f t="shared" si="21"/>
        <v>11561.000000000002</v>
      </c>
      <c r="G1102" s="125"/>
      <c r="H1102" s="125"/>
      <c r="I1102" s="125"/>
      <c r="J1102" s="125"/>
      <c r="K1102" s="125"/>
      <c r="L1102" s="125"/>
      <c r="M1102" s="125"/>
      <c r="N1102" s="125"/>
      <c r="O1102" s="125"/>
      <c r="P1102" s="125"/>
      <c r="Q1102" s="125"/>
      <c r="R1102" s="125"/>
      <c r="S1102" s="125"/>
      <c r="T1102" s="125"/>
    </row>
    <row r="1103" spans="1:20" s="37" customFormat="1" ht="8.25" customHeight="1">
      <c r="A1103" s="8"/>
      <c r="B1103" s="9"/>
      <c r="C1103" s="20"/>
      <c r="D1103" s="29"/>
      <c r="E1103" s="75"/>
      <c r="F1103" s="17"/>
      <c r="G1103" s="125"/>
      <c r="H1103" s="125"/>
      <c r="I1103" s="125"/>
      <c r="J1103" s="125"/>
      <c r="K1103" s="125"/>
      <c r="L1103" s="125"/>
      <c r="M1103" s="125"/>
      <c r="N1103" s="125"/>
      <c r="O1103" s="125"/>
      <c r="P1103" s="125"/>
      <c r="Q1103" s="125"/>
      <c r="R1103" s="125"/>
      <c r="S1103" s="125"/>
      <c r="T1103" s="125"/>
    </row>
    <row r="1104" spans="1:20" s="37" customFormat="1" ht="12.75">
      <c r="A1104" s="5">
        <v>10</v>
      </c>
      <c r="B1104" s="10" t="s">
        <v>67</v>
      </c>
      <c r="C1104" s="20"/>
      <c r="D1104" s="29"/>
      <c r="E1104" s="75"/>
      <c r="F1104" s="17"/>
      <c r="G1104" s="125"/>
      <c r="H1104" s="125"/>
      <c r="I1104" s="125"/>
      <c r="J1104" s="125"/>
      <c r="K1104" s="125"/>
      <c r="L1104" s="125"/>
      <c r="M1104" s="125"/>
      <c r="N1104" s="125"/>
      <c r="O1104" s="125"/>
      <c r="P1104" s="125"/>
      <c r="Q1104" s="125"/>
      <c r="R1104" s="125"/>
      <c r="S1104" s="125"/>
      <c r="T1104" s="125"/>
    </row>
    <row r="1105" spans="1:20" s="37" customFormat="1" ht="12.75">
      <c r="A1105" s="8">
        <v>10.2</v>
      </c>
      <c r="B1105" s="9" t="s">
        <v>69</v>
      </c>
      <c r="C1105" s="20">
        <v>550</v>
      </c>
      <c r="D1105" s="29" t="s">
        <v>27</v>
      </c>
      <c r="E1105" s="75">
        <v>68.76999999999998</v>
      </c>
      <c r="F1105" s="17">
        <f t="shared" si="21"/>
        <v>37823.49999999999</v>
      </c>
      <c r="G1105" s="125"/>
      <c r="H1105" s="125"/>
      <c r="I1105" s="125"/>
      <c r="J1105" s="125"/>
      <c r="K1105" s="125"/>
      <c r="L1105" s="125"/>
      <c r="M1105" s="125"/>
      <c r="N1105" s="125"/>
      <c r="O1105" s="125"/>
      <c r="P1105" s="125"/>
      <c r="Q1105" s="125"/>
      <c r="R1105" s="125"/>
      <c r="S1105" s="125"/>
      <c r="T1105" s="125"/>
    </row>
    <row r="1106" spans="1:20" s="37" customFormat="1" ht="12.75">
      <c r="A1106" s="8">
        <v>10.4</v>
      </c>
      <c r="B1106" s="9" t="s">
        <v>71</v>
      </c>
      <c r="C1106" s="20">
        <v>550</v>
      </c>
      <c r="D1106" s="29" t="s">
        <v>59</v>
      </c>
      <c r="E1106" s="75">
        <v>47.83</v>
      </c>
      <c r="F1106" s="17">
        <f t="shared" si="21"/>
        <v>26306.5</v>
      </c>
      <c r="G1106" s="125"/>
      <c r="H1106" s="125"/>
      <c r="I1106" s="125"/>
      <c r="J1106" s="125"/>
      <c r="K1106" s="125"/>
      <c r="L1106" s="125"/>
      <c r="M1106" s="125"/>
      <c r="N1106" s="125"/>
      <c r="O1106" s="125"/>
      <c r="P1106" s="125"/>
      <c r="Q1106" s="125"/>
      <c r="R1106" s="125"/>
      <c r="S1106" s="125"/>
      <c r="T1106" s="125"/>
    </row>
    <row r="1107" spans="1:20" s="37" customFormat="1" ht="8.25" customHeight="1" thickBot="1">
      <c r="A1107" s="7"/>
      <c r="B1107" s="18"/>
      <c r="C1107" s="19"/>
      <c r="D1107" s="20"/>
      <c r="E1107" s="75"/>
      <c r="F1107" s="17"/>
      <c r="G1107" s="125"/>
      <c r="H1107" s="125"/>
      <c r="I1107" s="125"/>
      <c r="J1107" s="125"/>
      <c r="K1107" s="125"/>
      <c r="L1107" s="125"/>
      <c r="M1107" s="125"/>
      <c r="N1107" s="125"/>
      <c r="O1107" s="125"/>
      <c r="P1107" s="125"/>
      <c r="Q1107" s="125"/>
      <c r="R1107" s="125"/>
      <c r="S1107" s="125"/>
      <c r="T1107" s="125"/>
    </row>
    <row r="1108" spans="1:20" s="234" customFormat="1" ht="14.25" thickBot="1" thickTop="1">
      <c r="A1108" s="229"/>
      <c r="B1108" s="230" t="s">
        <v>185</v>
      </c>
      <c r="C1108" s="231"/>
      <c r="D1108" s="232"/>
      <c r="E1108" s="233"/>
      <c r="F1108" s="233">
        <f>SUM(F1093:F1107)</f>
        <v>192107.22</v>
      </c>
      <c r="G1108" s="125"/>
      <c r="H1108" s="265"/>
      <c r="I1108" s="265"/>
      <c r="J1108" s="265"/>
      <c r="K1108" s="265"/>
      <c r="L1108" s="265"/>
      <c r="M1108" s="265"/>
      <c r="N1108" s="265"/>
      <c r="O1108" s="265"/>
      <c r="P1108" s="265"/>
      <c r="Q1108" s="265"/>
      <c r="R1108" s="265"/>
      <c r="S1108" s="265"/>
      <c r="T1108" s="265"/>
    </row>
    <row r="1109" spans="1:20" s="37" customFormat="1" ht="5.25" customHeight="1" thickTop="1">
      <c r="A1109" s="1"/>
      <c r="B1109" s="21"/>
      <c r="C1109" s="19"/>
      <c r="D1109" s="19"/>
      <c r="E1109" s="17"/>
      <c r="F1109" s="17"/>
      <c r="G1109" s="125"/>
      <c r="H1109" s="125"/>
      <c r="I1109" s="125"/>
      <c r="J1109" s="125"/>
      <c r="K1109" s="125"/>
      <c r="L1109" s="125"/>
      <c r="M1109" s="125"/>
      <c r="N1109" s="125"/>
      <c r="O1109" s="125"/>
      <c r="P1109" s="125"/>
      <c r="Q1109" s="125"/>
      <c r="R1109" s="125"/>
      <c r="S1109" s="125"/>
      <c r="T1109" s="125"/>
    </row>
    <row r="1110" spans="1:20" s="37" customFormat="1" ht="12.75">
      <c r="A1110" s="5" t="s">
        <v>12</v>
      </c>
      <c r="B1110" s="10" t="s">
        <v>186</v>
      </c>
      <c r="C1110" s="35"/>
      <c r="D1110" s="35"/>
      <c r="E1110" s="35"/>
      <c r="F1110" s="11"/>
      <c r="G1110" s="125"/>
      <c r="H1110" s="125"/>
      <c r="I1110" s="125"/>
      <c r="J1110" s="125"/>
      <c r="K1110" s="125"/>
      <c r="L1110" s="125"/>
      <c r="M1110" s="125"/>
      <c r="N1110" s="125"/>
      <c r="O1110" s="125"/>
      <c r="P1110" s="125"/>
      <c r="Q1110" s="125"/>
      <c r="R1110" s="125"/>
      <c r="S1110" s="125"/>
      <c r="T1110" s="125"/>
    </row>
    <row r="1111" spans="1:20" s="37" customFormat="1" ht="6.75" customHeight="1">
      <c r="A1111" s="8"/>
      <c r="B1111" s="9"/>
      <c r="C1111" s="20"/>
      <c r="D1111" s="29"/>
      <c r="E1111" s="75"/>
      <c r="F1111" s="17"/>
      <c r="G1111" s="125"/>
      <c r="H1111" s="125"/>
      <c r="I1111" s="125"/>
      <c r="J1111" s="125"/>
      <c r="K1111" s="125"/>
      <c r="L1111" s="125"/>
      <c r="M1111" s="125"/>
      <c r="N1111" s="125"/>
      <c r="O1111" s="125"/>
      <c r="P1111" s="125"/>
      <c r="Q1111" s="125"/>
      <c r="R1111" s="125"/>
      <c r="S1111" s="125"/>
      <c r="T1111" s="125"/>
    </row>
    <row r="1112" spans="1:20" s="37" customFormat="1" ht="25.5">
      <c r="A1112" s="5">
        <v>6</v>
      </c>
      <c r="B1112" s="10" t="s">
        <v>47</v>
      </c>
      <c r="C1112" s="20"/>
      <c r="D1112" s="29"/>
      <c r="E1112" s="75"/>
      <c r="F1112" s="17"/>
      <c r="G1112" s="125"/>
      <c r="H1112" s="125"/>
      <c r="I1112" s="125"/>
      <c r="J1112" s="125"/>
      <c r="K1112" s="125"/>
      <c r="L1112" s="125"/>
      <c r="M1112" s="125"/>
      <c r="N1112" s="125"/>
      <c r="O1112" s="125"/>
      <c r="P1112" s="125"/>
      <c r="Q1112" s="125"/>
      <c r="R1112" s="125"/>
      <c r="S1112" s="125"/>
      <c r="T1112" s="125"/>
    </row>
    <row r="1113" spans="1:7" s="197" customFormat="1" ht="42" customHeight="1">
      <c r="A1113" s="296">
        <v>6.4</v>
      </c>
      <c r="B1113" s="297" t="s">
        <v>85</v>
      </c>
      <c r="C1113" s="298">
        <v>31</v>
      </c>
      <c r="D1113" s="299" t="s">
        <v>7</v>
      </c>
      <c r="E1113" s="251">
        <v>6438.24</v>
      </c>
      <c r="F1113" s="283">
        <f aca="true" t="shared" si="22" ref="F1113:F1132">E1113*C1113</f>
        <v>199585.44</v>
      </c>
      <c r="G1113" s="125"/>
    </row>
    <row r="1114" spans="1:7" s="197" customFormat="1" ht="38.25">
      <c r="A1114" s="62">
        <v>6.5</v>
      </c>
      <c r="B1114" s="63" t="s">
        <v>83</v>
      </c>
      <c r="C1114" s="64">
        <v>48</v>
      </c>
      <c r="D1114" s="65" t="s">
        <v>7</v>
      </c>
      <c r="E1114" s="75">
        <v>2492.76</v>
      </c>
      <c r="F1114" s="67">
        <f t="shared" si="22"/>
        <v>119652.48000000001</v>
      </c>
      <c r="G1114" s="125"/>
    </row>
    <row r="1115" spans="1:20" s="37" customFormat="1" ht="6.75" customHeight="1">
      <c r="A1115" s="8"/>
      <c r="B1115" s="9"/>
      <c r="C1115" s="20"/>
      <c r="D1115" s="29"/>
      <c r="E1115" s="75"/>
      <c r="F1115" s="17"/>
      <c r="G1115" s="125"/>
      <c r="H1115" s="125"/>
      <c r="I1115" s="125"/>
      <c r="J1115" s="125"/>
      <c r="K1115" s="125"/>
      <c r="L1115" s="125"/>
      <c r="M1115" s="125"/>
      <c r="N1115" s="125"/>
      <c r="O1115" s="125"/>
      <c r="P1115" s="125"/>
      <c r="Q1115" s="125"/>
      <c r="R1115" s="125"/>
      <c r="S1115" s="125"/>
      <c r="T1115" s="125"/>
    </row>
    <row r="1116" spans="1:20" s="37" customFormat="1" ht="12.75">
      <c r="A1116" s="5">
        <v>7</v>
      </c>
      <c r="B1116" s="10" t="s">
        <v>237</v>
      </c>
      <c r="C1116" s="20"/>
      <c r="D1116" s="29"/>
      <c r="E1116" s="75"/>
      <c r="F1116" s="17"/>
      <c r="G1116" s="125"/>
      <c r="H1116" s="125"/>
      <c r="I1116" s="125"/>
      <c r="J1116" s="125"/>
      <c r="K1116" s="125"/>
      <c r="L1116" s="125"/>
      <c r="M1116" s="125"/>
      <c r="N1116" s="125"/>
      <c r="O1116" s="125"/>
      <c r="P1116" s="125"/>
      <c r="Q1116" s="125"/>
      <c r="R1116" s="125"/>
      <c r="S1116" s="125"/>
      <c r="T1116" s="125"/>
    </row>
    <row r="1117" spans="1:8" s="125" customFormat="1" ht="27" customHeight="1">
      <c r="A1117" s="8">
        <v>7.1</v>
      </c>
      <c r="B1117" s="9" t="s">
        <v>238</v>
      </c>
      <c r="C1117" s="20">
        <v>8</v>
      </c>
      <c r="D1117" s="29" t="s">
        <v>7</v>
      </c>
      <c r="E1117" s="75">
        <v>6188.13</v>
      </c>
      <c r="F1117" s="17">
        <f t="shared" si="22"/>
        <v>49505.04</v>
      </c>
      <c r="H1117" s="197"/>
    </row>
    <row r="1118" spans="1:20" s="37" customFormat="1" ht="6.75" customHeight="1">
      <c r="A1118" s="8"/>
      <c r="B1118" s="9"/>
      <c r="C1118" s="20"/>
      <c r="D1118" s="29"/>
      <c r="E1118" s="16"/>
      <c r="F1118" s="17"/>
      <c r="G1118" s="125"/>
      <c r="H1118" s="125"/>
      <c r="I1118" s="125"/>
      <c r="J1118" s="125"/>
      <c r="K1118" s="125"/>
      <c r="L1118" s="125"/>
      <c r="M1118" s="125"/>
      <c r="N1118" s="125"/>
      <c r="O1118" s="125"/>
      <c r="P1118" s="125"/>
      <c r="Q1118" s="125"/>
      <c r="R1118" s="125"/>
      <c r="S1118" s="125"/>
      <c r="T1118" s="125"/>
    </row>
    <row r="1119" spans="1:20" s="37" customFormat="1" ht="12.75">
      <c r="A1119" s="5">
        <v>8</v>
      </c>
      <c r="B1119" s="10" t="s">
        <v>239</v>
      </c>
      <c r="C1119" s="20"/>
      <c r="D1119" s="29"/>
      <c r="E1119" s="16"/>
      <c r="F1119" s="17"/>
      <c r="G1119" s="125"/>
      <c r="H1119" s="125"/>
      <c r="I1119" s="125"/>
      <c r="J1119" s="125"/>
      <c r="K1119" s="125"/>
      <c r="L1119" s="125"/>
      <c r="M1119" s="125"/>
      <c r="N1119" s="125"/>
      <c r="O1119" s="125"/>
      <c r="P1119" s="125"/>
      <c r="Q1119" s="125"/>
      <c r="R1119" s="125"/>
      <c r="S1119" s="125"/>
      <c r="T1119" s="125"/>
    </row>
    <row r="1120" spans="1:20" s="37" customFormat="1" ht="13.5" customHeight="1">
      <c r="A1120" s="5">
        <v>8.1</v>
      </c>
      <c r="B1120" s="10" t="s">
        <v>240</v>
      </c>
      <c r="C1120" s="20"/>
      <c r="D1120" s="29"/>
      <c r="E1120" s="16"/>
      <c r="F1120" s="17"/>
      <c r="G1120" s="125"/>
      <c r="H1120" s="125"/>
      <c r="I1120" s="125"/>
      <c r="J1120" s="125"/>
      <c r="K1120" s="125"/>
      <c r="L1120" s="125"/>
      <c r="M1120" s="125"/>
      <c r="N1120" s="125"/>
      <c r="O1120" s="125"/>
      <c r="P1120" s="125"/>
      <c r="Q1120" s="125"/>
      <c r="R1120" s="125"/>
      <c r="S1120" s="125"/>
      <c r="T1120" s="125"/>
    </row>
    <row r="1121" spans="1:20" s="37" customFormat="1" ht="6.75" customHeight="1">
      <c r="A1121" s="8"/>
      <c r="B1121" s="9"/>
      <c r="C1121" s="20"/>
      <c r="D1121" s="29"/>
      <c r="E1121" s="16"/>
      <c r="F1121" s="17">
        <f t="shared" si="22"/>
        <v>0</v>
      </c>
      <c r="G1121" s="125"/>
      <c r="H1121" s="125"/>
      <c r="I1121" s="125"/>
      <c r="J1121" s="125"/>
      <c r="K1121" s="125"/>
      <c r="L1121" s="125"/>
      <c r="M1121" s="125"/>
      <c r="N1121" s="125"/>
      <c r="O1121" s="125"/>
      <c r="P1121" s="125"/>
      <c r="Q1121" s="125"/>
      <c r="R1121" s="125"/>
      <c r="S1121" s="125"/>
      <c r="T1121" s="125"/>
    </row>
    <row r="1122" spans="1:20" s="37" customFormat="1" ht="25.5">
      <c r="A1122" s="8" t="s">
        <v>51</v>
      </c>
      <c r="B1122" s="9" t="s">
        <v>241</v>
      </c>
      <c r="C1122" s="20">
        <v>14</v>
      </c>
      <c r="D1122" s="29" t="s">
        <v>8</v>
      </c>
      <c r="E1122" s="75">
        <v>68.03</v>
      </c>
      <c r="F1122" s="17">
        <f t="shared" si="22"/>
        <v>952.4200000000001</v>
      </c>
      <c r="G1122" s="125"/>
      <c r="H1122" s="125"/>
      <c r="I1122" s="125"/>
      <c r="J1122" s="125"/>
      <c r="K1122" s="125"/>
      <c r="L1122" s="125"/>
      <c r="M1122" s="125"/>
      <c r="N1122" s="125"/>
      <c r="O1122" s="125"/>
      <c r="P1122" s="125"/>
      <c r="Q1122" s="125"/>
      <c r="R1122" s="125"/>
      <c r="S1122" s="125"/>
      <c r="T1122" s="125"/>
    </row>
    <row r="1123" spans="1:20" s="37" customFormat="1" ht="8.25" customHeight="1">
      <c r="A1123" s="8"/>
      <c r="B1123" s="9"/>
      <c r="C1123" s="20"/>
      <c r="D1123" s="29"/>
      <c r="E1123" s="75"/>
      <c r="F1123" s="17"/>
      <c r="G1123" s="125"/>
      <c r="H1123" s="125"/>
      <c r="I1123" s="125"/>
      <c r="J1123" s="125"/>
      <c r="K1123" s="125"/>
      <c r="L1123" s="125"/>
      <c r="M1123" s="125"/>
      <c r="N1123" s="125"/>
      <c r="O1123" s="125"/>
      <c r="P1123" s="125"/>
      <c r="Q1123" s="125"/>
      <c r="R1123" s="125"/>
      <c r="S1123" s="125"/>
      <c r="T1123" s="125"/>
    </row>
    <row r="1124" spans="1:20" s="37" customFormat="1" ht="12.75">
      <c r="A1124" s="5">
        <v>9</v>
      </c>
      <c r="B1124" s="10" t="s">
        <v>245</v>
      </c>
      <c r="C1124" s="20"/>
      <c r="D1124" s="29"/>
      <c r="E1124" s="75"/>
      <c r="F1124" s="17"/>
      <c r="G1124" s="125"/>
      <c r="H1124" s="125"/>
      <c r="I1124" s="125"/>
      <c r="J1124" s="125"/>
      <c r="K1124" s="125"/>
      <c r="L1124" s="125"/>
      <c r="M1124" s="125"/>
      <c r="N1124" s="125"/>
      <c r="O1124" s="125"/>
      <c r="P1124" s="125"/>
      <c r="Q1124" s="125"/>
      <c r="R1124" s="125"/>
      <c r="S1124" s="125"/>
      <c r="T1124" s="125"/>
    </row>
    <row r="1125" spans="1:20" s="37" customFormat="1" ht="6" customHeight="1">
      <c r="A1125" s="8"/>
      <c r="B1125" s="9"/>
      <c r="C1125" s="20"/>
      <c r="D1125" s="29"/>
      <c r="E1125" s="75"/>
      <c r="F1125" s="17"/>
      <c r="G1125" s="125"/>
      <c r="H1125" s="125"/>
      <c r="I1125" s="125"/>
      <c r="J1125" s="125"/>
      <c r="K1125" s="125"/>
      <c r="L1125" s="125"/>
      <c r="M1125" s="125"/>
      <c r="N1125" s="125"/>
      <c r="O1125" s="125"/>
      <c r="P1125" s="125"/>
      <c r="Q1125" s="125"/>
      <c r="R1125" s="125"/>
      <c r="S1125" s="125"/>
      <c r="T1125" s="125"/>
    </row>
    <row r="1126" spans="1:20" s="37" customFormat="1" ht="25.5">
      <c r="A1126" s="8">
        <v>9.3</v>
      </c>
      <c r="B1126" s="9" t="s">
        <v>15</v>
      </c>
      <c r="C1126" s="20">
        <v>19776</v>
      </c>
      <c r="D1126" s="29" t="s">
        <v>59</v>
      </c>
      <c r="E1126" s="75">
        <v>18.06</v>
      </c>
      <c r="F1126" s="17">
        <f t="shared" si="22"/>
        <v>357154.56</v>
      </c>
      <c r="G1126" s="125"/>
      <c r="H1126" s="125"/>
      <c r="I1126" s="125"/>
      <c r="J1126" s="125"/>
      <c r="K1126" s="125"/>
      <c r="L1126" s="125"/>
      <c r="M1126" s="125"/>
      <c r="N1126" s="125"/>
      <c r="O1126" s="125"/>
      <c r="P1126" s="125"/>
      <c r="Q1126" s="125"/>
      <c r="R1126" s="125"/>
      <c r="S1126" s="125"/>
      <c r="T1126" s="125"/>
    </row>
    <row r="1127" spans="1:20" s="37" customFormat="1" ht="12.75">
      <c r="A1127" s="8">
        <v>9.8</v>
      </c>
      <c r="B1127" s="9" t="s">
        <v>19</v>
      </c>
      <c r="C1127" s="20">
        <v>3296</v>
      </c>
      <c r="D1127" s="29" t="s">
        <v>7</v>
      </c>
      <c r="E1127" s="75">
        <v>29.33</v>
      </c>
      <c r="F1127" s="17">
        <f t="shared" si="22"/>
        <v>96671.68</v>
      </c>
      <c r="G1127" s="125"/>
      <c r="H1127" s="125"/>
      <c r="I1127" s="125"/>
      <c r="J1127" s="125"/>
      <c r="K1127" s="125"/>
      <c r="L1127" s="125"/>
      <c r="M1127" s="125"/>
      <c r="N1127" s="125"/>
      <c r="O1127" s="125"/>
      <c r="P1127" s="125"/>
      <c r="Q1127" s="125"/>
      <c r="R1127" s="125"/>
      <c r="S1127" s="125"/>
      <c r="T1127" s="125"/>
    </row>
    <row r="1128" spans="1:20" s="37" customFormat="1" ht="12.75">
      <c r="A1128" s="8">
        <v>9.9</v>
      </c>
      <c r="B1128" s="9" t="s">
        <v>61</v>
      </c>
      <c r="C1128" s="20">
        <v>3296</v>
      </c>
      <c r="D1128" s="29" t="s">
        <v>59</v>
      </c>
      <c r="E1128" s="75">
        <v>21.020000000000003</v>
      </c>
      <c r="F1128" s="17">
        <f t="shared" si="22"/>
        <v>69281.92000000001</v>
      </c>
      <c r="G1128" s="125"/>
      <c r="H1128" s="125"/>
      <c r="I1128" s="125"/>
      <c r="J1128" s="125"/>
      <c r="K1128" s="125"/>
      <c r="L1128" s="125"/>
      <c r="M1128" s="125"/>
      <c r="N1128" s="125"/>
      <c r="O1128" s="125"/>
      <c r="P1128" s="125"/>
      <c r="Q1128" s="125"/>
      <c r="R1128" s="125"/>
      <c r="S1128" s="125"/>
      <c r="T1128" s="125"/>
    </row>
    <row r="1129" spans="1:20" s="37" customFormat="1" ht="8.25" customHeight="1">
      <c r="A1129" s="8"/>
      <c r="B1129" s="9"/>
      <c r="C1129" s="20"/>
      <c r="D1129" s="29"/>
      <c r="E1129" s="75"/>
      <c r="F1129" s="17"/>
      <c r="G1129" s="125"/>
      <c r="H1129" s="125"/>
      <c r="I1129" s="125"/>
      <c r="J1129" s="125"/>
      <c r="K1129" s="125"/>
      <c r="L1129" s="125"/>
      <c r="M1129" s="125"/>
      <c r="N1129" s="125"/>
      <c r="O1129" s="125"/>
      <c r="P1129" s="125"/>
      <c r="Q1129" s="125"/>
      <c r="R1129" s="125"/>
      <c r="S1129" s="125"/>
      <c r="T1129" s="125"/>
    </row>
    <row r="1130" spans="1:20" s="37" customFormat="1" ht="12.75">
      <c r="A1130" s="5">
        <v>11</v>
      </c>
      <c r="B1130" s="10" t="s">
        <v>67</v>
      </c>
      <c r="C1130" s="20"/>
      <c r="D1130" s="29"/>
      <c r="E1130" s="16"/>
      <c r="F1130" s="17"/>
      <c r="G1130" s="125"/>
      <c r="H1130" s="125"/>
      <c r="I1130" s="125"/>
      <c r="J1130" s="125"/>
      <c r="K1130" s="125"/>
      <c r="L1130" s="125"/>
      <c r="M1130" s="125"/>
      <c r="N1130" s="125"/>
      <c r="O1130" s="125"/>
      <c r="P1130" s="125"/>
      <c r="Q1130" s="125"/>
      <c r="R1130" s="125"/>
      <c r="S1130" s="125"/>
      <c r="T1130" s="125"/>
    </row>
    <row r="1131" spans="1:20" s="37" customFormat="1" ht="12.75">
      <c r="A1131" s="8">
        <v>12.2</v>
      </c>
      <c r="B1131" s="9" t="s">
        <v>69</v>
      </c>
      <c r="C1131" s="20">
        <v>3296</v>
      </c>
      <c r="D1131" s="29" t="s">
        <v>27</v>
      </c>
      <c r="E1131" s="75">
        <v>68.77</v>
      </c>
      <c r="F1131" s="17">
        <f t="shared" si="22"/>
        <v>226665.91999999998</v>
      </c>
      <c r="G1131" s="125"/>
      <c r="H1131" s="125"/>
      <c r="I1131" s="125"/>
      <c r="J1131" s="125"/>
      <c r="K1131" s="125"/>
      <c r="L1131" s="125"/>
      <c r="M1131" s="125"/>
      <c r="N1131" s="125"/>
      <c r="O1131" s="125"/>
      <c r="P1131" s="125"/>
      <c r="Q1131" s="125"/>
      <c r="R1131" s="125"/>
      <c r="S1131" s="125"/>
      <c r="T1131" s="125"/>
    </row>
    <row r="1132" spans="1:20" s="37" customFormat="1" ht="13.5" thickBot="1">
      <c r="A1132" s="8">
        <v>12.4</v>
      </c>
      <c r="B1132" s="9" t="s">
        <v>71</v>
      </c>
      <c r="C1132" s="20">
        <v>3296</v>
      </c>
      <c r="D1132" s="29" t="s">
        <v>59</v>
      </c>
      <c r="E1132" s="75">
        <v>47.83</v>
      </c>
      <c r="F1132" s="17">
        <f t="shared" si="22"/>
        <v>157647.68</v>
      </c>
      <c r="G1132" s="125"/>
      <c r="H1132" s="125"/>
      <c r="I1132" s="125"/>
      <c r="J1132" s="125"/>
      <c r="K1132" s="125"/>
      <c r="L1132" s="125"/>
      <c r="M1132" s="125"/>
      <c r="N1132" s="125"/>
      <c r="O1132" s="125"/>
      <c r="P1132" s="125"/>
      <c r="Q1132" s="125"/>
      <c r="R1132" s="125"/>
      <c r="S1132" s="125"/>
      <c r="T1132" s="125"/>
    </row>
    <row r="1133" spans="1:20" s="234" customFormat="1" ht="14.25" thickBot="1" thickTop="1">
      <c r="A1133" s="229"/>
      <c r="B1133" s="230" t="s">
        <v>264</v>
      </c>
      <c r="C1133" s="231"/>
      <c r="D1133" s="232"/>
      <c r="E1133" s="233"/>
      <c r="F1133" s="233">
        <f>SUM(F1111:F1132)</f>
        <v>1277117.14</v>
      </c>
      <c r="G1133" s="125"/>
      <c r="H1133" s="265"/>
      <c r="I1133" s="265"/>
      <c r="J1133" s="265"/>
      <c r="K1133" s="265"/>
      <c r="L1133" s="265"/>
      <c r="M1133" s="265"/>
      <c r="N1133" s="265"/>
      <c r="O1133" s="265"/>
      <c r="P1133" s="265"/>
      <c r="Q1133" s="265"/>
      <c r="R1133" s="265"/>
      <c r="S1133" s="265"/>
      <c r="T1133" s="265"/>
    </row>
    <row r="1134" spans="1:20" s="196" customFormat="1" ht="14.25" thickBot="1" thickTop="1">
      <c r="A1134" s="118"/>
      <c r="B1134" s="116" t="s">
        <v>488</v>
      </c>
      <c r="C1134" s="110"/>
      <c r="D1134" s="112"/>
      <c r="E1134" s="114"/>
      <c r="F1134" s="114">
        <f>+F1133+F1108</f>
        <v>1469224.3599999999</v>
      </c>
      <c r="G1134" s="125"/>
      <c r="H1134" s="267"/>
      <c r="I1134" s="267"/>
      <c r="J1134" s="267"/>
      <c r="K1134" s="267"/>
      <c r="L1134" s="267"/>
      <c r="M1134" s="267"/>
      <c r="N1134" s="267"/>
      <c r="O1134" s="267"/>
      <c r="P1134" s="267"/>
      <c r="Q1134" s="267"/>
      <c r="R1134" s="267"/>
      <c r="S1134" s="267"/>
      <c r="T1134" s="267"/>
    </row>
    <row r="1135" spans="1:20" s="199" customFormat="1" ht="14.25" thickBot="1" thickTop="1">
      <c r="A1135" s="119"/>
      <c r="B1135" s="117" t="s">
        <v>474</v>
      </c>
      <c r="C1135" s="111"/>
      <c r="D1135" s="113"/>
      <c r="E1135" s="115"/>
      <c r="F1135" s="115">
        <f>F1089+F581+F531+F455+F1134+0.02</f>
        <v>3312.1135999979265</v>
      </c>
      <c r="G1135" s="125">
        <v>3312.11</v>
      </c>
      <c r="H1135" s="268"/>
      <c r="I1135" s="268"/>
      <c r="J1135" s="268"/>
      <c r="K1135" s="268"/>
      <c r="L1135" s="268"/>
      <c r="M1135" s="268"/>
      <c r="N1135" s="268"/>
      <c r="O1135" s="268"/>
      <c r="P1135" s="268"/>
      <c r="Q1135" s="268"/>
      <c r="R1135" s="268"/>
      <c r="S1135" s="268"/>
      <c r="T1135" s="268"/>
    </row>
    <row r="1136" spans="1:20" s="199" customFormat="1" ht="14.25" thickBot="1" thickTop="1">
      <c r="A1136" s="119"/>
      <c r="B1136" s="240" t="s">
        <v>475</v>
      </c>
      <c r="C1136" s="111"/>
      <c r="D1136" s="113"/>
      <c r="E1136" s="115"/>
      <c r="F1136" s="115">
        <f>F1135+F360</f>
        <v>226257164.48360008</v>
      </c>
      <c r="G1136" s="198"/>
      <c r="H1136" s="268"/>
      <c r="I1136" s="268"/>
      <c r="J1136" s="268"/>
      <c r="K1136" s="268"/>
      <c r="L1136" s="268"/>
      <c r="M1136" s="268"/>
      <c r="N1136" s="268"/>
      <c r="O1136" s="268"/>
      <c r="P1136" s="268"/>
      <c r="Q1136" s="268"/>
      <c r="R1136" s="268"/>
      <c r="S1136" s="268"/>
      <c r="T1136" s="268"/>
    </row>
    <row r="1137" spans="1:20" s="37" customFormat="1" ht="13.5" thickTop="1">
      <c r="A1137" s="120"/>
      <c r="B1137" s="241" t="s">
        <v>283</v>
      </c>
      <c r="C1137" s="86"/>
      <c r="D1137" s="123"/>
      <c r="E1137" s="124"/>
      <c r="F1137" s="86"/>
      <c r="G1137" s="125"/>
      <c r="H1137" s="125"/>
      <c r="I1137" s="125"/>
      <c r="J1137" s="125"/>
      <c r="K1137" s="125"/>
      <c r="L1137" s="125"/>
      <c r="M1137" s="125"/>
      <c r="N1137" s="125"/>
      <c r="O1137" s="125"/>
      <c r="P1137" s="125"/>
      <c r="Q1137" s="125"/>
      <c r="R1137" s="125"/>
      <c r="S1137" s="125"/>
      <c r="T1137" s="125"/>
    </row>
    <row r="1138" spans="1:20" s="37" customFormat="1" ht="12.75" customHeight="1">
      <c r="A1138" s="120"/>
      <c r="B1138" s="94" t="s">
        <v>29</v>
      </c>
      <c r="C1138" s="122">
        <v>0.04</v>
      </c>
      <c r="D1138" s="123"/>
      <c r="E1138" s="124"/>
      <c r="F1138" s="86">
        <f aca="true" t="shared" si="23" ref="F1138:F1145">ROUND($F$1136*C1138,2)</f>
        <v>9050286.58</v>
      </c>
      <c r="G1138" s="125"/>
      <c r="H1138" s="125"/>
      <c r="I1138" s="125"/>
      <c r="J1138" s="125"/>
      <c r="K1138" s="125"/>
      <c r="L1138" s="125"/>
      <c r="M1138" s="125"/>
      <c r="N1138" s="125"/>
      <c r="O1138" s="125"/>
      <c r="P1138" s="125"/>
      <c r="Q1138" s="125"/>
      <c r="R1138" s="125"/>
      <c r="S1138" s="125"/>
      <c r="T1138" s="125"/>
    </row>
    <row r="1139" spans="1:20" s="37" customFormat="1" ht="12.75" customHeight="1">
      <c r="A1139" s="120"/>
      <c r="B1139" s="94" t="s">
        <v>3</v>
      </c>
      <c r="C1139" s="122">
        <v>0.1</v>
      </c>
      <c r="D1139" s="123"/>
      <c r="E1139" s="124"/>
      <c r="F1139" s="86">
        <f t="shared" si="23"/>
        <v>22625716.45</v>
      </c>
      <c r="G1139" s="125"/>
      <c r="H1139" s="125"/>
      <c r="I1139" s="125"/>
      <c r="J1139" s="125"/>
      <c r="K1139" s="125"/>
      <c r="L1139" s="125"/>
      <c r="M1139" s="125"/>
      <c r="N1139" s="125"/>
      <c r="O1139" s="125"/>
      <c r="P1139" s="125"/>
      <c r="Q1139" s="125"/>
      <c r="R1139" s="125"/>
      <c r="S1139" s="125"/>
      <c r="T1139" s="125"/>
    </row>
    <row r="1140" spans="1:20" s="37" customFormat="1" ht="12.75" customHeight="1">
      <c r="A1140" s="120"/>
      <c r="B1140" s="94" t="s">
        <v>91</v>
      </c>
      <c r="C1140" s="122">
        <v>0.04</v>
      </c>
      <c r="D1140" s="123"/>
      <c r="E1140" s="124"/>
      <c r="F1140" s="86">
        <f t="shared" si="23"/>
        <v>9050286.58</v>
      </c>
      <c r="G1140" s="125"/>
      <c r="H1140" s="125"/>
      <c r="I1140" s="125"/>
      <c r="J1140" s="125"/>
      <c r="K1140" s="125"/>
      <c r="L1140" s="125"/>
      <c r="M1140" s="125"/>
      <c r="N1140" s="125"/>
      <c r="O1140" s="125"/>
      <c r="P1140" s="125"/>
      <c r="Q1140" s="125"/>
      <c r="R1140" s="125"/>
      <c r="S1140" s="125"/>
      <c r="T1140" s="125"/>
    </row>
    <row r="1141" spans="1:20" s="37" customFormat="1" ht="12.75" customHeight="1">
      <c r="A1141" s="120"/>
      <c r="B1141" s="94" t="s">
        <v>92</v>
      </c>
      <c r="C1141" s="122">
        <v>0.05</v>
      </c>
      <c r="D1141" s="123"/>
      <c r="E1141" s="124"/>
      <c r="F1141" s="86">
        <f t="shared" si="23"/>
        <v>11312858.22</v>
      </c>
      <c r="G1141" s="125"/>
      <c r="H1141" s="125"/>
      <c r="I1141" s="125"/>
      <c r="J1141" s="125"/>
      <c r="K1141" s="125"/>
      <c r="L1141" s="125"/>
      <c r="M1141" s="125"/>
      <c r="N1141" s="125"/>
      <c r="O1141" s="125"/>
      <c r="P1141" s="125"/>
      <c r="Q1141" s="125"/>
      <c r="R1141" s="125"/>
      <c r="S1141" s="125"/>
      <c r="T1141" s="125"/>
    </row>
    <row r="1142" spans="1:20" s="37" customFormat="1" ht="12.75" customHeight="1">
      <c r="A1142" s="120"/>
      <c r="B1142" s="94" t="s">
        <v>93</v>
      </c>
      <c r="C1142" s="122">
        <v>0.03</v>
      </c>
      <c r="D1142" s="123"/>
      <c r="E1142" s="124"/>
      <c r="F1142" s="86">
        <f t="shared" si="23"/>
        <v>6787714.93</v>
      </c>
      <c r="G1142" s="125"/>
      <c r="H1142" s="125"/>
      <c r="I1142" s="125"/>
      <c r="J1142" s="125"/>
      <c r="K1142" s="125"/>
      <c r="L1142" s="125"/>
      <c r="M1142" s="125"/>
      <c r="N1142" s="125"/>
      <c r="O1142" s="125"/>
      <c r="P1142" s="125"/>
      <c r="Q1142" s="125"/>
      <c r="R1142" s="125"/>
      <c r="S1142" s="125"/>
      <c r="T1142" s="125"/>
    </row>
    <row r="1143" spans="1:20" s="37" customFormat="1" ht="12.75" customHeight="1">
      <c r="A1143" s="120"/>
      <c r="B1143" s="94" t="s">
        <v>30</v>
      </c>
      <c r="C1143" s="122">
        <v>0.01</v>
      </c>
      <c r="D1143" s="123"/>
      <c r="E1143" s="124"/>
      <c r="F1143" s="86">
        <f t="shared" si="23"/>
        <v>2262571.64</v>
      </c>
      <c r="G1143" s="125"/>
      <c r="H1143" s="125"/>
      <c r="I1143" s="125"/>
      <c r="J1143" s="125"/>
      <c r="K1143" s="125"/>
      <c r="L1143" s="125"/>
      <c r="M1143" s="125"/>
      <c r="N1143" s="125"/>
      <c r="O1143" s="125"/>
      <c r="P1143" s="125"/>
      <c r="Q1143" s="125"/>
      <c r="R1143" s="125"/>
      <c r="S1143" s="125"/>
      <c r="T1143" s="125"/>
    </row>
    <row r="1144" spans="1:20" s="37" customFormat="1" ht="25.5" customHeight="1">
      <c r="A1144" s="120"/>
      <c r="B1144" s="121" t="s">
        <v>94</v>
      </c>
      <c r="C1144" s="122">
        <v>0.03</v>
      </c>
      <c r="D1144" s="123"/>
      <c r="E1144" s="124"/>
      <c r="F1144" s="86">
        <f t="shared" si="23"/>
        <v>6787714.93</v>
      </c>
      <c r="G1144" s="125"/>
      <c r="H1144" s="125"/>
      <c r="I1144" s="125"/>
      <c r="J1144" s="125"/>
      <c r="K1144" s="125"/>
      <c r="L1144" s="125"/>
      <c r="M1144" s="125"/>
      <c r="N1144" s="125"/>
      <c r="O1144" s="125"/>
      <c r="P1144" s="125"/>
      <c r="Q1144" s="125"/>
      <c r="R1144" s="125"/>
      <c r="S1144" s="125"/>
      <c r="T1144" s="125"/>
    </row>
    <row r="1145" spans="1:20" s="37" customFormat="1" ht="12.75">
      <c r="A1145" s="120"/>
      <c r="B1145" s="94" t="s">
        <v>31</v>
      </c>
      <c r="C1145" s="122">
        <v>0.001</v>
      </c>
      <c r="D1145" s="123"/>
      <c r="E1145" s="124"/>
      <c r="F1145" s="86">
        <f t="shared" si="23"/>
        <v>226257.16</v>
      </c>
      <c r="G1145" s="256"/>
      <c r="H1145" s="125"/>
      <c r="I1145" s="125"/>
      <c r="J1145" s="125"/>
      <c r="K1145" s="125"/>
      <c r="L1145" s="125"/>
      <c r="M1145" s="125"/>
      <c r="N1145" s="125"/>
      <c r="O1145" s="125"/>
      <c r="P1145" s="125"/>
      <c r="Q1145" s="125"/>
      <c r="R1145" s="125"/>
      <c r="S1145" s="125"/>
      <c r="T1145" s="125"/>
    </row>
    <row r="1146" spans="1:20" s="37" customFormat="1" ht="13.5" customHeight="1" thickBot="1">
      <c r="A1146" s="120"/>
      <c r="B1146" s="94" t="s">
        <v>95</v>
      </c>
      <c r="C1146" s="122">
        <v>0.18</v>
      </c>
      <c r="D1146" s="123"/>
      <c r="E1146" s="124"/>
      <c r="F1146" s="86">
        <f>ROUND($F$1139*C1146,2)</f>
        <v>4072628.96</v>
      </c>
      <c r="G1146" s="256"/>
      <c r="H1146" s="125"/>
      <c r="I1146" s="125"/>
      <c r="J1146" s="125"/>
      <c r="K1146" s="125"/>
      <c r="L1146" s="125"/>
      <c r="M1146" s="125"/>
      <c r="N1146" s="125"/>
      <c r="O1146" s="125"/>
      <c r="P1146" s="125"/>
      <c r="Q1146" s="125"/>
      <c r="R1146" s="125"/>
      <c r="S1146" s="125"/>
      <c r="T1146" s="125"/>
    </row>
    <row r="1147" spans="1:20" s="37" customFormat="1" ht="14.25" customHeight="1" thickBot="1" thickTop="1">
      <c r="A1147" s="120"/>
      <c r="B1147" s="94" t="s">
        <v>96</v>
      </c>
      <c r="C1147" s="122"/>
      <c r="D1147" s="123"/>
      <c r="E1147" s="124"/>
      <c r="F1147" s="86">
        <v>22625385.24</v>
      </c>
      <c r="G1147" s="257"/>
      <c r="H1147" s="125"/>
      <c r="I1147" s="125"/>
      <c r="J1147" s="125"/>
      <c r="K1147" s="125"/>
      <c r="L1147" s="125"/>
      <c r="M1147" s="125"/>
      <c r="N1147" s="125"/>
      <c r="O1147" s="125"/>
      <c r="P1147" s="125"/>
      <c r="Q1147" s="125"/>
      <c r="R1147" s="125"/>
      <c r="S1147" s="125"/>
      <c r="T1147" s="125"/>
    </row>
    <row r="1148" spans="1:20" s="37" customFormat="1" ht="13.5" customHeight="1" thickTop="1">
      <c r="A1148" s="120"/>
      <c r="B1148" s="94" t="s">
        <v>5</v>
      </c>
      <c r="C1148" s="122"/>
      <c r="D1148" s="123"/>
      <c r="E1148" s="124"/>
      <c r="F1148" s="86">
        <v>11308274.27</v>
      </c>
      <c r="G1148" s="258" t="s">
        <v>539</v>
      </c>
      <c r="H1148" s="125"/>
      <c r="I1148" s="225"/>
      <c r="J1148" s="125"/>
      <c r="K1148" s="125"/>
      <c r="L1148" s="125"/>
      <c r="M1148" s="125"/>
      <c r="N1148" s="125"/>
      <c r="O1148" s="125"/>
      <c r="P1148" s="125"/>
      <c r="Q1148" s="125"/>
      <c r="R1148" s="125"/>
      <c r="S1148" s="125"/>
      <c r="T1148" s="125"/>
    </row>
    <row r="1149" spans="1:20" s="37" customFormat="1" ht="12.75" customHeight="1">
      <c r="A1149" s="120"/>
      <c r="B1149" s="94" t="s">
        <v>97</v>
      </c>
      <c r="C1149" s="122">
        <v>0.015</v>
      </c>
      <c r="D1149" s="123"/>
      <c r="E1149" s="124"/>
      <c r="F1149" s="86">
        <f>ROUND($F$1136*C1149,2)</f>
        <v>3393857.47</v>
      </c>
      <c r="G1149" s="125"/>
      <c r="H1149" s="125"/>
      <c r="I1149" s="125"/>
      <c r="J1149" s="125"/>
      <c r="K1149" s="125"/>
      <c r="L1149" s="125"/>
      <c r="M1149" s="125"/>
      <c r="N1149" s="125"/>
      <c r="O1149" s="125"/>
      <c r="P1149" s="125"/>
      <c r="Q1149" s="125"/>
      <c r="R1149" s="125"/>
      <c r="S1149" s="125"/>
      <c r="T1149" s="125"/>
    </row>
    <row r="1150" spans="1:20" s="37" customFormat="1" ht="14.25" customHeight="1">
      <c r="A1150" s="238"/>
      <c r="B1150" s="239" t="s">
        <v>1</v>
      </c>
      <c r="C1150" s="237"/>
      <c r="D1150" s="236"/>
      <c r="E1150" s="238"/>
      <c r="F1150" s="235">
        <f>SUM(F1138:F1149)</f>
        <v>109503552.42999998</v>
      </c>
      <c r="G1150" s="125"/>
      <c r="H1150" s="125"/>
      <c r="I1150" s="125"/>
      <c r="J1150" s="125"/>
      <c r="K1150" s="125"/>
      <c r="L1150" s="125"/>
      <c r="M1150" s="125"/>
      <c r="N1150" s="125"/>
      <c r="O1150" s="125"/>
      <c r="P1150" s="125"/>
      <c r="Q1150" s="125"/>
      <c r="R1150" s="125"/>
      <c r="S1150" s="125"/>
      <c r="T1150" s="125"/>
    </row>
    <row r="1151" spans="1:20" s="37" customFormat="1" ht="8.25" customHeight="1">
      <c r="A1151" s="217"/>
      <c r="B1151" s="25"/>
      <c r="C1151" s="34"/>
      <c r="D1151" s="34"/>
      <c r="E1151" s="34"/>
      <c r="F1151" s="32"/>
      <c r="G1151" s="125"/>
      <c r="H1151" s="125"/>
      <c r="I1151" s="125"/>
      <c r="J1151" s="125"/>
      <c r="K1151" s="125"/>
      <c r="L1151" s="125"/>
      <c r="M1151" s="125"/>
      <c r="N1151" s="125"/>
      <c r="O1151" s="125"/>
      <c r="P1151" s="125"/>
      <c r="Q1151" s="125"/>
      <c r="R1151" s="125"/>
      <c r="S1151" s="125"/>
      <c r="T1151" s="125"/>
    </row>
    <row r="1152" spans="1:20" s="37" customFormat="1" ht="14.25" customHeight="1">
      <c r="A1152" s="119"/>
      <c r="B1152" s="119" t="s">
        <v>491</v>
      </c>
      <c r="C1152" s="111"/>
      <c r="D1152" s="113"/>
      <c r="E1152" s="115"/>
      <c r="F1152" s="115">
        <f>F1150+F1136</f>
        <v>335760716.9136001</v>
      </c>
      <c r="G1152" s="125"/>
      <c r="H1152" s="125"/>
      <c r="I1152" s="125"/>
      <c r="J1152" s="125"/>
      <c r="K1152" s="125"/>
      <c r="L1152" s="125"/>
      <c r="M1152" s="125"/>
      <c r="N1152" s="125"/>
      <c r="O1152" s="125"/>
      <c r="P1152" s="125"/>
      <c r="Q1152" s="125"/>
      <c r="R1152" s="125"/>
      <c r="S1152" s="125"/>
      <c r="T1152" s="125"/>
    </row>
    <row r="1153" spans="1:20" s="37" customFormat="1" ht="14.25" customHeight="1">
      <c r="A1153" s="119"/>
      <c r="B1153" s="119" t="s">
        <v>492</v>
      </c>
      <c r="C1153" s="111"/>
      <c r="D1153" s="113"/>
      <c r="E1153" s="115"/>
      <c r="F1153" s="115">
        <f>F1152</f>
        <v>335760716.9136001</v>
      </c>
      <c r="G1153" s="125"/>
      <c r="H1153" s="125"/>
      <c r="I1153" s="125"/>
      <c r="J1153" s="125"/>
      <c r="K1153" s="125"/>
      <c r="L1153" s="125"/>
      <c r="M1153" s="125"/>
      <c r="N1153" s="125"/>
      <c r="O1153" s="125"/>
      <c r="P1153" s="125"/>
      <c r="Q1153" s="125"/>
      <c r="R1153" s="125"/>
      <c r="S1153" s="125"/>
      <c r="T1153" s="125"/>
    </row>
    <row r="1154" spans="1:6" ht="4.5" customHeight="1">
      <c r="A1154" s="39"/>
      <c r="B1154" s="134"/>
      <c r="C1154" s="127"/>
      <c r="D1154" s="200"/>
      <c r="E1154" s="127"/>
      <c r="F1154" s="201"/>
    </row>
    <row r="1155" spans="1:6" ht="10.5" customHeight="1">
      <c r="A1155" s="39"/>
      <c r="B1155" s="134"/>
      <c r="C1155" s="127"/>
      <c r="D1155" s="200"/>
      <c r="E1155" s="127"/>
      <c r="F1155" s="201"/>
    </row>
    <row r="1156" spans="1:6" ht="12.75">
      <c r="A1156" s="39" t="s">
        <v>277</v>
      </c>
      <c r="B1156" s="39"/>
      <c r="C1156" s="311" t="s">
        <v>13</v>
      </c>
      <c r="D1156" s="311"/>
      <c r="E1156" s="311"/>
      <c r="F1156" s="311"/>
    </row>
    <row r="1157" spans="1:6" ht="6" customHeight="1">
      <c r="A1157" s="39"/>
      <c r="B1157" s="39"/>
      <c r="C1157" s="204"/>
      <c r="D1157" s="204"/>
      <c r="E1157" s="205"/>
      <c r="F1157" s="205"/>
    </row>
    <row r="1158" spans="1:6" ht="10.5" customHeight="1">
      <c r="A1158" s="39"/>
      <c r="B1158" s="39"/>
      <c r="C1158" s="39"/>
      <c r="D1158" s="39"/>
      <c r="E1158" s="127"/>
      <c r="F1158" s="127"/>
    </row>
    <row r="1159" spans="1:6" ht="12.75">
      <c r="A1159" s="39"/>
      <c r="B1159" s="39"/>
      <c r="C1159" s="39"/>
      <c r="D1159" s="39"/>
      <c r="E1159" s="205"/>
      <c r="F1159" s="205"/>
    </row>
    <row r="1160" spans="1:6" ht="12.75">
      <c r="A1160" s="316" t="s">
        <v>529</v>
      </c>
      <c r="B1160" s="316"/>
      <c r="C1160" s="317" t="s">
        <v>530</v>
      </c>
      <c r="D1160" s="317"/>
      <c r="E1160" s="317"/>
      <c r="F1160" s="317"/>
    </row>
    <row r="1161" spans="1:6" ht="12.75">
      <c r="A1161" s="38" t="s">
        <v>278</v>
      </c>
      <c r="B1161" s="38"/>
      <c r="C1161" s="39" t="s">
        <v>279</v>
      </c>
      <c r="D1161" s="206"/>
      <c r="E1161" s="40"/>
      <c r="F1161" s="40"/>
    </row>
    <row r="1162" spans="1:6" ht="12.75">
      <c r="A1162" s="41"/>
      <c r="B1162" s="38"/>
      <c r="C1162" s="38"/>
      <c r="D1162" s="38"/>
      <c r="E1162" s="40"/>
      <c r="F1162" s="40"/>
    </row>
    <row r="1163" spans="1:6" ht="12.75">
      <c r="A1163" s="42"/>
      <c r="B1163" s="249"/>
      <c r="C1163" s="249"/>
      <c r="D1163" s="249"/>
      <c r="E1163" s="43"/>
      <c r="F1163" s="43"/>
    </row>
    <row r="1164" spans="1:6" ht="12.75" customHeight="1">
      <c r="A1164" s="207" t="s">
        <v>535</v>
      </c>
      <c r="B1164" s="44"/>
      <c r="C1164" s="318" t="s">
        <v>280</v>
      </c>
      <c r="D1164" s="318"/>
      <c r="E1164" s="318"/>
      <c r="F1164" s="318"/>
    </row>
    <row r="1165" spans="1:6" ht="12.75">
      <c r="A1165" s="42"/>
      <c r="B1165" s="44"/>
      <c r="C1165" s="45"/>
      <c r="D1165" s="44"/>
      <c r="E1165" s="46"/>
      <c r="F1165" s="46"/>
    </row>
    <row r="1166" spans="1:6" ht="6.75" customHeight="1">
      <c r="A1166" s="42"/>
      <c r="B1166" s="44"/>
      <c r="C1166" s="45"/>
      <c r="D1166" s="44"/>
      <c r="E1166" s="46"/>
      <c r="F1166" s="46"/>
    </row>
    <row r="1167" spans="1:6" ht="12.75">
      <c r="A1167" s="312" t="s">
        <v>532</v>
      </c>
      <c r="B1167" s="313"/>
      <c r="C1167" s="319" t="s">
        <v>531</v>
      </c>
      <c r="D1167" s="319"/>
      <c r="E1167" s="319"/>
      <c r="F1167" s="319"/>
    </row>
    <row r="1168" spans="1:6" ht="12.75">
      <c r="A1168" s="39" t="s">
        <v>281</v>
      </c>
      <c r="B1168" s="206"/>
      <c r="C1168" s="320" t="s">
        <v>282</v>
      </c>
      <c r="D1168" s="320"/>
      <c r="E1168" s="320"/>
      <c r="F1168" s="320"/>
    </row>
    <row r="1169" spans="1:6" ht="12.75">
      <c r="A1169" s="269"/>
      <c r="B1169" s="206"/>
      <c r="C1169" s="269"/>
      <c r="D1169" s="269"/>
      <c r="E1169" s="269"/>
      <c r="F1169" s="269"/>
    </row>
    <row r="1170" spans="1:6" ht="9" customHeight="1">
      <c r="A1170" s="250"/>
      <c r="B1170" s="206"/>
      <c r="C1170" s="250"/>
      <c r="D1170" s="250"/>
      <c r="E1170" s="250"/>
      <c r="F1170" s="250"/>
    </row>
    <row r="1171" spans="1:2" ht="12.75">
      <c r="A1171" s="253" t="s">
        <v>533</v>
      </c>
      <c r="B1171" s="254"/>
    </row>
    <row r="1172" spans="1:2" ht="12.75">
      <c r="A1172" s="255"/>
      <c r="B1172" s="253" t="s">
        <v>537</v>
      </c>
    </row>
    <row r="1173" spans="1:6" s="38" customFormat="1" ht="28.5" customHeight="1">
      <c r="A1173" s="314" t="s">
        <v>534</v>
      </c>
      <c r="B1173" s="315"/>
      <c r="C1173" s="315"/>
      <c r="D1173" s="315"/>
      <c r="E1173" s="315"/>
      <c r="F1173" s="315"/>
    </row>
    <row r="1174" ht="12.75" hidden="1"/>
    <row r="1388" ht="13.5" thickBot="1"/>
    <row r="1389" spans="1:20" s="210" customFormat="1" ht="14.25" thickBot="1" thickTop="1">
      <c r="A1389" s="203"/>
      <c r="B1389" s="208"/>
      <c r="C1389" s="203"/>
      <c r="D1389" s="203"/>
      <c r="E1389" s="203"/>
      <c r="F1389" s="203"/>
      <c r="G1389" s="209"/>
      <c r="H1389" s="209"/>
      <c r="I1389" s="209"/>
      <c r="J1389" s="209"/>
      <c r="K1389" s="209"/>
      <c r="L1389" s="209"/>
      <c r="M1389" s="209"/>
      <c r="N1389" s="209"/>
      <c r="O1389" s="209"/>
      <c r="P1389" s="209"/>
      <c r="Q1389" s="209"/>
      <c r="R1389" s="209"/>
      <c r="S1389" s="209"/>
      <c r="T1389" s="209"/>
    </row>
    <row r="1390" spans="1:20" s="212" customFormat="1" ht="8.25" customHeight="1" thickTop="1">
      <c r="A1390" s="203"/>
      <c r="B1390" s="208"/>
      <c r="C1390" s="203"/>
      <c r="D1390" s="203"/>
      <c r="E1390" s="203"/>
      <c r="F1390" s="203"/>
      <c r="G1390" s="211"/>
      <c r="H1390" s="211"/>
      <c r="I1390" s="211"/>
      <c r="J1390" s="211"/>
      <c r="K1390" s="211"/>
      <c r="L1390" s="211"/>
      <c r="M1390" s="211"/>
      <c r="N1390" s="211"/>
      <c r="O1390" s="211"/>
      <c r="P1390" s="211"/>
      <c r="Q1390" s="211"/>
      <c r="R1390" s="211"/>
      <c r="S1390" s="211"/>
      <c r="T1390" s="211"/>
    </row>
    <row r="1391" ht="15.7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5" ht="8.25" customHeight="1"/>
    <row r="1406" ht="15.75" customHeight="1"/>
    <row r="1407" ht="13.5" customHeight="1"/>
    <row r="1408" ht="15.75" customHeight="1"/>
    <row r="1409" ht="13.5" customHeight="1"/>
    <row r="1410" ht="13.5" customHeight="1"/>
    <row r="1411" spans="1:20" s="214" customFormat="1" ht="13.5" customHeight="1" thickBot="1">
      <c r="A1411" s="203"/>
      <c r="B1411" s="208"/>
      <c r="C1411" s="203"/>
      <c r="D1411" s="203"/>
      <c r="E1411" s="203"/>
      <c r="F1411" s="203"/>
      <c r="G1411" s="213"/>
      <c r="H1411" s="213"/>
      <c r="I1411" s="213"/>
      <c r="J1411" s="213"/>
      <c r="K1411" s="213"/>
      <c r="L1411" s="213"/>
      <c r="M1411" s="213"/>
      <c r="N1411" s="213"/>
      <c r="O1411" s="213"/>
      <c r="P1411" s="213"/>
      <c r="Q1411" s="213"/>
      <c r="R1411" s="213"/>
      <c r="S1411" s="213"/>
      <c r="T1411" s="213"/>
    </row>
    <row r="1412" ht="13.5" customHeight="1" thickTop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spans="1:20" s="129" customFormat="1" ht="7.5" customHeight="1">
      <c r="A1420" s="203"/>
      <c r="B1420" s="208"/>
      <c r="C1420" s="203"/>
      <c r="D1420" s="203"/>
      <c r="E1420" s="203"/>
      <c r="F1420" s="203"/>
      <c r="G1420" s="128"/>
      <c r="H1420" s="128"/>
      <c r="I1420" s="128"/>
      <c r="J1420" s="128"/>
      <c r="K1420" s="128"/>
      <c r="L1420" s="128"/>
      <c r="M1420" s="128"/>
      <c r="N1420" s="128"/>
      <c r="O1420" s="128"/>
      <c r="P1420" s="128"/>
      <c r="Q1420" s="128"/>
      <c r="R1420" s="128"/>
      <c r="S1420" s="128"/>
      <c r="T1420" s="128"/>
    </row>
    <row r="1421" spans="1:20" s="129" customFormat="1" ht="13.5" customHeight="1">
      <c r="A1421" s="203"/>
      <c r="B1421" s="208"/>
      <c r="C1421" s="203"/>
      <c r="D1421" s="203"/>
      <c r="E1421" s="203"/>
      <c r="F1421" s="203"/>
      <c r="G1421" s="128"/>
      <c r="H1421" s="128"/>
      <c r="I1421" s="128"/>
      <c r="J1421" s="128"/>
      <c r="K1421" s="128"/>
      <c r="L1421" s="128"/>
      <c r="M1421" s="128"/>
      <c r="N1421" s="128"/>
      <c r="O1421" s="128"/>
      <c r="P1421" s="128"/>
      <c r="Q1421" s="128"/>
      <c r="R1421" s="128"/>
      <c r="S1421" s="128"/>
      <c r="T1421" s="128"/>
    </row>
    <row r="1422" spans="1:20" s="129" customFormat="1" ht="13.5" customHeight="1">
      <c r="A1422" s="203"/>
      <c r="B1422" s="208"/>
      <c r="C1422" s="203"/>
      <c r="D1422" s="203"/>
      <c r="E1422" s="203"/>
      <c r="F1422" s="203"/>
      <c r="G1422" s="128"/>
      <c r="H1422" s="128"/>
      <c r="I1422" s="128"/>
      <c r="J1422" s="128"/>
      <c r="K1422" s="128"/>
      <c r="L1422" s="128"/>
      <c r="M1422" s="128"/>
      <c r="N1422" s="128"/>
      <c r="O1422" s="128"/>
      <c r="P1422" s="128"/>
      <c r="Q1422" s="128"/>
      <c r="R1422" s="128"/>
      <c r="S1422" s="128"/>
      <c r="T1422" s="128"/>
    </row>
    <row r="1423" spans="1:20" s="129" customFormat="1" ht="13.5" customHeight="1">
      <c r="A1423" s="203"/>
      <c r="B1423" s="208"/>
      <c r="C1423" s="203"/>
      <c r="D1423" s="203"/>
      <c r="E1423" s="203"/>
      <c r="F1423" s="203"/>
      <c r="G1423" s="128"/>
      <c r="H1423" s="128"/>
      <c r="I1423" s="128"/>
      <c r="J1423" s="128"/>
      <c r="K1423" s="128"/>
      <c r="L1423" s="128"/>
      <c r="M1423" s="128"/>
      <c r="N1423" s="128"/>
      <c r="O1423" s="128"/>
      <c r="P1423" s="128"/>
      <c r="Q1423" s="128"/>
      <c r="R1423" s="128"/>
      <c r="S1423" s="128"/>
      <c r="T1423" s="128"/>
    </row>
    <row r="1424" ht="13.5" customHeight="1"/>
    <row r="1425" ht="13.5" customHeight="1"/>
    <row r="1426" ht="13.5" customHeight="1"/>
    <row r="1427" spans="1:20" s="214" customFormat="1" ht="13.5" customHeight="1" thickBot="1">
      <c r="A1427" s="203"/>
      <c r="B1427" s="208"/>
      <c r="C1427" s="203"/>
      <c r="D1427" s="203"/>
      <c r="E1427" s="203"/>
      <c r="F1427" s="203"/>
      <c r="G1427" s="213"/>
      <c r="H1427" s="213"/>
      <c r="I1427" s="213"/>
      <c r="J1427" s="213"/>
      <c r="K1427" s="213"/>
      <c r="L1427" s="213"/>
      <c r="M1427" s="213"/>
      <c r="N1427" s="213"/>
      <c r="O1427" s="213"/>
      <c r="P1427" s="213"/>
      <c r="Q1427" s="213"/>
      <c r="R1427" s="213"/>
      <c r="S1427" s="213"/>
      <c r="T1427" s="213"/>
    </row>
    <row r="1428" ht="15.75" customHeight="1" thickTop="1"/>
  </sheetData>
  <sheetProtection/>
  <mergeCells count="18">
    <mergeCell ref="A6:F6"/>
    <mergeCell ref="A9:F9"/>
    <mergeCell ref="A1:F1"/>
    <mergeCell ref="A2:F2"/>
    <mergeCell ref="A3:F3"/>
    <mergeCell ref="A4:F4"/>
    <mergeCell ref="D7:F7"/>
    <mergeCell ref="A5:C5"/>
    <mergeCell ref="D5:F5"/>
    <mergeCell ref="D8:F8"/>
    <mergeCell ref="C1156:F1156"/>
    <mergeCell ref="A1167:B1167"/>
    <mergeCell ref="A1173:F1173"/>
    <mergeCell ref="A1160:B1160"/>
    <mergeCell ref="C1160:F1160"/>
    <mergeCell ref="C1164:F1164"/>
    <mergeCell ref="C1167:F1167"/>
    <mergeCell ref="C1168:F1168"/>
  </mergeCells>
  <conditionalFormatting sqref="M667:M669">
    <cfRule type="cellIs" priority="4" dxfId="0" operator="greaterThan" stopIfTrue="1">
      <formula>1</formula>
    </cfRule>
  </conditionalFormatting>
  <conditionalFormatting sqref="M755:M757">
    <cfRule type="cellIs" priority="3" dxfId="0" operator="greaterThan" stopIfTrue="1">
      <formula>1</formula>
    </cfRule>
  </conditionalFormatting>
  <conditionalFormatting sqref="M881:M883">
    <cfRule type="cellIs" priority="2" dxfId="0" operator="greaterThan" stopIfTrue="1">
      <formula>1</formula>
    </cfRule>
  </conditionalFormatting>
  <conditionalFormatting sqref="M939:M941">
    <cfRule type="cellIs" priority="1" dxfId="0" operator="greaterThan" stopIfTrue="1">
      <formula>1</formula>
    </cfRule>
  </conditionalFormatting>
  <printOptions horizontalCentered="1"/>
  <pageMargins left="0.1968503937007874" right="0.1968503937007874" top="0.1968503937007874" bottom="0.1968503937007874" header="0" footer="0.1968503937007874"/>
  <pageSetup fitToHeight="0" orientation="portrait" scale="79" r:id="rId2"/>
  <headerFooter alignWithMargins="0">
    <oddFooter>&amp;C&amp;"Arial,Normal"&amp;9Página &amp;P de &amp;N</oddFooter>
  </headerFooter>
  <rowBreaks count="23" manualBreakCount="23">
    <brk id="56" min="1" max="5" man="1"/>
    <brk id="90" min="1" max="5" man="1"/>
    <brk id="149" min="1" max="5" man="1"/>
    <brk id="197" min="1" max="5" man="1"/>
    <brk id="231" min="1" max="5" man="1"/>
    <brk id="263" max="5" man="1"/>
    <brk id="318" min="1" max="5" man="1"/>
    <brk id="420" min="1" max="5" man="1"/>
    <brk id="479" max="5" man="1"/>
    <brk id="526" min="1" max="5" man="1"/>
    <brk id="574" max="5" man="1"/>
    <brk id="629" max="5" man="1"/>
    <brk id="674" max="5" man="1"/>
    <brk id="729" max="5" man="1"/>
    <brk id="775" max="5" man="1"/>
    <brk id="829" max="5" man="1"/>
    <brk id="879" max="5" man="1"/>
    <brk id="928" max="5" man="1"/>
    <brk id="970" max="5" man="1"/>
    <brk id="1020" max="5" man="1"/>
    <brk id="1059" max="5" man="1"/>
    <brk id="1113" max="5" man="1"/>
    <brk id="115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Ligia Xiomara Lorenzo Samboy</cp:lastModifiedBy>
  <cp:lastPrinted>2022-02-28T16:32:20Z</cp:lastPrinted>
  <dcterms:created xsi:type="dcterms:W3CDTF">1999-08-09T07:38:44Z</dcterms:created>
  <dcterms:modified xsi:type="dcterms:W3CDTF">2022-03-09T15:22:10Z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0x010100F6AE532F68424644863EE9F2F8FC7504</vt:lpwstr>
  </property>
</Properties>
</file>