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PRESUPUESTO BASE + EQUILIBRIO" sheetId="1" r:id="rId1"/>
    <sheet name="Hoja1" sheetId="2" state="hidden" r:id="rId2"/>
  </sheets>
  <externalReferences>
    <externalReference r:id="rId5"/>
    <externalReference r:id="rId6"/>
  </externalReferences>
  <definedNames>
    <definedName name="_xlnm.Print_Area" localSheetId="0">'PRESUPUESTO BASE + EQUILIBRIO'!$A$1:$G$216</definedName>
    <definedName name="DESPLU3">'[1]Analisis de PU'!#REF!</definedName>
    <definedName name="GASOLINA">'[2]Ins'!$E$582</definedName>
    <definedName name="H">#N/A</definedName>
    <definedName name="PLIGADORA2">'[2]Ins'!$E$584</definedName>
    <definedName name="PWINCHE2000K">'[2]Ins'!$E$592</definedName>
  </definedNames>
  <calcPr fullCalcOnLoad="1"/>
</workbook>
</file>

<file path=xl/sharedStrings.xml><?xml version="1.0" encoding="utf-8"?>
<sst xmlns="http://schemas.openxmlformats.org/spreadsheetml/2006/main" count="316" uniqueCount="118">
  <si>
    <t>No.</t>
  </si>
  <si>
    <t>UD</t>
  </si>
  <si>
    <t>Hr</t>
  </si>
  <si>
    <t>VALOR (RD$)</t>
  </si>
  <si>
    <t>Ubicación:PROVINCIA HATO MAYOR</t>
  </si>
  <si>
    <t>ZONA: VI</t>
  </si>
  <si>
    <t>DESCRIPCION</t>
  </si>
  <si>
    <t>CANTIDAD</t>
  </si>
  <si>
    <t>P.U. (RD$)</t>
  </si>
  <si>
    <t>A</t>
  </si>
  <si>
    <t>REOLANTEO</t>
  </si>
  <si>
    <t>M</t>
  </si>
  <si>
    <t>M³</t>
  </si>
  <si>
    <t>Excavacion en roca con equipo (incluye extraccion) 30%</t>
  </si>
  <si>
    <t>Excavacion material compacto con equipo 70%</t>
  </si>
  <si>
    <t>Relleno compactado con compatador mecanico en capas de 0.20m</t>
  </si>
  <si>
    <t>Suministro y colocacion asiento de arena (incluye acarreo interno)</t>
  </si>
  <si>
    <t>Bote de material con camion d= 13 kmm incluye carguio y esparcimiento de material en lugar de bote</t>
  </si>
  <si>
    <t>SUMINISTRO DE TUBERIA:</t>
  </si>
  <si>
    <t>Se Ø6" PVCSDR-26 C/J.G.+3% perdida por campana</t>
  </si>
  <si>
    <t>Se Ø4" PVCSDR-26 C/J.G.+2% perdida por campana</t>
  </si>
  <si>
    <t>Se Ø3" PVCSDR-26 C/J.G.+2% perdida por campana</t>
  </si>
  <si>
    <t>COLOCACION DE TUBERIA:</t>
  </si>
  <si>
    <t>SUMINISTRO Y COLOCACION DE PIEZAS ESPECIALES:</t>
  </si>
  <si>
    <t>Ud</t>
  </si>
  <si>
    <t>Tee de Ø6"x 3"  acero(SDR-40, c/proteccion anticorrosiva</t>
  </si>
  <si>
    <t>Tee de Ø6"x 4"  acero(SDR-40, c/proteccion anticorrosiva</t>
  </si>
  <si>
    <t>Tee de Ø8"x 6"  acero(SDR-40, c/proteccion anticorrosiva</t>
  </si>
  <si>
    <t>Junta mecanica tipo Dresser de Ø3" 150 PSI</t>
  </si>
  <si>
    <t>Junta mecanica tipo Dresser de Ø4" 150 PSI</t>
  </si>
  <si>
    <t>Junta mecanica tipo Dresser de Ø6" 150 PSI</t>
  </si>
  <si>
    <t>Junta mecanica tipo Dresser de Ø8" 150 PSI</t>
  </si>
  <si>
    <t>Junta Tapon Ø3"PVC</t>
  </si>
  <si>
    <t>Anclaje para piezas según detalle</t>
  </si>
  <si>
    <t>SUMINISTRO Y COLOCACION DE VALVULA:</t>
  </si>
  <si>
    <t>Valvula de compuerta Ø4"HF platillada completa (150 PSI) (incluye: valvula platillada, tornillos, junta de gomas, niple platillado, junta Dresser</t>
  </si>
  <si>
    <t>Valvula de compuerta Ø6"HF platillada completa (150 PSI) (incluye: valvula platillada, tornillos, junta de gomas, niple platillado, junta Dresser</t>
  </si>
  <si>
    <t>Caja telecospica para valvula (incluye base y tapa de H.S.)</t>
  </si>
  <si>
    <t>PRUEBA HIDROSTATICA</t>
  </si>
  <si>
    <t>Tuberia de Ø3" PVC SDR-26 C/J.G.</t>
  </si>
  <si>
    <t>Tuberia de Ø4" PVC SDR-26 C/J.G.</t>
  </si>
  <si>
    <t>Tuberia de Ø6" PVC SDR-26 C/J.G.</t>
  </si>
  <si>
    <t>Suministro de tuberia Ø6"acero SCH-40</t>
  </si>
  <si>
    <t>Codo de Ø6" x 45° acero SCH-40,c/proteccion anticorrosiva</t>
  </si>
  <si>
    <t xml:space="preserve">Junta mecanica tipo Dresser de Ø6" </t>
  </si>
  <si>
    <t>Anclajes H.S.</t>
  </si>
  <si>
    <t xml:space="preserve">Excavacion material no clasificado a mano </t>
  </si>
  <si>
    <t>Relleno compactado @ mano</t>
  </si>
  <si>
    <t>Bote de material in situ (0.32 m³)</t>
  </si>
  <si>
    <t>Mano de obra plomero y soldador</t>
  </si>
  <si>
    <t>Bote de material in situ (0.13 m³)</t>
  </si>
  <si>
    <t>ACOMETIDAS URBANAS</t>
  </si>
  <si>
    <t>Acometidas urbanas, incluye caja registro y valvula de paso c/tiberia de polietileno</t>
  </si>
  <si>
    <t>SUB-TOTAL FASE A</t>
  </si>
  <si>
    <t>B</t>
  </si>
  <si>
    <t>VARIOS</t>
  </si>
  <si>
    <t>Meses</t>
  </si>
  <si>
    <t>SUB-TOTAL FASE B</t>
  </si>
  <si>
    <t>GASTOS INDIRECTOS</t>
  </si>
  <si>
    <t>Honorarios profesionales</t>
  </si>
  <si>
    <t>Supervision de la obra</t>
  </si>
  <si>
    <t>Gastos de transporte</t>
  </si>
  <si>
    <t>Seguros, fianzas y polizas</t>
  </si>
  <si>
    <t>Gastos administrativos</t>
  </si>
  <si>
    <t>Ley 6-86</t>
  </si>
  <si>
    <t>ITBIS de honorarios profesionales (Ley 07-2004)</t>
  </si>
  <si>
    <t>CODIA</t>
  </si>
  <si>
    <t>IMPREVISTOS</t>
  </si>
  <si>
    <t>Estudios geotecnicos, topografico, de calidad</t>
  </si>
  <si>
    <t>TOTAL GASTOS INDIRECTOS</t>
  </si>
  <si>
    <t>TOTAL GENERAL RD$</t>
  </si>
  <si>
    <t>TOTAL A CONTRATAR RD$</t>
  </si>
  <si>
    <r>
      <t>MOVIMIENTO DE TIERRA (V=5,873.32 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</si>
  <si>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SEÑALIZACION</t>
    </r>
    <r>
      <rPr>
        <sz val="10"/>
        <rFont val="Arial"/>
        <family val="2"/>
      </rPr>
      <t>, control, manejo de transitoy seguridad en la via,(incluye uso de letreros con base en angulares, uso de conos refractarios, luces intermitentes color ambar con cargadores solares, barreras de peligro naranja y hombres con banderolas.</t>
    </r>
  </si>
  <si>
    <t>REPLANTEO</t>
  </si>
  <si>
    <t>Relleno compactado a mano</t>
  </si>
  <si>
    <t>Tapon de Ø6" Acero</t>
  </si>
  <si>
    <t>Suministro material de mina para relleno, distancia promedio = 10 km (sujeto a aprobacion de la supervision) (30%)</t>
  </si>
  <si>
    <t>Tee de Ø3"x 3" PVC SCH-40</t>
  </si>
  <si>
    <t>Tee de Ø4"x 4" PVC SCH-40)</t>
  </si>
  <si>
    <t>Codo de Ø3" x 45° PVC SCH-40</t>
  </si>
  <si>
    <t>Codo de Ø4" x 45° PVC SCH-40</t>
  </si>
  <si>
    <t>Codo de Ø4" x 30° PVC SCH-40</t>
  </si>
  <si>
    <t>Codo de Ø3" x 90° PVC SCH-41</t>
  </si>
  <si>
    <t>Codo de Ø6" x 20° acero SCH-41,c/proteccion anticorrosiva</t>
  </si>
  <si>
    <t>Reduccion 4"@ 3" PVC PVC SCH-40</t>
  </si>
  <si>
    <t>Valvula de compuerta Ø3"HF platillada completa (150 PSI) (incluye: valvula platillada, tornillos, junta de gomas, niple platillado, junta Dresser</t>
  </si>
  <si>
    <t>CRUCE DE ALCANTARILLA Ø3" ACERO L=3.00 M</t>
  </si>
  <si>
    <t>Suministro de tuberia Ø3"acero sch-80, c/proteccion anticorrosiva</t>
  </si>
  <si>
    <t>Codo de Ø3" x 45° acero SCH-80,c/proteccion anticorrosiva</t>
  </si>
  <si>
    <t xml:space="preserve">Junta mecanica tipo Dresser de Ø3" </t>
  </si>
  <si>
    <t>Alquiler de equipo de 80 H.P. O similar para excavación y Desvio de cañada</t>
  </si>
  <si>
    <t xml:space="preserve">Valla anunciando obra 16'x10' impresión full color contenido logo inapa, nombre de proyecto y contratista. Estructura en tubos galvanizados 1 1/2''x1x1/2'' soportes en tubo cuad. 4''x4''. </t>
  </si>
  <si>
    <t>Campamento, (Incluye: Alquiler de casa con o sin solar, baños portatil y caseta para materiales)</t>
  </si>
  <si>
    <t>Limpioeza continua y final</t>
  </si>
  <si>
    <t>Uc</t>
  </si>
  <si>
    <t>Cruz de Ø3" x 3" PVC SCH-40</t>
  </si>
  <si>
    <t>Cruz de Ø4" x 4" PVC SCH-40</t>
  </si>
  <si>
    <t>CRUCE DE ALCANTARILLA Ø6" ACERO L= 3.00 M (1 UD),C/PROTECCION ANTICORROSIVA</t>
  </si>
  <si>
    <r>
      <t>M</t>
    </r>
    <r>
      <rPr>
        <sz val="11"/>
        <color indexed="8"/>
        <rFont val="Calibri"/>
        <family val="2"/>
      </rPr>
      <t>³</t>
    </r>
  </si>
  <si>
    <t>ud</t>
  </si>
  <si>
    <t>m3</t>
  </si>
  <si>
    <t>m</t>
  </si>
  <si>
    <t>hr</t>
  </si>
  <si>
    <t>pa</t>
  </si>
  <si>
    <t>Cruz de Ø6"x 3"  acero(SDR-40, c/proteccion anticorrosiva</t>
  </si>
  <si>
    <t>Prepuesto: No. 138 d/f 08/04/2021</t>
  </si>
  <si>
    <t>Obra: AMPLIACION DE REDES ACUEDUCTO SABANA DE LA MAR, SECTOR LOS SOLARES</t>
  </si>
  <si>
    <t>REDES SECTOR LOS SOLARES</t>
  </si>
  <si>
    <t>MOVIMIENTO DE TIERRA (V=5,873.32 M³)</t>
  </si>
  <si>
    <t>SEÑALIZACION, control, manejo de transitoy seguridad en la via,(incluye uso de letreros con base en angulares, uso de conos refractarios, luces intermitentes color ambar con cargadores solares, barreras de peligro naranja y hombres con banderolas.</t>
  </si>
  <si>
    <t>Limpieza continua y final</t>
  </si>
  <si>
    <t>Pa</t>
  </si>
  <si>
    <t>SUB TOTAL GENERAL PRESUPUESTO BASE + PRESUPUESTO EQUILIBRIO</t>
  </si>
  <si>
    <t>SUB-TOTAL GENERAL PRESUPUESTO BASE</t>
  </si>
  <si>
    <t>PRESUPUESTO EQUILIBRIO</t>
  </si>
  <si>
    <t>PRESUPUESTO BASE</t>
  </si>
  <si>
    <t>SUB-TOTAL GENERAL PRESUPUESTO EQUILIBRIO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</si>
</sst>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  <numFmt numFmtId="165" formatCode="_(&quot;RD$&quot;* #,##0.00_);_(&quot;RD$&quot;* \(#,##0.00\);_(&quot;RD$&quot;* &quot;-&quot;??_);_(@_)"/>
    <numFmt numFmtId="166" formatCode="0.00_);\(0.00\)"/>
    <numFmt numFmtId="167" formatCode="_([$€]* #,##0.00_);_([$€]* \(#,##0.00\);_([$€]* &quot;-&quot;??_);_(@_)"/>
    <numFmt numFmtId="168" formatCode="#,##0.00_ ;\-#,##0.00\ "/>
    <numFmt numFmtId="169" formatCode="General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3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</cellStyleXfs>
  <cellXfs count="65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4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278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" fillId="24" borderId="11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1" fillId="24" borderId="13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43" fontId="1" fillId="24" borderId="13" xfId="278" applyNumberFormat="1" applyFont="1" applyFill="1" applyBorder="1" applyAlignment="1">
      <alignment/>
    </xf>
    <xf numFmtId="43" fontId="0" fillId="0" borderId="10" xfId="278" applyNumberFormat="1" applyFont="1" applyBorder="1" applyAlignment="1">
      <alignment/>
    </xf>
    <xf numFmtId="43" fontId="0" fillId="0" borderId="10" xfId="278" applyNumberFormat="1" applyFont="1" applyBorder="1" applyAlignment="1">
      <alignment vertical="center"/>
    </xf>
    <xf numFmtId="43" fontId="0" fillId="0" borderId="10" xfId="278" applyNumberFormat="1" applyFont="1" applyFill="1" applyBorder="1" applyAlignment="1">
      <alignment vertical="center"/>
    </xf>
    <xf numFmtId="43" fontId="1" fillId="0" borderId="10" xfId="278" applyNumberFormat="1" applyFont="1" applyFill="1" applyBorder="1" applyAlignment="1">
      <alignment/>
    </xf>
    <xf numFmtId="43" fontId="0" fillId="0" borderId="10" xfId="278" applyNumberFormat="1" applyFont="1" applyFill="1" applyBorder="1" applyAlignment="1">
      <alignment/>
    </xf>
    <xf numFmtId="43" fontId="1" fillId="24" borderId="11" xfId="278" applyNumberFormat="1" applyFont="1" applyFill="1" applyBorder="1" applyAlignment="1">
      <alignment/>
    </xf>
    <xf numFmtId="43" fontId="0" fillId="24" borderId="11" xfId="278" applyNumberFormat="1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1" xfId="0" applyFont="1" applyFill="1" applyBorder="1" applyAlignment="1">
      <alignment/>
    </xf>
    <xf numFmtId="43" fontId="0" fillId="0" borderId="12" xfId="278" applyNumberFormat="1" applyFont="1" applyBorder="1" applyAlignment="1">
      <alignment/>
    </xf>
    <xf numFmtId="43" fontId="0" fillId="0" borderId="12" xfId="278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3" fontId="0" fillId="0" borderId="11" xfId="278" applyNumberFormat="1" applyFont="1" applyFill="1" applyBorder="1" applyAlignment="1">
      <alignment/>
    </xf>
    <xf numFmtId="43" fontId="1" fillId="0" borderId="11" xfId="278" applyNumberFormat="1" applyFont="1" applyFill="1" applyBorder="1" applyAlignment="1">
      <alignment/>
    </xf>
    <xf numFmtId="43" fontId="1" fillId="24" borderId="10" xfId="278" applyNumberFormat="1" applyFont="1" applyFill="1" applyBorder="1" applyAlignment="1">
      <alignment/>
    </xf>
    <xf numFmtId="43" fontId="0" fillId="0" borderId="10" xfId="278" applyNumberFormat="1" applyFont="1" applyBorder="1" applyAlignment="1">
      <alignment/>
    </xf>
    <xf numFmtId="43" fontId="0" fillId="24" borderId="10" xfId="278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33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uro" xfId="106"/>
    <cellStyle name="Euro 10" xfId="107"/>
    <cellStyle name="Euro 10 2" xfId="108"/>
    <cellStyle name="Euro 10 3" xfId="109"/>
    <cellStyle name="Euro 10 4" xfId="110"/>
    <cellStyle name="Euro 11" xfId="111"/>
    <cellStyle name="Euro 11 2" xfId="112"/>
    <cellStyle name="Euro 11 3" xfId="113"/>
    <cellStyle name="Euro 11 4" xfId="114"/>
    <cellStyle name="Euro 12" xfId="115"/>
    <cellStyle name="Euro 12 2" xfId="116"/>
    <cellStyle name="Euro 12 3" xfId="117"/>
    <cellStyle name="Euro 12 4" xfId="118"/>
    <cellStyle name="Euro 13" xfId="119"/>
    <cellStyle name="Euro 13 2" xfId="120"/>
    <cellStyle name="Euro 13 3" xfId="121"/>
    <cellStyle name="Euro 13 4" xfId="122"/>
    <cellStyle name="Euro 14" xfId="123"/>
    <cellStyle name="Euro 14 2" xfId="124"/>
    <cellStyle name="Euro 14 3" xfId="125"/>
    <cellStyle name="Euro 14 4" xfId="126"/>
    <cellStyle name="Euro 15" xfId="127"/>
    <cellStyle name="Euro 15 2" xfId="128"/>
    <cellStyle name="Euro 15 3" xfId="129"/>
    <cellStyle name="Euro 15 4" xfId="130"/>
    <cellStyle name="Euro 16" xfId="131"/>
    <cellStyle name="Euro 16 2" xfId="132"/>
    <cellStyle name="Euro 16 3" xfId="133"/>
    <cellStyle name="Euro 16 4" xfId="134"/>
    <cellStyle name="Euro 17" xfId="135"/>
    <cellStyle name="Euro 17 2" xfId="136"/>
    <cellStyle name="Euro 17 3" xfId="137"/>
    <cellStyle name="Euro 17 4" xfId="138"/>
    <cellStyle name="Euro 2" xfId="139"/>
    <cellStyle name="Euro 2 10" xfId="140"/>
    <cellStyle name="Euro 2 11" xfId="141"/>
    <cellStyle name="Euro 2 2" xfId="142"/>
    <cellStyle name="Euro 2 2 2" xfId="143"/>
    <cellStyle name="Euro 2 2 2 2" xfId="144"/>
    <cellStyle name="Euro 2 2 2 3" xfId="145"/>
    <cellStyle name="Euro 2 2 2 4" xfId="146"/>
    <cellStyle name="Euro 2 2 3" xfId="147"/>
    <cellStyle name="Euro 2 2 3 2" xfId="148"/>
    <cellStyle name="Euro 2 2 3 3" xfId="149"/>
    <cellStyle name="Euro 2 2 3 4" xfId="150"/>
    <cellStyle name="Euro 2 2 4" xfId="151"/>
    <cellStyle name="Euro 2 2 4 2" xfId="152"/>
    <cellStyle name="Euro 2 2 4 3" xfId="153"/>
    <cellStyle name="Euro 2 2 4 4" xfId="154"/>
    <cellStyle name="Euro 2 2 5" xfId="155"/>
    <cellStyle name="Euro 2 2 5 2" xfId="156"/>
    <cellStyle name="Euro 2 2 5 3" xfId="157"/>
    <cellStyle name="Euro 2 2 5 4" xfId="158"/>
    <cellStyle name="Euro 2 2 6" xfId="159"/>
    <cellStyle name="Euro 2 2 6 2" xfId="160"/>
    <cellStyle name="Euro 2 2 6 3" xfId="161"/>
    <cellStyle name="Euro 2 2 6 4" xfId="162"/>
    <cellStyle name="Euro 2 3" xfId="163"/>
    <cellStyle name="Euro 2 3 2" xfId="164"/>
    <cellStyle name="Euro 2 3 3" xfId="165"/>
    <cellStyle name="Euro 2 3 4" xfId="166"/>
    <cellStyle name="Euro 2 4" xfId="167"/>
    <cellStyle name="Euro 2 5" xfId="168"/>
    <cellStyle name="Euro 2 6" xfId="169"/>
    <cellStyle name="Euro 2 7" xfId="170"/>
    <cellStyle name="Euro 2 8" xfId="171"/>
    <cellStyle name="Euro 2 9" xfId="172"/>
    <cellStyle name="Euro 3" xfId="173"/>
    <cellStyle name="Euro 3 2" xfId="174"/>
    <cellStyle name="Euro 3 3" xfId="175"/>
    <cellStyle name="Euro 3 4" xfId="176"/>
    <cellStyle name="Euro 3 5" xfId="177"/>
    <cellStyle name="Euro 4" xfId="178"/>
    <cellStyle name="Euro 4 2" xfId="179"/>
    <cellStyle name="Euro 4 3" xfId="180"/>
    <cellStyle name="Euro 4 4" xfId="181"/>
    <cellStyle name="Euro 4 5" xfId="182"/>
    <cellStyle name="Euro 5" xfId="183"/>
    <cellStyle name="Euro 5 2" xfId="184"/>
    <cellStyle name="Euro 5 3" xfId="185"/>
    <cellStyle name="Euro 5 4" xfId="186"/>
    <cellStyle name="Euro 6" xfId="187"/>
    <cellStyle name="Euro 6 2" xfId="188"/>
    <cellStyle name="Euro 6 3" xfId="189"/>
    <cellStyle name="Euro 6 4" xfId="190"/>
    <cellStyle name="Euro 7" xfId="191"/>
    <cellStyle name="Euro 7 2" xfId="192"/>
    <cellStyle name="Euro 7 3" xfId="193"/>
    <cellStyle name="Euro 7 4" xfId="194"/>
    <cellStyle name="Euro 8" xfId="195"/>
    <cellStyle name="Euro 8 2" xfId="196"/>
    <cellStyle name="Euro 8 3" xfId="197"/>
    <cellStyle name="Euro 8 4" xfId="198"/>
    <cellStyle name="Euro 9" xfId="199"/>
    <cellStyle name="Euro 9 2" xfId="200"/>
    <cellStyle name="Euro 9 3" xfId="201"/>
    <cellStyle name="Euro 9 4" xfId="202"/>
    <cellStyle name="Euro 9 5" xfId="203"/>
    <cellStyle name="Euro 9 6" xfId="204"/>
    <cellStyle name="Euro 9 7" xfId="205"/>
    <cellStyle name="Euro 9 8" xfId="206"/>
    <cellStyle name="Euro 9 9" xfId="207"/>
    <cellStyle name="Hyperlink" xfId="208"/>
    <cellStyle name="Followed Hyperlink" xfId="209"/>
    <cellStyle name="Incorrecto" xfId="210"/>
    <cellStyle name="Incorrecto 2" xfId="211"/>
    <cellStyle name="Incorrecto 3" xfId="212"/>
    <cellStyle name="Comma" xfId="213"/>
    <cellStyle name="Comma [0]" xfId="214"/>
    <cellStyle name="Millares [0] 2" xfId="215"/>
    <cellStyle name="Millares [0] 3" xfId="216"/>
    <cellStyle name="Millares [0] 4" xfId="217"/>
    <cellStyle name="Millares [0] 5" xfId="218"/>
    <cellStyle name="Millares [0] 6" xfId="219"/>
    <cellStyle name="Millares 2" xfId="220"/>
    <cellStyle name="Millares 2 2" xfId="221"/>
    <cellStyle name="Millares 2 2 2" xfId="222"/>
    <cellStyle name="Millares 2 2 3" xfId="223"/>
    <cellStyle name="Millares 2 2 4" xfId="224"/>
    <cellStyle name="Millares 2 2 5" xfId="225"/>
    <cellStyle name="Millares 2 3" xfId="226"/>
    <cellStyle name="Millares 2 3 2" xfId="227"/>
    <cellStyle name="Millares 2 3 3" xfId="228"/>
    <cellStyle name="Millares 2 3 4" xfId="229"/>
    <cellStyle name="Millares 2 3 5" xfId="230"/>
    <cellStyle name="Millares 2 4" xfId="231"/>
    <cellStyle name="Millares 2 5" xfId="232"/>
    <cellStyle name="Millares 3" xfId="233"/>
    <cellStyle name="Millares 3 2" xfId="234"/>
    <cellStyle name="Millares 3 2 2" xfId="235"/>
    <cellStyle name="Millares 3 2 3" xfId="236"/>
    <cellStyle name="Millares 3 2 4" xfId="237"/>
    <cellStyle name="Millares 3 3" xfId="238"/>
    <cellStyle name="Millares 3 3 2" xfId="239"/>
    <cellStyle name="Millares 3 3 3" xfId="240"/>
    <cellStyle name="Millares 3 3 4" xfId="241"/>
    <cellStyle name="Millares 3 4" xfId="242"/>
    <cellStyle name="Millares 3 4 2" xfId="243"/>
    <cellStyle name="Millares 3 4 3" xfId="244"/>
    <cellStyle name="Millares 3 4 4" xfId="245"/>
    <cellStyle name="Millares 3 5" xfId="246"/>
    <cellStyle name="Millares 3 5 2" xfId="247"/>
    <cellStyle name="Millares 3 5 3" xfId="248"/>
    <cellStyle name="Millares 3 5 4" xfId="249"/>
    <cellStyle name="Millares 3 6" xfId="250"/>
    <cellStyle name="Millares 3 6 2" xfId="251"/>
    <cellStyle name="Millares 3 6 3" xfId="252"/>
    <cellStyle name="Millares 3 6 4" xfId="253"/>
    <cellStyle name="Millares 4" xfId="254"/>
    <cellStyle name="Millares 4 2" xfId="255"/>
    <cellStyle name="Millares 4 2 2" xfId="256"/>
    <cellStyle name="Millares 4 2 3" xfId="257"/>
    <cellStyle name="Millares 4 2 4" xfId="258"/>
    <cellStyle name="Millares 4 3" xfId="259"/>
    <cellStyle name="Millares 4 3 2" xfId="260"/>
    <cellStyle name="Millares 4 3 3" xfId="261"/>
    <cellStyle name="Millares 4 3 4" xfId="262"/>
    <cellStyle name="Millares 4 4" xfId="263"/>
    <cellStyle name="Millares 4 4 2" xfId="264"/>
    <cellStyle name="Millares 4 4 3" xfId="265"/>
    <cellStyle name="Millares 4 4 4" xfId="266"/>
    <cellStyle name="Millares 4 5" xfId="267"/>
    <cellStyle name="Millares 4 5 2" xfId="268"/>
    <cellStyle name="Millares 4 5 3" xfId="269"/>
    <cellStyle name="Millares 4 5 4" xfId="270"/>
    <cellStyle name="Millares 4 6" xfId="271"/>
    <cellStyle name="Millares 4 6 2" xfId="272"/>
    <cellStyle name="Millares 4 6 3" xfId="273"/>
    <cellStyle name="Millares 4 6 4" xfId="274"/>
    <cellStyle name="Millares 5" xfId="275"/>
    <cellStyle name="Millares 6" xfId="276"/>
    <cellStyle name="Millares 7" xfId="277"/>
    <cellStyle name="Currency" xfId="278"/>
    <cellStyle name="Currency [0]" xfId="279"/>
    <cellStyle name="Moneda 10" xfId="280"/>
    <cellStyle name="Moneda 11" xfId="281"/>
    <cellStyle name="Moneda 12" xfId="282"/>
    <cellStyle name="Moneda 13" xfId="283"/>
    <cellStyle name="Moneda 2" xfId="284"/>
    <cellStyle name="Moneda 3" xfId="285"/>
    <cellStyle name="Moneda 4" xfId="286"/>
    <cellStyle name="Moneda 5" xfId="287"/>
    <cellStyle name="Moneda 6" xfId="288"/>
    <cellStyle name="Moneda 7" xfId="289"/>
    <cellStyle name="Moneda 8" xfId="290"/>
    <cellStyle name="Moneda 9" xfId="291"/>
    <cellStyle name="Neutral" xfId="292"/>
    <cellStyle name="Neutral 2" xfId="293"/>
    <cellStyle name="Neutral 3" xfId="294"/>
    <cellStyle name="Normal 10" xfId="295"/>
    <cellStyle name="Normal 10 2" xfId="296"/>
    <cellStyle name="Normal 2" xfId="297"/>
    <cellStyle name="Normal 2 2" xfId="298"/>
    <cellStyle name="Normal 2 2 2" xfId="299"/>
    <cellStyle name="Normal 2 2 3" xfId="300"/>
    <cellStyle name="Normal 2 2 4" xfId="301"/>
    <cellStyle name="Normal 2 2_2009-123" xfId="302"/>
    <cellStyle name="Normal 2 3" xfId="303"/>
    <cellStyle name="Normal 2 3 2" xfId="304"/>
    <cellStyle name="Normal 2 3 2 2" xfId="305"/>
    <cellStyle name="Normal 2 3 3" xfId="306"/>
    <cellStyle name="Normal 2 3 4" xfId="307"/>
    <cellStyle name="Normal 2 3_2009-123" xfId="308"/>
    <cellStyle name="Normal 3" xfId="309"/>
    <cellStyle name="Normal 4" xfId="310"/>
    <cellStyle name="Normal 4 2" xfId="311"/>
    <cellStyle name="Normal 5" xfId="312"/>
    <cellStyle name="Normal 6" xfId="313"/>
    <cellStyle name="Normal 6 2" xfId="314"/>
    <cellStyle name="Normal 7" xfId="315"/>
    <cellStyle name="Normal 7 2" xfId="316"/>
    <cellStyle name="Normal 8" xfId="317"/>
    <cellStyle name="Normal 9" xfId="318"/>
    <cellStyle name="Normal 9 2" xfId="319"/>
    <cellStyle name="Notas" xfId="320"/>
    <cellStyle name="Notas 2" xfId="321"/>
    <cellStyle name="Notas 3" xfId="322"/>
    <cellStyle name="Percent" xfId="323"/>
    <cellStyle name="Porcentual 2" xfId="324"/>
    <cellStyle name="Porcentual 3" xfId="325"/>
    <cellStyle name="Porcentual 4" xfId="326"/>
    <cellStyle name="Salida" xfId="327"/>
    <cellStyle name="Salida 2" xfId="328"/>
    <cellStyle name="Salida 3" xfId="329"/>
    <cellStyle name="Texto de advertencia" xfId="330"/>
    <cellStyle name="Texto de advertencia 2" xfId="331"/>
    <cellStyle name="Texto de advertencia 3" xfId="332"/>
    <cellStyle name="Texto explicativo" xfId="333"/>
    <cellStyle name="Texto explicativo 2" xfId="334"/>
    <cellStyle name="Texto explicativo 3" xfId="335"/>
    <cellStyle name="Título" xfId="336"/>
    <cellStyle name="Título 1 2" xfId="337"/>
    <cellStyle name="Título 1 3" xfId="338"/>
    <cellStyle name="Título 2" xfId="339"/>
    <cellStyle name="Título 2 2" xfId="340"/>
    <cellStyle name="Título 2 3" xfId="341"/>
    <cellStyle name="Título 3" xfId="342"/>
    <cellStyle name="Título 3 2" xfId="343"/>
    <cellStyle name="Título 3 3" xfId="344"/>
    <cellStyle name="Título 4" xfId="345"/>
    <cellStyle name="Título 5" xfId="346"/>
    <cellStyle name="Total" xfId="347"/>
    <cellStyle name="Total 2" xfId="348"/>
    <cellStyle name="Total 3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asd6-svr\costos\Backup%20Presupuestos\Analisis%20de%20Costos\PRECIOS%20UNITARIOS%202011\Analisis%20de%20Costos%20UE-%20SDI%20(Enero%2020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asd6-svr\costos\DOCUME~1\AMEJIA~1.COS\CONFIG~1\Temp\Rar$DI00.406\An&#225;lisis%20de%20Ingenier&#237;a%20(%20Insumos,%20Mano%20de%20Obra%20de%20Alba&#241;iler&#237;a%20de%20Obras%20P&#250;blicas%20del%2020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nalisis de PU"/>
      <sheetName val="Equipos Pesad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view="pageBreakPreview" zoomScaleSheetLayoutView="100" zoomScalePageLayoutView="0" workbookViewId="0" topLeftCell="A190">
      <selection activeCell="E104" sqref="E104:E189"/>
    </sheetView>
  </sheetViews>
  <sheetFormatPr defaultColWidth="11.421875" defaultRowHeight="12.75"/>
  <cols>
    <col min="1" max="1" width="7.140625" style="0" customWidth="1"/>
    <col min="2" max="2" width="74.140625" style="0" customWidth="1"/>
    <col min="5" max="5" width="12.421875" style="6" bestFit="1" customWidth="1"/>
    <col min="6" max="6" width="25.28125" style="6" bestFit="1" customWidth="1"/>
    <col min="8" max="9" width="13.28125" style="0" bestFit="1" customWidth="1"/>
    <col min="11" max="11" width="11.8515625" style="0" bestFit="1" customWidth="1"/>
  </cols>
  <sheetData>
    <row r="1" spans="1:2" ht="12.75">
      <c r="A1" s="2" t="s">
        <v>106</v>
      </c>
      <c r="B1" s="2"/>
    </row>
    <row r="2" spans="1:2" ht="12.75">
      <c r="A2" s="2" t="s">
        <v>107</v>
      </c>
      <c r="B2" s="2"/>
    </row>
    <row r="3" spans="1:7" ht="12.75">
      <c r="A3" s="2" t="s">
        <v>4</v>
      </c>
      <c r="B3" s="2"/>
      <c r="G3" t="s">
        <v>5</v>
      </c>
    </row>
    <row r="4" spans="1:2" ht="13.5" thickBot="1">
      <c r="A4" s="2"/>
      <c r="B4" s="4" t="s">
        <v>116</v>
      </c>
    </row>
    <row r="5" spans="1:6" ht="13.5" thickBot="1">
      <c r="A5" s="37" t="s">
        <v>0</v>
      </c>
      <c r="B5" s="37" t="s">
        <v>6</v>
      </c>
      <c r="C5" s="37" t="s">
        <v>7</v>
      </c>
      <c r="D5" s="37" t="s">
        <v>1</v>
      </c>
      <c r="E5" s="39" t="s">
        <v>8</v>
      </c>
      <c r="F5" s="39" t="s">
        <v>3</v>
      </c>
    </row>
    <row r="6" spans="1:6" ht="12.75">
      <c r="A6" s="21" t="s">
        <v>9</v>
      </c>
      <c r="B6" s="21" t="s">
        <v>108</v>
      </c>
      <c r="C6" s="7"/>
      <c r="D6" s="7"/>
      <c r="E6" s="40"/>
      <c r="F6" s="40"/>
    </row>
    <row r="7" spans="1:6" ht="12.75">
      <c r="A7" s="7">
        <v>1</v>
      </c>
      <c r="B7" s="7" t="s">
        <v>10</v>
      </c>
      <c r="C7" s="40">
        <v>7525.69</v>
      </c>
      <c r="D7" s="28" t="s">
        <v>11</v>
      </c>
      <c r="E7" s="40">
        <v>32.19</v>
      </c>
      <c r="F7" s="41">
        <f>+C7*E7</f>
        <v>242251.96109999996</v>
      </c>
    </row>
    <row r="8" spans="1:6" ht="12.75">
      <c r="A8" s="7"/>
      <c r="B8" s="7"/>
      <c r="C8" s="40"/>
      <c r="D8" s="28"/>
      <c r="E8" s="40"/>
      <c r="F8" s="41"/>
    </row>
    <row r="9" spans="1:6" ht="12.75" customHeight="1">
      <c r="A9" s="21">
        <v>3</v>
      </c>
      <c r="B9" s="21" t="s">
        <v>72</v>
      </c>
      <c r="C9" s="40"/>
      <c r="D9" s="28"/>
      <c r="E9" s="40"/>
      <c r="F9" s="41"/>
    </row>
    <row r="10" spans="1:6" ht="15">
      <c r="A10" s="7">
        <v>3.1</v>
      </c>
      <c r="B10" s="47" t="s">
        <v>13</v>
      </c>
      <c r="C10" s="40">
        <v>1581.89</v>
      </c>
      <c r="D10" s="28" t="s">
        <v>99</v>
      </c>
      <c r="E10" s="40">
        <v>1656</v>
      </c>
      <c r="F10" s="41">
        <f aca="true" t="shared" si="0" ref="F10:F69">+C10*E10</f>
        <v>2619609.8400000003</v>
      </c>
    </row>
    <row r="11" spans="1:6" ht="15">
      <c r="A11" s="7">
        <v>3.2</v>
      </c>
      <c r="B11" s="48" t="s">
        <v>14</v>
      </c>
      <c r="C11" s="40">
        <v>3691.09</v>
      </c>
      <c r="D11" s="28" t="s">
        <v>99</v>
      </c>
      <c r="E11" s="40">
        <v>253</v>
      </c>
      <c r="F11" s="41">
        <f t="shared" si="0"/>
        <v>933845.77</v>
      </c>
    </row>
    <row r="12" spans="1:6" ht="26.25">
      <c r="A12" s="22">
        <v>3.3</v>
      </c>
      <c r="B12" s="47" t="s">
        <v>77</v>
      </c>
      <c r="C12" s="40">
        <v>2056.46</v>
      </c>
      <c r="D12" s="28" t="s">
        <v>99</v>
      </c>
      <c r="E12" s="40">
        <v>700</v>
      </c>
      <c r="F12" s="41">
        <f t="shared" si="0"/>
        <v>1439522</v>
      </c>
    </row>
    <row r="13" spans="1:6" ht="15">
      <c r="A13" s="22">
        <v>3.4</v>
      </c>
      <c r="B13" s="47" t="s">
        <v>15</v>
      </c>
      <c r="C13" s="40">
        <v>4750.56</v>
      </c>
      <c r="D13" s="28" t="s">
        <v>99</v>
      </c>
      <c r="E13" s="40">
        <v>184.05</v>
      </c>
      <c r="F13" s="41">
        <f t="shared" si="0"/>
        <v>874340.5680000001</v>
      </c>
    </row>
    <row r="14" spans="1:6" ht="15">
      <c r="A14" s="22">
        <v>3.5</v>
      </c>
      <c r="B14" s="47" t="s">
        <v>16</v>
      </c>
      <c r="C14" s="40">
        <v>535.72</v>
      </c>
      <c r="D14" s="28" t="s">
        <v>99</v>
      </c>
      <c r="E14" s="40">
        <v>1568</v>
      </c>
      <c r="F14" s="41">
        <f t="shared" si="0"/>
        <v>840008.9600000001</v>
      </c>
    </row>
    <row r="15" spans="1:6" ht="26.25">
      <c r="A15" s="22">
        <v>3.6</v>
      </c>
      <c r="B15" s="47" t="s">
        <v>17</v>
      </c>
      <c r="C15" s="40">
        <v>2761.73</v>
      </c>
      <c r="D15" s="28" t="s">
        <v>99</v>
      </c>
      <c r="E15" s="40">
        <v>389</v>
      </c>
      <c r="F15" s="41">
        <f t="shared" si="0"/>
        <v>1074312.97</v>
      </c>
    </row>
    <row r="16" spans="1:6" ht="12.75">
      <c r="A16" s="7"/>
      <c r="B16" s="7"/>
      <c r="C16" s="40"/>
      <c r="D16" s="28"/>
      <c r="E16" s="40"/>
      <c r="F16" s="41"/>
    </row>
    <row r="17" spans="1:6" ht="12.75">
      <c r="A17" s="21">
        <v>4</v>
      </c>
      <c r="B17" s="49" t="s">
        <v>18</v>
      </c>
      <c r="C17" s="40"/>
      <c r="D17" s="28"/>
      <c r="E17" s="40"/>
      <c r="F17" s="41"/>
    </row>
    <row r="18" spans="1:6" ht="12.75">
      <c r="A18" s="7">
        <v>4.1</v>
      </c>
      <c r="B18" s="47" t="s">
        <v>19</v>
      </c>
      <c r="C18" s="40">
        <v>919.03</v>
      </c>
      <c r="D18" s="28" t="s">
        <v>11</v>
      </c>
      <c r="E18" s="40">
        <v>1633.99</v>
      </c>
      <c r="F18" s="41">
        <f t="shared" si="0"/>
        <v>1501685.8297</v>
      </c>
    </row>
    <row r="19" spans="1:6" ht="12.75">
      <c r="A19" s="7">
        <v>4.2</v>
      </c>
      <c r="B19" s="47" t="s">
        <v>20</v>
      </c>
      <c r="C19" s="40">
        <v>1351.89</v>
      </c>
      <c r="D19" s="28" t="s">
        <v>11</v>
      </c>
      <c r="E19" s="40">
        <v>897</v>
      </c>
      <c r="F19" s="41">
        <f t="shared" si="0"/>
        <v>1212645.33</v>
      </c>
    </row>
    <row r="20" spans="1:6" ht="12.75">
      <c r="A20" s="7">
        <v>4.3</v>
      </c>
      <c r="B20" s="47" t="s">
        <v>21</v>
      </c>
      <c r="C20" s="40">
        <v>5414.21</v>
      </c>
      <c r="D20" s="28" t="s">
        <v>11</v>
      </c>
      <c r="E20" s="40">
        <v>476.94</v>
      </c>
      <c r="F20" s="41">
        <f t="shared" si="0"/>
        <v>2582253.3174</v>
      </c>
    </row>
    <row r="21" spans="1:6" ht="12.75">
      <c r="A21" s="7"/>
      <c r="B21" s="7"/>
      <c r="C21" s="40"/>
      <c r="D21" s="28"/>
      <c r="E21" s="40"/>
      <c r="F21" s="41"/>
    </row>
    <row r="22" spans="1:6" ht="12.75">
      <c r="A22" s="21">
        <v>5</v>
      </c>
      <c r="B22" s="49" t="s">
        <v>22</v>
      </c>
      <c r="C22" s="40"/>
      <c r="D22" s="28"/>
      <c r="E22" s="40"/>
      <c r="F22" s="41"/>
    </row>
    <row r="23" spans="1:6" ht="12.75">
      <c r="A23" s="22">
        <v>5.1</v>
      </c>
      <c r="B23" s="50" t="s">
        <v>19</v>
      </c>
      <c r="C23" s="40">
        <v>892.26</v>
      </c>
      <c r="D23" s="28" t="s">
        <v>11</v>
      </c>
      <c r="E23" s="40">
        <v>39.3</v>
      </c>
      <c r="F23" s="41">
        <f t="shared" si="0"/>
        <v>35065.818</v>
      </c>
    </row>
    <row r="24" spans="1:6" ht="12.75">
      <c r="A24" s="22">
        <v>5.2</v>
      </c>
      <c r="B24" s="50" t="s">
        <v>20</v>
      </c>
      <c r="C24" s="40">
        <v>1325.38</v>
      </c>
      <c r="D24" s="28" t="s">
        <v>11</v>
      </c>
      <c r="E24" s="40">
        <v>32.27</v>
      </c>
      <c r="F24" s="41">
        <f t="shared" si="0"/>
        <v>42770.01260000001</v>
      </c>
    </row>
    <row r="25" spans="1:6" ht="12.75">
      <c r="A25" s="22">
        <v>5.3</v>
      </c>
      <c r="B25" s="50" t="s">
        <v>21</v>
      </c>
      <c r="C25" s="40">
        <v>5308.05</v>
      </c>
      <c r="D25" s="28" t="s">
        <v>11</v>
      </c>
      <c r="E25" s="40">
        <v>27.98</v>
      </c>
      <c r="F25" s="41">
        <f t="shared" si="0"/>
        <v>148519.239</v>
      </c>
    </row>
    <row r="26" spans="1:6" ht="12.75">
      <c r="A26" s="7"/>
      <c r="B26" s="7"/>
      <c r="C26" s="40"/>
      <c r="D26" s="28"/>
      <c r="E26" s="40"/>
      <c r="F26" s="41"/>
    </row>
    <row r="27" spans="1:6" ht="12.75">
      <c r="A27" s="23">
        <v>6</v>
      </c>
      <c r="B27" s="51" t="s">
        <v>23</v>
      </c>
      <c r="C27" s="40"/>
      <c r="D27" s="28"/>
      <c r="E27" s="40"/>
      <c r="F27" s="41"/>
    </row>
    <row r="28" spans="1:6" s="5" customFormat="1" ht="12.75">
      <c r="A28" s="9">
        <v>6.2</v>
      </c>
      <c r="B28" s="33" t="s">
        <v>79</v>
      </c>
      <c r="C28" s="40">
        <v>7</v>
      </c>
      <c r="D28" s="29" t="s">
        <v>100</v>
      </c>
      <c r="E28" s="44">
        <v>521.24</v>
      </c>
      <c r="F28" s="42">
        <f t="shared" si="0"/>
        <v>3648.6800000000003</v>
      </c>
    </row>
    <row r="29" spans="1:6" s="5" customFormat="1" ht="12.75">
      <c r="A29" s="9">
        <v>6.1</v>
      </c>
      <c r="B29" s="33" t="s">
        <v>78</v>
      </c>
      <c r="C29" s="40">
        <v>19</v>
      </c>
      <c r="D29" s="29" t="s">
        <v>100</v>
      </c>
      <c r="E29" s="44">
        <v>336.68</v>
      </c>
      <c r="F29" s="42">
        <f t="shared" si="0"/>
        <v>6396.92</v>
      </c>
    </row>
    <row r="30" spans="1:6" s="5" customFormat="1" ht="12.75">
      <c r="A30" s="8">
        <v>6.3</v>
      </c>
      <c r="B30" s="33" t="s">
        <v>25</v>
      </c>
      <c r="C30" s="40">
        <v>3</v>
      </c>
      <c r="D30" s="29" t="s">
        <v>100</v>
      </c>
      <c r="E30" s="44">
        <v>3475.02</v>
      </c>
      <c r="F30" s="42">
        <f t="shared" si="0"/>
        <v>10425.06</v>
      </c>
    </row>
    <row r="31" spans="1:6" s="5" customFormat="1" ht="12.75">
      <c r="A31" s="8">
        <v>6.4</v>
      </c>
      <c r="B31" s="33" t="s">
        <v>26</v>
      </c>
      <c r="C31" s="40">
        <v>3</v>
      </c>
      <c r="D31" s="29" t="s">
        <v>100</v>
      </c>
      <c r="E31" s="44">
        <v>3734.62</v>
      </c>
      <c r="F31" s="42">
        <f t="shared" si="0"/>
        <v>11203.86</v>
      </c>
    </row>
    <row r="32" spans="1:6" s="5" customFormat="1" ht="12.75">
      <c r="A32" s="8">
        <v>6.6</v>
      </c>
      <c r="B32" s="33" t="s">
        <v>27</v>
      </c>
      <c r="C32" s="40">
        <v>1</v>
      </c>
      <c r="D32" s="29" t="s">
        <v>100</v>
      </c>
      <c r="E32" s="44">
        <v>6174.72</v>
      </c>
      <c r="F32" s="42">
        <f t="shared" si="0"/>
        <v>6174.72</v>
      </c>
    </row>
    <row r="33" spans="1:6" s="5" customFormat="1" ht="12.75">
      <c r="A33" s="9">
        <v>6.7</v>
      </c>
      <c r="B33" s="33" t="s">
        <v>80</v>
      </c>
      <c r="C33" s="40">
        <v>6</v>
      </c>
      <c r="D33" s="29" t="s">
        <v>100</v>
      </c>
      <c r="E33" s="44">
        <v>195.91</v>
      </c>
      <c r="F33" s="42">
        <f t="shared" si="0"/>
        <v>1175.46</v>
      </c>
    </row>
    <row r="34" spans="1:6" s="5" customFormat="1" ht="12.75">
      <c r="A34" s="9"/>
      <c r="B34" s="33" t="s">
        <v>83</v>
      </c>
      <c r="C34" s="40">
        <v>7</v>
      </c>
      <c r="D34" s="29" t="s">
        <v>100</v>
      </c>
      <c r="E34" s="44">
        <v>266.28</v>
      </c>
      <c r="F34" s="42">
        <f t="shared" si="0"/>
        <v>1863.9599999999998</v>
      </c>
    </row>
    <row r="35" spans="1:6" s="5" customFormat="1" ht="12.75">
      <c r="A35" s="9">
        <v>6.8</v>
      </c>
      <c r="B35" s="33" t="s">
        <v>81</v>
      </c>
      <c r="C35" s="40">
        <v>3</v>
      </c>
      <c r="D35" s="29" t="s">
        <v>100</v>
      </c>
      <c r="E35" s="44">
        <v>340.92</v>
      </c>
      <c r="F35" s="42">
        <f t="shared" si="0"/>
        <v>1022.76</v>
      </c>
    </row>
    <row r="36" spans="1:6" s="5" customFormat="1" ht="12.75">
      <c r="A36" s="9">
        <v>6.9</v>
      </c>
      <c r="B36" s="33" t="s">
        <v>82</v>
      </c>
      <c r="C36" s="40">
        <v>3</v>
      </c>
      <c r="D36" s="29" t="s">
        <v>100</v>
      </c>
      <c r="E36" s="44">
        <v>413.13</v>
      </c>
      <c r="F36" s="42">
        <f t="shared" si="0"/>
        <v>1239.3899999999999</v>
      </c>
    </row>
    <row r="37" spans="1:6" s="5" customFormat="1" ht="13.5" customHeight="1">
      <c r="A37" s="24">
        <v>6.1</v>
      </c>
      <c r="B37" s="35" t="s">
        <v>84</v>
      </c>
      <c r="C37" s="40">
        <v>3</v>
      </c>
      <c r="D37" s="29" t="s">
        <v>100</v>
      </c>
      <c r="E37" s="44">
        <v>3750.75</v>
      </c>
      <c r="F37" s="42">
        <f t="shared" si="0"/>
        <v>11252.25</v>
      </c>
    </row>
    <row r="38" spans="1:6" s="5" customFormat="1" ht="12.75">
      <c r="A38" s="9">
        <v>6.11</v>
      </c>
      <c r="B38" s="33" t="s">
        <v>96</v>
      </c>
      <c r="C38" s="40">
        <v>60</v>
      </c>
      <c r="D38" s="29" t="s">
        <v>100</v>
      </c>
      <c r="E38" s="44">
        <v>728.2</v>
      </c>
      <c r="F38" s="42">
        <f t="shared" si="0"/>
        <v>43692</v>
      </c>
    </row>
    <row r="39" spans="1:6" s="5" customFormat="1" ht="12.75">
      <c r="A39" s="9">
        <v>6.12</v>
      </c>
      <c r="B39" s="33" t="s">
        <v>97</v>
      </c>
      <c r="C39" s="40">
        <v>4</v>
      </c>
      <c r="D39" s="29" t="s">
        <v>100</v>
      </c>
      <c r="E39" s="44">
        <v>947.2</v>
      </c>
      <c r="F39" s="42">
        <f t="shared" si="0"/>
        <v>3788.8</v>
      </c>
    </row>
    <row r="40" spans="1:6" s="5" customFormat="1" ht="12.75">
      <c r="A40" s="8">
        <v>6.13</v>
      </c>
      <c r="B40" s="33" t="s">
        <v>105</v>
      </c>
      <c r="C40" s="40">
        <v>2</v>
      </c>
      <c r="D40" s="29" t="s">
        <v>100</v>
      </c>
      <c r="E40" s="44">
        <v>6366.11</v>
      </c>
      <c r="F40" s="42">
        <f t="shared" si="0"/>
        <v>12732.22</v>
      </c>
    </row>
    <row r="41" spans="1:6" s="5" customFormat="1" ht="12.75">
      <c r="A41" s="9">
        <v>6.14</v>
      </c>
      <c r="B41" s="33" t="s">
        <v>85</v>
      </c>
      <c r="C41" s="40">
        <v>24</v>
      </c>
      <c r="D41" s="29" t="s">
        <v>100</v>
      </c>
      <c r="E41" s="44">
        <v>334.74</v>
      </c>
      <c r="F41" s="42">
        <f t="shared" si="0"/>
        <v>8033.76</v>
      </c>
    </row>
    <row r="42" spans="1:6" s="5" customFormat="1" ht="12.75">
      <c r="A42" s="9">
        <v>6.15</v>
      </c>
      <c r="B42" s="33" t="s">
        <v>28</v>
      </c>
      <c r="C42" s="40">
        <v>7</v>
      </c>
      <c r="D42" s="29" t="s">
        <v>100</v>
      </c>
      <c r="E42" s="44">
        <v>1355.67</v>
      </c>
      <c r="F42" s="42">
        <f t="shared" si="0"/>
        <v>9489.69</v>
      </c>
    </row>
    <row r="43" spans="1:6" s="5" customFormat="1" ht="12.75">
      <c r="A43" s="9">
        <v>6.16</v>
      </c>
      <c r="B43" s="33" t="s">
        <v>29</v>
      </c>
      <c r="C43" s="40">
        <v>3</v>
      </c>
      <c r="D43" s="29" t="s">
        <v>100</v>
      </c>
      <c r="E43" s="44">
        <v>1603.83</v>
      </c>
      <c r="F43" s="42">
        <f t="shared" si="0"/>
        <v>4811.49</v>
      </c>
    </row>
    <row r="44" spans="1:6" s="5" customFormat="1" ht="12.75">
      <c r="A44" s="9">
        <v>6.17</v>
      </c>
      <c r="B44" s="33" t="s">
        <v>30</v>
      </c>
      <c r="C44" s="40">
        <v>24</v>
      </c>
      <c r="D44" s="29" t="s">
        <v>100</v>
      </c>
      <c r="E44" s="44">
        <v>2347.23</v>
      </c>
      <c r="F44" s="42">
        <f t="shared" si="0"/>
        <v>56333.520000000004</v>
      </c>
    </row>
    <row r="45" spans="1:6" s="5" customFormat="1" ht="12.75">
      <c r="A45" s="9">
        <v>6.18</v>
      </c>
      <c r="B45" s="33" t="s">
        <v>31</v>
      </c>
      <c r="C45" s="40">
        <v>2</v>
      </c>
      <c r="D45" s="29" t="s">
        <v>100</v>
      </c>
      <c r="E45" s="44">
        <v>2853.47</v>
      </c>
      <c r="F45" s="42">
        <f t="shared" si="0"/>
        <v>5706.94</v>
      </c>
    </row>
    <row r="46" spans="1:6" s="5" customFormat="1" ht="12.75">
      <c r="A46" s="9">
        <v>6.19</v>
      </c>
      <c r="B46" s="33" t="s">
        <v>32</v>
      </c>
      <c r="C46" s="40">
        <v>10</v>
      </c>
      <c r="D46" s="29" t="s">
        <v>100</v>
      </c>
      <c r="E46" s="44">
        <v>83.76</v>
      </c>
      <c r="F46" s="42">
        <f t="shared" si="0"/>
        <v>837.6</v>
      </c>
    </row>
    <row r="47" spans="1:6" s="5" customFormat="1" ht="12.75">
      <c r="A47" s="9">
        <v>6.21</v>
      </c>
      <c r="B47" s="33" t="s">
        <v>76</v>
      </c>
      <c r="C47" s="40">
        <v>1</v>
      </c>
      <c r="D47" s="29" t="s">
        <v>100</v>
      </c>
      <c r="E47" s="44">
        <v>1426.47</v>
      </c>
      <c r="F47" s="42">
        <f t="shared" si="0"/>
        <v>1426.47</v>
      </c>
    </row>
    <row r="48" spans="1:6" s="5" customFormat="1" ht="12.75">
      <c r="A48" s="9">
        <v>6.22</v>
      </c>
      <c r="B48" s="33" t="s">
        <v>33</v>
      </c>
      <c r="C48" s="40">
        <v>192</v>
      </c>
      <c r="D48" s="29" t="s">
        <v>100</v>
      </c>
      <c r="E48" s="44">
        <v>353.34</v>
      </c>
      <c r="F48" s="42">
        <f t="shared" si="0"/>
        <v>67841.28</v>
      </c>
    </row>
    <row r="49" spans="1:6" s="5" customFormat="1" ht="12.75">
      <c r="A49" s="9"/>
      <c r="B49" s="9"/>
      <c r="C49" s="40"/>
      <c r="D49" s="29"/>
      <c r="E49" s="44"/>
      <c r="F49" s="42"/>
    </row>
    <row r="50" spans="1:6" s="5" customFormat="1" ht="12.75">
      <c r="A50" s="25">
        <v>7</v>
      </c>
      <c r="B50" s="34" t="s">
        <v>34</v>
      </c>
      <c r="C50" s="40"/>
      <c r="D50" s="29"/>
      <c r="E50" s="44"/>
      <c r="F50" s="42"/>
    </row>
    <row r="51" spans="1:6" s="5" customFormat="1" ht="25.5">
      <c r="A51" s="8">
        <v>7.1</v>
      </c>
      <c r="B51" s="33" t="s">
        <v>86</v>
      </c>
      <c r="C51" s="40">
        <v>2</v>
      </c>
      <c r="D51" s="29" t="s">
        <v>100</v>
      </c>
      <c r="E51" s="44">
        <v>27950.8</v>
      </c>
      <c r="F51" s="42">
        <f t="shared" si="0"/>
        <v>55901.6</v>
      </c>
    </row>
    <row r="52" spans="1:6" s="5" customFormat="1" ht="25.5">
      <c r="A52" s="8">
        <v>7.2</v>
      </c>
      <c r="B52" s="33" t="s">
        <v>35</v>
      </c>
      <c r="C52" s="40">
        <v>1</v>
      </c>
      <c r="D52" s="29" t="s">
        <v>100</v>
      </c>
      <c r="E52" s="44">
        <v>34692.37</v>
      </c>
      <c r="F52" s="42">
        <f t="shared" si="0"/>
        <v>34692.37</v>
      </c>
    </row>
    <row r="53" spans="1:6" s="5" customFormat="1" ht="25.5">
      <c r="A53" s="8">
        <v>7.3</v>
      </c>
      <c r="B53" s="33" t="s">
        <v>36</v>
      </c>
      <c r="C53" s="40">
        <v>3</v>
      </c>
      <c r="D53" s="29" t="s">
        <v>100</v>
      </c>
      <c r="E53" s="44">
        <v>47093.22</v>
      </c>
      <c r="F53" s="42">
        <f t="shared" si="0"/>
        <v>141279.66</v>
      </c>
    </row>
    <row r="54" spans="1:6" s="5" customFormat="1" ht="12.75">
      <c r="A54" s="8">
        <v>7.4</v>
      </c>
      <c r="B54" s="33" t="s">
        <v>37</v>
      </c>
      <c r="C54" s="40">
        <v>6</v>
      </c>
      <c r="D54" s="29" t="s">
        <v>100</v>
      </c>
      <c r="E54" s="44">
        <v>5934.07</v>
      </c>
      <c r="F54" s="42">
        <f t="shared" si="0"/>
        <v>35604.42</v>
      </c>
    </row>
    <row r="55" spans="1:6" s="5" customFormat="1" ht="12.75">
      <c r="A55" s="9"/>
      <c r="B55" s="9"/>
      <c r="C55" s="40"/>
      <c r="D55" s="29"/>
      <c r="E55" s="44"/>
      <c r="F55" s="42"/>
    </row>
    <row r="56" spans="1:6" s="5" customFormat="1" ht="12.75">
      <c r="A56" s="26">
        <v>8</v>
      </c>
      <c r="B56" s="34" t="s">
        <v>38</v>
      </c>
      <c r="C56" s="40"/>
      <c r="D56" s="29"/>
      <c r="E56" s="44"/>
      <c r="F56" s="42"/>
    </row>
    <row r="57" spans="1:6" s="5" customFormat="1" ht="12.75">
      <c r="A57" s="9">
        <v>8.1</v>
      </c>
      <c r="B57" s="33" t="s">
        <v>39</v>
      </c>
      <c r="C57" s="40">
        <v>5308.05</v>
      </c>
      <c r="D57" s="29" t="s">
        <v>11</v>
      </c>
      <c r="E57" s="44">
        <v>105.46</v>
      </c>
      <c r="F57" s="42">
        <f t="shared" si="0"/>
        <v>559786.953</v>
      </c>
    </row>
    <row r="58" spans="1:6" s="5" customFormat="1" ht="12.75">
      <c r="A58" s="9">
        <v>8.2</v>
      </c>
      <c r="B58" s="33" t="s">
        <v>40</v>
      </c>
      <c r="C58" s="40">
        <v>1325.38</v>
      </c>
      <c r="D58" s="29" t="s">
        <v>11</v>
      </c>
      <c r="E58" s="44">
        <v>104.7</v>
      </c>
      <c r="F58" s="42">
        <f t="shared" si="0"/>
        <v>138767.28600000002</v>
      </c>
    </row>
    <row r="59" spans="1:6" s="5" customFormat="1" ht="12.75">
      <c r="A59" s="9">
        <v>8.3</v>
      </c>
      <c r="B59" s="33" t="s">
        <v>41</v>
      </c>
      <c r="C59" s="40">
        <v>892.26</v>
      </c>
      <c r="D59" s="29" t="s">
        <v>11</v>
      </c>
      <c r="E59" s="44">
        <v>105.3</v>
      </c>
      <c r="F59" s="42">
        <f t="shared" si="0"/>
        <v>93954.978</v>
      </c>
    </row>
    <row r="60" spans="1:6" s="5" customFormat="1" ht="12.75">
      <c r="A60" s="9"/>
      <c r="B60" s="9"/>
      <c r="C60" s="40"/>
      <c r="D60" s="29"/>
      <c r="E60" s="44"/>
      <c r="F60" s="42"/>
    </row>
    <row r="61" spans="1:6" s="5" customFormat="1" ht="25.5">
      <c r="A61" s="25">
        <v>9</v>
      </c>
      <c r="B61" s="34" t="s">
        <v>98</v>
      </c>
      <c r="C61" s="40"/>
      <c r="D61" s="29"/>
      <c r="E61" s="44"/>
      <c r="F61" s="42"/>
    </row>
    <row r="62" spans="1:6" s="5" customFormat="1" ht="12.75">
      <c r="A62" s="9">
        <v>9.1</v>
      </c>
      <c r="B62" s="33" t="s">
        <v>42</v>
      </c>
      <c r="C62" s="40">
        <v>6</v>
      </c>
      <c r="D62" s="29" t="s">
        <v>11</v>
      </c>
      <c r="E62" s="44">
        <v>1661.48</v>
      </c>
      <c r="F62" s="42">
        <f t="shared" si="0"/>
        <v>9968.880000000001</v>
      </c>
    </row>
    <row r="63" spans="1:6" s="5" customFormat="1" ht="12.75" customHeight="1">
      <c r="A63" s="8">
        <v>9.2</v>
      </c>
      <c r="B63" s="35" t="s">
        <v>43</v>
      </c>
      <c r="C63" s="40">
        <v>4</v>
      </c>
      <c r="D63" s="29" t="s">
        <v>100</v>
      </c>
      <c r="E63" s="44">
        <v>3517.03</v>
      </c>
      <c r="F63" s="42">
        <f t="shared" si="0"/>
        <v>14068.12</v>
      </c>
    </row>
    <row r="64" spans="1:6" s="5" customFormat="1" ht="12.75">
      <c r="A64" s="9">
        <v>9.3</v>
      </c>
      <c r="B64" s="33" t="s">
        <v>44</v>
      </c>
      <c r="C64" s="40">
        <v>2</v>
      </c>
      <c r="D64" s="29" t="s">
        <v>100</v>
      </c>
      <c r="E64" s="44">
        <v>2347.23</v>
      </c>
      <c r="F64" s="42">
        <f t="shared" si="0"/>
        <v>4694.46</v>
      </c>
    </row>
    <row r="65" spans="1:6" s="5" customFormat="1" ht="12.75">
      <c r="A65" s="9">
        <v>9.4</v>
      </c>
      <c r="B65" s="33" t="s">
        <v>45</v>
      </c>
      <c r="C65" s="40">
        <v>2</v>
      </c>
      <c r="D65" s="29" t="s">
        <v>100</v>
      </c>
      <c r="E65" s="44">
        <v>1894.6</v>
      </c>
      <c r="F65" s="42">
        <f t="shared" si="0"/>
        <v>3789.2</v>
      </c>
    </row>
    <row r="66" spans="1:6" s="5" customFormat="1" ht="12.75">
      <c r="A66" s="9">
        <v>9.5</v>
      </c>
      <c r="B66" s="33" t="s">
        <v>46</v>
      </c>
      <c r="C66" s="40">
        <v>4.86</v>
      </c>
      <c r="D66" s="29" t="s">
        <v>101</v>
      </c>
      <c r="E66" s="44">
        <v>105.52</v>
      </c>
      <c r="F66" s="42">
        <f t="shared" si="0"/>
        <v>512.8272000000001</v>
      </c>
    </row>
    <row r="67" spans="1:6" s="5" customFormat="1" ht="12.75">
      <c r="A67" s="9">
        <v>9.6</v>
      </c>
      <c r="B67" s="33" t="s">
        <v>47</v>
      </c>
      <c r="C67" s="40">
        <v>4.62</v>
      </c>
      <c r="D67" s="29" t="s">
        <v>101</v>
      </c>
      <c r="E67" s="44">
        <v>71.59</v>
      </c>
      <c r="F67" s="42">
        <f t="shared" si="0"/>
        <v>330.74580000000003</v>
      </c>
    </row>
    <row r="68" spans="1:6" s="5" customFormat="1" ht="12.75">
      <c r="A68" s="9">
        <v>9.7</v>
      </c>
      <c r="B68" s="33" t="s">
        <v>48</v>
      </c>
      <c r="C68" s="40">
        <v>0.29</v>
      </c>
      <c r="D68" s="29" t="s">
        <v>100</v>
      </c>
      <c r="E68" s="44">
        <v>89.98</v>
      </c>
      <c r="F68" s="42">
        <f t="shared" si="0"/>
        <v>26.0942</v>
      </c>
    </row>
    <row r="69" spans="1:6" s="5" customFormat="1" ht="12.75">
      <c r="A69" s="9">
        <v>9.8</v>
      </c>
      <c r="B69" s="33" t="s">
        <v>49</v>
      </c>
      <c r="C69" s="40">
        <v>1</v>
      </c>
      <c r="D69" s="29" t="s">
        <v>100</v>
      </c>
      <c r="E69" s="44">
        <v>8409.63499</v>
      </c>
      <c r="F69" s="42">
        <f t="shared" si="0"/>
        <v>8409.63499</v>
      </c>
    </row>
    <row r="70" spans="1:6" s="5" customFormat="1" ht="12.75">
      <c r="A70" s="9"/>
      <c r="B70" s="9"/>
      <c r="C70" s="40"/>
      <c r="D70" s="29"/>
      <c r="E70" s="44"/>
      <c r="F70" s="42"/>
    </row>
    <row r="71" spans="1:6" s="5" customFormat="1" ht="12.75">
      <c r="A71" s="26">
        <v>10</v>
      </c>
      <c r="B71" s="34" t="s">
        <v>87</v>
      </c>
      <c r="C71" s="40"/>
      <c r="D71" s="29"/>
      <c r="E71" s="44"/>
      <c r="F71" s="42"/>
    </row>
    <row r="72" spans="1:6" s="5" customFormat="1" ht="15" customHeight="1">
      <c r="A72" s="8">
        <v>10.1</v>
      </c>
      <c r="B72" s="33" t="s">
        <v>88</v>
      </c>
      <c r="C72" s="40">
        <v>12</v>
      </c>
      <c r="D72" s="29" t="s">
        <v>102</v>
      </c>
      <c r="E72" s="44">
        <v>1280.65</v>
      </c>
      <c r="F72" s="42">
        <f aca="true" t="shared" si="1" ref="F72:F84">+C72*E72</f>
        <v>15367.800000000001</v>
      </c>
    </row>
    <row r="73" spans="1:6" s="5" customFormat="1" ht="13.5" customHeight="1">
      <c r="A73" s="9">
        <v>10.2</v>
      </c>
      <c r="B73" s="33" t="s">
        <v>89</v>
      </c>
      <c r="C73" s="40">
        <v>8</v>
      </c>
      <c r="D73" s="29" t="s">
        <v>100</v>
      </c>
      <c r="E73" s="44">
        <v>1378.89</v>
      </c>
      <c r="F73" s="42">
        <f t="shared" si="1"/>
        <v>11031.12</v>
      </c>
    </row>
    <row r="74" spans="1:6" s="5" customFormat="1" ht="12.75">
      <c r="A74" s="9">
        <v>10.3</v>
      </c>
      <c r="B74" s="33" t="s">
        <v>90</v>
      </c>
      <c r="C74" s="40">
        <v>4</v>
      </c>
      <c r="D74" s="29" t="s">
        <v>100</v>
      </c>
      <c r="E74" s="44">
        <v>1355.67</v>
      </c>
      <c r="F74" s="42">
        <f t="shared" si="1"/>
        <v>5422.68</v>
      </c>
    </row>
    <row r="75" spans="1:6" s="5" customFormat="1" ht="12.75">
      <c r="A75" s="9">
        <v>10.4</v>
      </c>
      <c r="B75" s="33" t="s">
        <v>45</v>
      </c>
      <c r="C75" s="40">
        <v>4</v>
      </c>
      <c r="D75" s="29" t="s">
        <v>100</v>
      </c>
      <c r="E75" s="44">
        <v>1894.6</v>
      </c>
      <c r="F75" s="42">
        <f t="shared" si="1"/>
        <v>7578.4</v>
      </c>
    </row>
    <row r="76" spans="1:6" s="5" customFormat="1" ht="12.75">
      <c r="A76" s="9">
        <v>10.6</v>
      </c>
      <c r="B76" s="33" t="s">
        <v>75</v>
      </c>
      <c r="C76" s="40">
        <v>7.42</v>
      </c>
      <c r="D76" s="29" t="s">
        <v>101</v>
      </c>
      <c r="E76" s="44">
        <v>71.59</v>
      </c>
      <c r="F76" s="42">
        <f t="shared" si="1"/>
        <v>531.1978</v>
      </c>
    </row>
    <row r="77" spans="1:6" s="5" customFormat="1" ht="12.75">
      <c r="A77" s="9">
        <v>10.7</v>
      </c>
      <c r="B77" s="33" t="s">
        <v>50</v>
      </c>
      <c r="C77" s="40">
        <v>0.51</v>
      </c>
      <c r="D77" s="29" t="s">
        <v>101</v>
      </c>
      <c r="E77" s="44">
        <v>89.98</v>
      </c>
      <c r="F77" s="42">
        <f t="shared" si="1"/>
        <v>45.8898</v>
      </c>
    </row>
    <row r="78" spans="1:6" s="5" customFormat="1" ht="12.75">
      <c r="A78" s="9">
        <v>10.5</v>
      </c>
      <c r="B78" s="33" t="s">
        <v>91</v>
      </c>
      <c r="C78" s="40">
        <v>8</v>
      </c>
      <c r="D78" s="29" t="s">
        <v>103</v>
      </c>
      <c r="E78" s="44">
        <v>2194.721</v>
      </c>
      <c r="F78" s="42">
        <f t="shared" si="1"/>
        <v>17557.768</v>
      </c>
    </row>
    <row r="79" spans="1:6" s="5" customFormat="1" ht="12.75">
      <c r="A79" s="9">
        <v>10.8</v>
      </c>
      <c r="B79" s="33" t="s">
        <v>49</v>
      </c>
      <c r="C79" s="40">
        <v>2</v>
      </c>
      <c r="D79" s="29" t="s">
        <v>100</v>
      </c>
      <c r="E79" s="44">
        <v>8409.63</v>
      </c>
      <c r="F79" s="42">
        <f t="shared" si="1"/>
        <v>16819.26</v>
      </c>
    </row>
    <row r="80" spans="1:6" s="5" customFormat="1" ht="12.75">
      <c r="A80" s="9"/>
      <c r="B80" s="9"/>
      <c r="C80" s="40"/>
      <c r="D80" s="29"/>
      <c r="E80" s="44"/>
      <c r="F80" s="42"/>
    </row>
    <row r="81" spans="1:6" s="5" customFormat="1" ht="12.75">
      <c r="A81" s="26">
        <v>13</v>
      </c>
      <c r="B81" s="34" t="s">
        <v>51</v>
      </c>
      <c r="C81" s="40"/>
      <c r="D81" s="29"/>
      <c r="E81" s="44"/>
      <c r="F81" s="42"/>
    </row>
    <row r="82" spans="1:6" s="5" customFormat="1" ht="12.75">
      <c r="A82" s="8">
        <v>13.1</v>
      </c>
      <c r="B82" s="33" t="s">
        <v>52</v>
      </c>
      <c r="C82" s="40">
        <v>72</v>
      </c>
      <c r="D82" s="29" t="s">
        <v>100</v>
      </c>
      <c r="E82" s="44">
        <v>7459</v>
      </c>
      <c r="F82" s="42">
        <f t="shared" si="1"/>
        <v>537048</v>
      </c>
    </row>
    <row r="83" spans="1:6" s="5" customFormat="1" ht="12.75">
      <c r="A83" s="9"/>
      <c r="B83" s="9"/>
      <c r="C83" s="40"/>
      <c r="D83" s="29"/>
      <c r="E83" s="44"/>
      <c r="F83" s="42">
        <f t="shared" si="1"/>
        <v>0</v>
      </c>
    </row>
    <row r="84" spans="1:6" s="5" customFormat="1" ht="54.75" customHeight="1">
      <c r="A84" s="8">
        <v>14</v>
      </c>
      <c r="B84" s="33" t="s">
        <v>73</v>
      </c>
      <c r="C84" s="40">
        <v>7525.69</v>
      </c>
      <c r="D84" s="29" t="s">
        <v>102</v>
      </c>
      <c r="E84" s="44">
        <v>59.01</v>
      </c>
      <c r="F84" s="42">
        <f t="shared" si="1"/>
        <v>444090.96689999994</v>
      </c>
    </row>
    <row r="85" spans="1:6" s="5" customFormat="1" ht="12.75">
      <c r="A85" s="9"/>
      <c r="B85" s="9"/>
      <c r="C85" s="9"/>
      <c r="D85" s="29"/>
      <c r="E85" s="44"/>
      <c r="F85" s="42"/>
    </row>
    <row r="86" spans="1:6" s="5" customFormat="1" ht="13.5" thickBot="1">
      <c r="A86" s="9"/>
      <c r="B86" s="26" t="s">
        <v>53</v>
      </c>
      <c r="C86" s="9"/>
      <c r="D86" s="29"/>
      <c r="E86" s="44"/>
      <c r="F86" s="43">
        <f>SUM(F7:F85)</f>
        <v>15973208.757489996</v>
      </c>
    </row>
    <row r="87" spans="1:6" s="5" customFormat="1" ht="12.75">
      <c r="A87" s="13"/>
      <c r="B87" s="13"/>
      <c r="C87" s="13"/>
      <c r="D87" s="30"/>
      <c r="E87" s="54"/>
      <c r="F87" s="54"/>
    </row>
    <row r="88" spans="1:6" s="5" customFormat="1" ht="12.75">
      <c r="A88" s="26" t="s">
        <v>54</v>
      </c>
      <c r="B88" s="26" t="s">
        <v>55</v>
      </c>
      <c r="C88" s="9"/>
      <c r="D88" s="29"/>
      <c r="E88" s="44"/>
      <c r="F88" s="44"/>
    </row>
    <row r="89" spans="1:6" s="5" customFormat="1" ht="38.25">
      <c r="A89" s="26">
        <v>1</v>
      </c>
      <c r="B89" s="36" t="s">
        <v>92</v>
      </c>
      <c r="C89" s="44">
        <v>1</v>
      </c>
      <c r="D89" s="29" t="s">
        <v>100</v>
      </c>
      <c r="E89" s="44">
        <v>43500</v>
      </c>
      <c r="F89" s="42">
        <f>ROUND(C89*E89,2)</f>
        <v>43500</v>
      </c>
    </row>
    <row r="90" spans="1:6" s="5" customFormat="1" ht="25.5">
      <c r="A90" s="26">
        <v>2</v>
      </c>
      <c r="B90" s="36" t="s">
        <v>93</v>
      </c>
      <c r="C90" s="44">
        <v>4</v>
      </c>
      <c r="D90" s="29" t="s">
        <v>56</v>
      </c>
      <c r="E90" s="44">
        <v>35000</v>
      </c>
      <c r="F90" s="42">
        <f>ROUND(C90*E90,2)</f>
        <v>140000</v>
      </c>
    </row>
    <row r="91" spans="1:6" s="5" customFormat="1" ht="12.75">
      <c r="A91" s="26">
        <v>3</v>
      </c>
      <c r="B91" s="36" t="s">
        <v>94</v>
      </c>
      <c r="C91" s="44">
        <v>1</v>
      </c>
      <c r="D91" s="29" t="s">
        <v>104</v>
      </c>
      <c r="E91" s="44">
        <v>10000</v>
      </c>
      <c r="F91" s="42">
        <f>ROUND(C91*E91,2)</f>
        <v>10000</v>
      </c>
    </row>
    <row r="92" spans="1:6" ht="12.75">
      <c r="A92" s="21"/>
      <c r="B92" s="47"/>
      <c r="C92" s="44"/>
      <c r="D92" s="10"/>
      <c r="E92" s="41"/>
      <c r="F92" s="41"/>
    </row>
    <row r="93" spans="1:6" ht="13.5" thickBot="1">
      <c r="A93" s="14"/>
      <c r="B93" s="55" t="s">
        <v>57</v>
      </c>
      <c r="C93" s="14"/>
      <c r="D93" s="31"/>
      <c r="E93" s="56"/>
      <c r="F93" s="57">
        <f>SUM(F89:F91)</f>
        <v>193500</v>
      </c>
    </row>
    <row r="94" spans="1:6" ht="12.75">
      <c r="A94" s="15"/>
      <c r="B94" s="15"/>
      <c r="C94" s="15"/>
      <c r="D94" s="62"/>
      <c r="E94" s="53"/>
      <c r="F94" s="53"/>
    </row>
    <row r="95" spans="1:6" ht="13.5" thickBot="1">
      <c r="A95" s="12"/>
      <c r="B95" s="52" t="s">
        <v>114</v>
      </c>
      <c r="C95" s="12"/>
      <c r="D95" s="32"/>
      <c r="E95" s="46"/>
      <c r="F95" s="45">
        <f>SUM(F86+F93)</f>
        <v>16166708.757489996</v>
      </c>
    </row>
    <row r="96" ht="12.75">
      <c r="D96" s="3"/>
    </row>
    <row r="97" ht="12.75">
      <c r="D97" s="3"/>
    </row>
    <row r="98" spans="1:4" ht="12.75">
      <c r="A98" s="2" t="s">
        <v>106</v>
      </c>
      <c r="B98" s="2"/>
      <c r="D98" s="3"/>
    </row>
    <row r="99" spans="1:4" ht="12.75">
      <c r="A99" s="2" t="s">
        <v>107</v>
      </c>
      <c r="B99" s="2"/>
      <c r="D99" s="3"/>
    </row>
    <row r="100" spans="1:7" ht="12.75">
      <c r="A100" s="2" t="s">
        <v>4</v>
      </c>
      <c r="B100" s="2"/>
      <c r="D100" s="3"/>
      <c r="G100" t="s">
        <v>5</v>
      </c>
    </row>
    <row r="101" spans="1:4" ht="13.5" thickBot="1">
      <c r="A101" s="2"/>
      <c r="B101" s="4" t="s">
        <v>115</v>
      </c>
      <c r="D101" s="3"/>
    </row>
    <row r="102" spans="1:6" ht="13.5" thickBot="1">
      <c r="A102" s="37" t="s">
        <v>0</v>
      </c>
      <c r="B102" s="37" t="s">
        <v>6</v>
      </c>
      <c r="C102" s="37" t="s">
        <v>7</v>
      </c>
      <c r="D102" s="38" t="s">
        <v>1</v>
      </c>
      <c r="E102" s="39" t="s">
        <v>8</v>
      </c>
      <c r="F102" s="39" t="s">
        <v>3</v>
      </c>
    </row>
    <row r="103" spans="1:6" ht="12.75">
      <c r="A103" s="7" t="s">
        <v>9</v>
      </c>
      <c r="B103" s="21" t="s">
        <v>108</v>
      </c>
      <c r="C103" s="7"/>
      <c r="D103" s="28"/>
      <c r="E103" s="40"/>
      <c r="F103" s="40"/>
    </row>
    <row r="104" spans="1:6" ht="12.75">
      <c r="A104" s="7">
        <v>1</v>
      </c>
      <c r="B104" s="21" t="s">
        <v>74</v>
      </c>
      <c r="C104" s="40">
        <v>5254.7699999999995</v>
      </c>
      <c r="D104" s="28" t="s">
        <v>11</v>
      </c>
      <c r="E104" s="40">
        <v>4.66008392782208</v>
      </c>
      <c r="F104" s="40">
        <f>+C104*E104</f>
        <v>24487.66922140163</v>
      </c>
    </row>
    <row r="105" spans="1:6" ht="12.75">
      <c r="A105" s="7"/>
      <c r="B105" s="7"/>
      <c r="C105" s="40"/>
      <c r="D105" s="28"/>
      <c r="E105" s="40"/>
      <c r="F105" s="40"/>
    </row>
    <row r="106" spans="1:6" ht="12.75">
      <c r="A106" s="7">
        <v>3</v>
      </c>
      <c r="B106" s="34" t="s">
        <v>109</v>
      </c>
      <c r="C106" s="40"/>
      <c r="D106" s="28"/>
      <c r="E106" s="40"/>
      <c r="F106" s="40"/>
    </row>
    <row r="107" spans="1:6" ht="12.75">
      <c r="A107" s="7">
        <v>3.1</v>
      </c>
      <c r="B107" s="33" t="s">
        <v>13</v>
      </c>
      <c r="C107" s="40">
        <v>1250.21</v>
      </c>
      <c r="D107" s="28" t="s">
        <v>12</v>
      </c>
      <c r="E107" s="40">
        <v>525.435950617285</v>
      </c>
      <c r="F107" s="40">
        <f aca="true" t="shared" si="2" ref="F107:F112">+C107*E107</f>
        <v>656905.2798212359</v>
      </c>
    </row>
    <row r="108" spans="1:6" ht="12.75">
      <c r="A108" s="7">
        <v>3.2</v>
      </c>
      <c r="B108" s="33" t="s">
        <v>14</v>
      </c>
      <c r="C108" s="40">
        <v>3027.7400000000002</v>
      </c>
      <c r="D108" s="28" t="s">
        <v>12</v>
      </c>
      <c r="E108" s="40">
        <v>110.37620459</v>
      </c>
      <c r="F108" s="40">
        <f t="shared" si="2"/>
        <v>334190.4496853266</v>
      </c>
    </row>
    <row r="109" spans="1:6" ht="25.5">
      <c r="A109" s="7">
        <v>3.3</v>
      </c>
      <c r="B109" s="33" t="s">
        <v>77</v>
      </c>
      <c r="C109" s="40">
        <v>1784.14</v>
      </c>
      <c r="D109" s="28" t="s">
        <v>12</v>
      </c>
      <c r="E109" s="40">
        <v>838.075</v>
      </c>
      <c r="F109" s="40">
        <f t="shared" si="2"/>
        <v>1495243.1305000002</v>
      </c>
    </row>
    <row r="110" spans="1:6" ht="12.75">
      <c r="A110" s="7">
        <v>3.4</v>
      </c>
      <c r="B110" s="33" t="s">
        <v>15</v>
      </c>
      <c r="C110" s="40">
        <v>3416.2200000000003</v>
      </c>
      <c r="D110" s="28" t="s">
        <v>12</v>
      </c>
      <c r="E110" s="40">
        <v>110.3762005</v>
      </c>
      <c r="F110" s="40">
        <f t="shared" si="2"/>
        <v>377069.38367211004</v>
      </c>
    </row>
    <row r="111" spans="1:6" ht="12.75">
      <c r="A111" s="7">
        <v>3.5</v>
      </c>
      <c r="B111" s="33" t="s">
        <v>16</v>
      </c>
      <c r="C111" s="40">
        <v>393.74</v>
      </c>
      <c r="D111" s="28" t="s">
        <v>12</v>
      </c>
      <c r="E111" s="40">
        <v>1138.8400000000001</v>
      </c>
      <c r="F111" s="40">
        <f t="shared" si="2"/>
        <v>448406.86160000006</v>
      </c>
    </row>
    <row r="112" spans="1:6" ht="25.5">
      <c r="A112" s="7">
        <v>3.6</v>
      </c>
      <c r="B112" s="33" t="s">
        <v>17</v>
      </c>
      <c r="C112" s="40">
        <v>2475.08</v>
      </c>
      <c r="D112" s="28" t="s">
        <v>12</v>
      </c>
      <c r="E112" s="40">
        <v>281.5114285714286</v>
      </c>
      <c r="F112" s="40">
        <f t="shared" si="2"/>
        <v>696763.3066285715</v>
      </c>
    </row>
    <row r="113" spans="1:6" ht="12.75">
      <c r="A113" s="7"/>
      <c r="B113" s="33"/>
      <c r="C113" s="40"/>
      <c r="D113" s="28"/>
      <c r="E113" s="40"/>
      <c r="F113" s="40"/>
    </row>
    <row r="114" spans="1:6" ht="12.75">
      <c r="A114" s="7">
        <v>4</v>
      </c>
      <c r="B114" s="34" t="s">
        <v>18</v>
      </c>
      <c r="C114" s="40"/>
      <c r="D114" s="28"/>
      <c r="E114" s="40"/>
      <c r="F114" s="40"/>
    </row>
    <row r="115" spans="1:6" ht="12.75">
      <c r="A115" s="7">
        <v>4.1</v>
      </c>
      <c r="B115" s="33" t="s">
        <v>19</v>
      </c>
      <c r="C115" s="40">
        <v>0</v>
      </c>
      <c r="D115" s="28" t="s">
        <v>11</v>
      </c>
      <c r="E115" s="40">
        <v>261.31575</v>
      </c>
      <c r="F115" s="40">
        <f>+C115*E115</f>
        <v>0</v>
      </c>
    </row>
    <row r="116" spans="1:6" ht="12.75">
      <c r="A116" s="7">
        <v>4.2</v>
      </c>
      <c r="B116" s="33" t="s">
        <v>20</v>
      </c>
      <c r="C116" s="40">
        <v>0</v>
      </c>
      <c r="D116" s="28" t="s">
        <v>11</v>
      </c>
      <c r="E116" s="40">
        <v>142.47575000000006</v>
      </c>
      <c r="F116" s="40">
        <f>+C116*E116</f>
        <v>0</v>
      </c>
    </row>
    <row r="117" spans="1:6" ht="12.75">
      <c r="A117" s="7">
        <v>4.3</v>
      </c>
      <c r="B117" s="33" t="s">
        <v>21</v>
      </c>
      <c r="C117" s="40">
        <v>5414.21</v>
      </c>
      <c r="D117" s="28" t="s">
        <v>11</v>
      </c>
      <c r="E117" s="40">
        <v>246.099083333333</v>
      </c>
      <c r="F117" s="40">
        <f>+C117*E117</f>
        <v>1332432.117974165</v>
      </c>
    </row>
    <row r="118" spans="1:6" ht="12.75">
      <c r="A118" s="7"/>
      <c r="B118" s="33"/>
      <c r="C118" s="40"/>
      <c r="D118" s="28"/>
      <c r="E118" s="40"/>
      <c r="F118" s="40"/>
    </row>
    <row r="119" spans="1:6" ht="12.75">
      <c r="A119" s="7">
        <v>5</v>
      </c>
      <c r="B119" s="34" t="s">
        <v>22</v>
      </c>
      <c r="C119" s="40"/>
      <c r="D119" s="28"/>
      <c r="E119" s="40"/>
      <c r="F119" s="40"/>
    </row>
    <row r="120" spans="1:6" ht="12.75">
      <c r="A120" s="7">
        <v>5.1</v>
      </c>
      <c r="B120" s="33" t="s">
        <v>19</v>
      </c>
      <c r="C120" s="40">
        <v>0</v>
      </c>
      <c r="D120" s="28" t="s">
        <v>11</v>
      </c>
      <c r="E120" s="40">
        <v>27.848037037037045</v>
      </c>
      <c r="F120" s="40">
        <f>+C120*E120</f>
        <v>0</v>
      </c>
    </row>
    <row r="121" spans="1:6" ht="12.75">
      <c r="A121" s="7">
        <v>5.2</v>
      </c>
      <c r="B121" s="33" t="s">
        <v>20</v>
      </c>
      <c r="C121" s="40">
        <v>0</v>
      </c>
      <c r="D121" s="28" t="s">
        <v>11</v>
      </c>
      <c r="E121" s="40">
        <v>15.752146853146847</v>
      </c>
      <c r="F121" s="40">
        <f>+C121*E121</f>
        <v>0</v>
      </c>
    </row>
    <row r="122" spans="1:6" ht="12.75">
      <c r="A122" s="7">
        <v>5.3</v>
      </c>
      <c r="B122" s="33" t="s">
        <v>21</v>
      </c>
      <c r="C122" s="40">
        <v>5308.05</v>
      </c>
      <c r="D122" s="28" t="s">
        <v>11</v>
      </c>
      <c r="E122" s="40">
        <v>15.555499999999999</v>
      </c>
      <c r="F122" s="40">
        <f>+C122*E122</f>
        <v>82569.37177499999</v>
      </c>
    </row>
    <row r="123" spans="1:6" ht="12.75">
      <c r="A123" s="7"/>
      <c r="B123" s="33"/>
      <c r="C123" s="40"/>
      <c r="D123" s="28"/>
      <c r="E123" s="40"/>
      <c r="F123" s="40"/>
    </row>
    <row r="124" spans="1:6" ht="12.75">
      <c r="A124" s="7">
        <v>6</v>
      </c>
      <c r="B124" s="34" t="s">
        <v>23</v>
      </c>
      <c r="C124" s="40"/>
      <c r="D124" s="28"/>
      <c r="E124" s="40"/>
      <c r="F124" s="40"/>
    </row>
    <row r="125" spans="1:6" ht="12.75">
      <c r="A125" s="7">
        <v>6.2</v>
      </c>
      <c r="B125" s="33" t="s">
        <v>79</v>
      </c>
      <c r="C125" s="40">
        <v>0</v>
      </c>
      <c r="D125" s="28" t="s">
        <v>24</v>
      </c>
      <c r="E125" s="40">
        <v>145.80240000000003</v>
      </c>
      <c r="F125" s="40">
        <f>+C125*E125</f>
        <v>0</v>
      </c>
    </row>
    <row r="126" spans="1:6" ht="12.75">
      <c r="A126" s="7">
        <v>6.1</v>
      </c>
      <c r="B126" s="33" t="s">
        <v>78</v>
      </c>
      <c r="C126" s="40">
        <v>19</v>
      </c>
      <c r="D126" s="28" t="s">
        <v>24</v>
      </c>
      <c r="E126" s="40">
        <v>182.86249</v>
      </c>
      <c r="F126" s="40">
        <f aca="true" t="shared" si="3" ref="F126:F145">+C126*E126</f>
        <v>3474.38731</v>
      </c>
    </row>
    <row r="127" spans="1:6" ht="12.75">
      <c r="A127" s="7">
        <v>6.3</v>
      </c>
      <c r="B127" s="33" t="s">
        <v>25</v>
      </c>
      <c r="C127" s="40">
        <v>0</v>
      </c>
      <c r="D127" s="28" t="s">
        <v>24</v>
      </c>
      <c r="E127" s="40">
        <v>2527.8075999999996</v>
      </c>
      <c r="F127" s="40">
        <f t="shared" si="3"/>
        <v>0</v>
      </c>
    </row>
    <row r="128" spans="1:6" ht="12.75">
      <c r="A128" s="7">
        <v>6.4</v>
      </c>
      <c r="B128" s="33" t="s">
        <v>26</v>
      </c>
      <c r="C128" s="40">
        <v>0</v>
      </c>
      <c r="D128" s="28" t="s">
        <v>24</v>
      </c>
      <c r="E128" s="40">
        <v>2900.6282999999994</v>
      </c>
      <c r="F128" s="40">
        <f t="shared" si="3"/>
        <v>0</v>
      </c>
    </row>
    <row r="129" spans="1:6" ht="12.75">
      <c r="A129" s="7">
        <v>6.6</v>
      </c>
      <c r="B129" s="33" t="s">
        <v>27</v>
      </c>
      <c r="C129" s="40">
        <v>0</v>
      </c>
      <c r="D129" s="28" t="s">
        <v>24</v>
      </c>
      <c r="E129" s="40">
        <v>3427.1076000000003</v>
      </c>
      <c r="F129" s="40">
        <f t="shared" si="3"/>
        <v>0</v>
      </c>
    </row>
    <row r="130" spans="1:6" ht="12.75">
      <c r="A130" s="7">
        <v>6.7</v>
      </c>
      <c r="B130" s="33" t="s">
        <v>80</v>
      </c>
      <c r="C130" s="40">
        <v>6</v>
      </c>
      <c r="D130" s="28" t="s">
        <v>24</v>
      </c>
      <c r="E130" s="40">
        <v>441.6324000000001</v>
      </c>
      <c r="F130" s="40">
        <f t="shared" si="3"/>
        <v>2649.7944000000007</v>
      </c>
    </row>
    <row r="131" spans="1:6" ht="12.75">
      <c r="A131" s="7"/>
      <c r="B131" s="33" t="s">
        <v>83</v>
      </c>
      <c r="C131" s="40">
        <v>7</v>
      </c>
      <c r="D131" s="28"/>
      <c r="E131" s="40">
        <v>312.26240000000007</v>
      </c>
      <c r="F131" s="40">
        <f t="shared" si="3"/>
        <v>2185.8368000000005</v>
      </c>
    </row>
    <row r="132" spans="1:6" ht="12.75">
      <c r="A132" s="7">
        <v>6.8</v>
      </c>
      <c r="B132" s="33" t="s">
        <v>81</v>
      </c>
      <c r="C132" s="40">
        <v>0</v>
      </c>
      <c r="D132" s="28" t="s">
        <v>24</v>
      </c>
      <c r="E132" s="40">
        <v>296.6224</v>
      </c>
      <c r="F132" s="40">
        <f t="shared" si="3"/>
        <v>0</v>
      </c>
    </row>
    <row r="133" spans="1:6" ht="12.75">
      <c r="A133" s="7">
        <v>6.9</v>
      </c>
      <c r="B133" s="33" t="s">
        <v>82</v>
      </c>
      <c r="C133" s="40">
        <v>0</v>
      </c>
      <c r="D133" s="28" t="s">
        <v>24</v>
      </c>
      <c r="E133" s="40"/>
      <c r="F133" s="40">
        <f t="shared" si="3"/>
        <v>0</v>
      </c>
    </row>
    <row r="134" spans="1:6" ht="12.75">
      <c r="A134" s="7">
        <v>6.1</v>
      </c>
      <c r="B134" s="33" t="s">
        <v>84</v>
      </c>
      <c r="C134" s="40">
        <v>0</v>
      </c>
      <c r="D134" s="28" t="s">
        <v>24</v>
      </c>
      <c r="E134" s="40">
        <v>1771.391599999999</v>
      </c>
      <c r="F134" s="40">
        <f t="shared" si="3"/>
        <v>0</v>
      </c>
    </row>
    <row r="135" spans="1:6" ht="12.75">
      <c r="A135" s="7">
        <v>6.11</v>
      </c>
      <c r="B135" s="33" t="s">
        <v>96</v>
      </c>
      <c r="C135" s="40">
        <v>60</v>
      </c>
      <c r="D135" s="28" t="s">
        <v>24</v>
      </c>
      <c r="E135" s="40">
        <v>528.842405</v>
      </c>
      <c r="F135" s="40">
        <f t="shared" si="3"/>
        <v>31730.544299999998</v>
      </c>
    </row>
    <row r="136" spans="1:6" ht="12.75">
      <c r="A136" s="7">
        <v>6.12</v>
      </c>
      <c r="B136" s="33" t="s">
        <v>97</v>
      </c>
      <c r="C136" s="40">
        <v>0</v>
      </c>
      <c r="D136" s="28" t="s">
        <v>24</v>
      </c>
      <c r="E136" s="40">
        <v>958.8376000000001</v>
      </c>
      <c r="F136" s="40">
        <f t="shared" si="3"/>
        <v>0</v>
      </c>
    </row>
    <row r="137" spans="1:6" ht="12.75">
      <c r="A137" s="7">
        <v>6.13</v>
      </c>
      <c r="B137" s="33" t="s">
        <v>105</v>
      </c>
      <c r="C137" s="40">
        <v>2</v>
      </c>
      <c r="D137" s="28" t="s">
        <v>24</v>
      </c>
      <c r="E137" s="40">
        <v>1445.2316</v>
      </c>
      <c r="F137" s="40">
        <f t="shared" si="3"/>
        <v>2890.4632</v>
      </c>
    </row>
    <row r="138" spans="1:6" ht="12.75">
      <c r="A138" s="7">
        <v>6.14</v>
      </c>
      <c r="B138" s="33" t="s">
        <v>85</v>
      </c>
      <c r="C138" s="40">
        <v>0</v>
      </c>
      <c r="D138" s="28" t="s">
        <v>24</v>
      </c>
      <c r="E138" s="40">
        <v>626.7295999999999</v>
      </c>
      <c r="F138" s="40">
        <f t="shared" si="3"/>
        <v>0</v>
      </c>
    </row>
    <row r="139" spans="1:6" ht="12.75">
      <c r="A139" s="7">
        <v>6.15</v>
      </c>
      <c r="B139" s="33" t="s">
        <v>28</v>
      </c>
      <c r="C139" s="40">
        <v>4</v>
      </c>
      <c r="D139" s="28" t="s">
        <v>24</v>
      </c>
      <c r="E139" s="40">
        <v>366.7743999999998</v>
      </c>
      <c r="F139" s="40">
        <f t="shared" si="3"/>
        <v>1467.0975999999991</v>
      </c>
    </row>
    <row r="140" spans="1:6" ht="12.75">
      <c r="A140" s="7">
        <v>6.16</v>
      </c>
      <c r="B140" s="33" t="s">
        <v>29</v>
      </c>
      <c r="C140" s="40">
        <v>3</v>
      </c>
      <c r="D140" s="28" t="s">
        <v>24</v>
      </c>
      <c r="E140" s="40">
        <v>363.3976</v>
      </c>
      <c r="F140" s="40">
        <f t="shared" si="3"/>
        <v>1090.1928</v>
      </c>
    </row>
    <row r="141" spans="1:6" ht="12.75">
      <c r="A141" s="7">
        <v>6.17</v>
      </c>
      <c r="B141" s="33" t="s">
        <v>30</v>
      </c>
      <c r="C141" s="40">
        <v>0</v>
      </c>
      <c r="D141" s="28" t="s">
        <v>24</v>
      </c>
      <c r="E141" s="40">
        <v>547.6765999999998</v>
      </c>
      <c r="F141" s="40">
        <f t="shared" si="3"/>
        <v>0</v>
      </c>
    </row>
    <row r="142" spans="1:6" ht="12.75">
      <c r="A142" s="7">
        <v>6.18</v>
      </c>
      <c r="B142" s="33" t="s">
        <v>31</v>
      </c>
      <c r="C142" s="40">
        <v>2</v>
      </c>
      <c r="D142" s="28" t="s">
        <v>24</v>
      </c>
      <c r="E142" s="40">
        <v>686.8349333333331</v>
      </c>
      <c r="F142" s="40">
        <f t="shared" si="3"/>
        <v>1373.6698666666662</v>
      </c>
    </row>
    <row r="143" spans="1:6" ht="12.75">
      <c r="A143" s="7">
        <v>6.19</v>
      </c>
      <c r="B143" s="33" t="s">
        <v>32</v>
      </c>
      <c r="C143" s="40">
        <v>10</v>
      </c>
      <c r="D143" s="28" t="s">
        <v>24</v>
      </c>
      <c r="E143" s="40">
        <v>317.7824</v>
      </c>
      <c r="F143" s="40">
        <f t="shared" si="3"/>
        <v>3177.824</v>
      </c>
    </row>
    <row r="144" spans="1:6" ht="12.75">
      <c r="A144" s="7">
        <v>6.21</v>
      </c>
      <c r="B144" s="33" t="s">
        <v>76</v>
      </c>
      <c r="C144" s="40">
        <v>0</v>
      </c>
      <c r="D144" s="28" t="s">
        <v>24</v>
      </c>
      <c r="E144" s="40">
        <v>1299.3258999999996</v>
      </c>
      <c r="F144" s="40">
        <f t="shared" si="3"/>
        <v>0</v>
      </c>
    </row>
    <row r="145" spans="1:6" ht="12.75">
      <c r="A145" s="7">
        <v>6.22</v>
      </c>
      <c r="B145" s="33" t="s">
        <v>33</v>
      </c>
      <c r="C145" s="40">
        <v>113</v>
      </c>
      <c r="D145" s="28" t="s">
        <v>24</v>
      </c>
      <c r="E145" s="40"/>
      <c r="F145" s="40">
        <f t="shared" si="3"/>
        <v>0</v>
      </c>
    </row>
    <row r="146" spans="1:6" ht="12.75">
      <c r="A146" s="7"/>
      <c r="B146" s="33"/>
      <c r="C146" s="40"/>
      <c r="D146" s="28"/>
      <c r="E146" s="40"/>
      <c r="F146" s="40"/>
    </row>
    <row r="147" spans="1:6" ht="12.75">
      <c r="A147" s="7">
        <v>7</v>
      </c>
      <c r="B147" s="34" t="s">
        <v>34</v>
      </c>
      <c r="C147" s="40"/>
      <c r="D147" s="28"/>
      <c r="E147" s="40"/>
      <c r="F147" s="40"/>
    </row>
    <row r="148" spans="1:6" ht="25.5">
      <c r="A148" s="7">
        <v>7.1</v>
      </c>
      <c r="B148" s="33" t="s">
        <v>86</v>
      </c>
      <c r="C148" s="40">
        <v>2</v>
      </c>
      <c r="D148" s="28" t="s">
        <v>24</v>
      </c>
      <c r="E148" s="40">
        <v>12189.23219</v>
      </c>
      <c r="F148" s="40">
        <f>+C148*E148</f>
        <v>24378.46438</v>
      </c>
    </row>
    <row r="149" spans="1:6" ht="25.5">
      <c r="A149" s="7">
        <v>7.2</v>
      </c>
      <c r="B149" s="33" t="s">
        <v>35</v>
      </c>
      <c r="C149" s="40">
        <v>1</v>
      </c>
      <c r="D149" s="28" t="s">
        <v>24</v>
      </c>
      <c r="E149" s="40">
        <v>11937.22849999999</v>
      </c>
      <c r="F149" s="40">
        <f>+C149*E149</f>
        <v>11937.22849999999</v>
      </c>
    </row>
    <row r="150" spans="1:6" ht="25.5">
      <c r="A150" s="7">
        <v>7.3</v>
      </c>
      <c r="B150" s="33" t="s">
        <v>36</v>
      </c>
      <c r="C150" s="40">
        <v>3</v>
      </c>
      <c r="D150" s="28" t="s">
        <v>24</v>
      </c>
      <c r="E150" s="40">
        <v>6626.86983333333</v>
      </c>
      <c r="F150" s="40">
        <f>+C150*E150</f>
        <v>19880.609499999988</v>
      </c>
    </row>
    <row r="151" spans="1:6" ht="12.75">
      <c r="A151" s="7">
        <v>7.4</v>
      </c>
      <c r="B151" s="33" t="s">
        <v>37</v>
      </c>
      <c r="C151" s="40">
        <v>6</v>
      </c>
      <c r="D151" s="28" t="s">
        <v>24</v>
      </c>
      <c r="E151" s="40"/>
      <c r="F151" s="40"/>
    </row>
    <row r="152" spans="1:6" ht="12.75">
      <c r="A152" s="7"/>
      <c r="B152" s="33"/>
      <c r="C152" s="40"/>
      <c r="D152" s="28"/>
      <c r="E152" s="40"/>
      <c r="F152" s="40"/>
    </row>
    <row r="153" spans="1:6" ht="12.75">
      <c r="A153" s="7">
        <v>8</v>
      </c>
      <c r="B153" s="34" t="s">
        <v>38</v>
      </c>
      <c r="C153" s="40"/>
      <c r="D153" s="28"/>
      <c r="E153" s="40"/>
      <c r="F153" s="40"/>
    </row>
    <row r="154" spans="1:6" ht="12.75">
      <c r="A154" s="7">
        <v>8.1</v>
      </c>
      <c r="B154" s="33" t="s">
        <v>39</v>
      </c>
      <c r="C154" s="40">
        <v>5308.05</v>
      </c>
      <c r="D154" s="28" t="s">
        <v>11</v>
      </c>
      <c r="E154" s="40"/>
      <c r="F154" s="40"/>
    </row>
    <row r="155" spans="1:6" ht="12.75">
      <c r="A155" s="7">
        <v>8.2</v>
      </c>
      <c r="B155" s="33" t="s">
        <v>40</v>
      </c>
      <c r="C155" s="40">
        <v>1325.38</v>
      </c>
      <c r="D155" s="28" t="s">
        <v>11</v>
      </c>
      <c r="E155" s="40"/>
      <c r="F155" s="40"/>
    </row>
    <row r="156" spans="1:6" ht="12.75">
      <c r="A156" s="7">
        <v>8.3</v>
      </c>
      <c r="B156" s="33" t="s">
        <v>41</v>
      </c>
      <c r="C156" s="40">
        <v>892.26</v>
      </c>
      <c r="D156" s="28" t="s">
        <v>11</v>
      </c>
      <c r="E156" s="40"/>
      <c r="F156" s="40"/>
    </row>
    <row r="157" spans="1:6" ht="12.75">
      <c r="A157" s="7"/>
      <c r="B157" s="33"/>
      <c r="C157" s="40"/>
      <c r="D157" s="28"/>
      <c r="E157" s="40"/>
      <c r="F157" s="40"/>
    </row>
    <row r="158" spans="1:6" ht="25.5">
      <c r="A158" s="7">
        <v>9</v>
      </c>
      <c r="B158" s="34" t="s">
        <v>98</v>
      </c>
      <c r="C158" s="40"/>
      <c r="D158" s="28"/>
      <c r="E158" s="40"/>
      <c r="F158" s="40"/>
    </row>
    <row r="159" spans="1:6" ht="12.75">
      <c r="A159" s="7">
        <v>9.1</v>
      </c>
      <c r="B159" s="33" t="s">
        <v>42</v>
      </c>
      <c r="C159" s="40">
        <v>6</v>
      </c>
      <c r="D159" s="28" t="s">
        <v>11</v>
      </c>
      <c r="E159" s="40">
        <v>3641.84575</v>
      </c>
      <c r="F159" s="40">
        <f>+C159*E159</f>
        <v>21851.0745</v>
      </c>
    </row>
    <row r="160" spans="1:6" ht="12.75">
      <c r="A160" s="7">
        <v>9.2</v>
      </c>
      <c r="B160" s="33" t="s">
        <v>43</v>
      </c>
      <c r="C160" s="40">
        <v>4</v>
      </c>
      <c r="D160" s="28" t="s">
        <v>24</v>
      </c>
      <c r="E160" s="40">
        <v>2252.0124</v>
      </c>
      <c r="F160" s="40">
        <f aca="true" t="shared" si="4" ref="F160:F166">+C160*E160</f>
        <v>9008.0496</v>
      </c>
    </row>
    <row r="161" spans="1:6" ht="12.75">
      <c r="A161" s="7">
        <v>9.3</v>
      </c>
      <c r="B161" s="33" t="s">
        <v>44</v>
      </c>
      <c r="C161" s="40">
        <v>2</v>
      </c>
      <c r="D161" s="28" t="s">
        <v>24</v>
      </c>
      <c r="E161" s="40">
        <v>547.6765999999998</v>
      </c>
      <c r="F161" s="40">
        <f t="shared" si="4"/>
        <v>1095.3531999999996</v>
      </c>
    </row>
    <row r="162" spans="1:6" ht="12.75">
      <c r="A162" s="7">
        <v>9.4</v>
      </c>
      <c r="B162" s="33" t="s">
        <v>45</v>
      </c>
      <c r="C162" s="40">
        <v>2</v>
      </c>
      <c r="D162" s="28" t="s">
        <v>24</v>
      </c>
      <c r="E162" s="40"/>
      <c r="F162" s="40">
        <f t="shared" si="4"/>
        <v>0</v>
      </c>
    </row>
    <row r="163" spans="1:6" ht="12.75">
      <c r="A163" s="7">
        <v>9.5</v>
      </c>
      <c r="B163" s="33" t="s">
        <v>46</v>
      </c>
      <c r="C163" s="40">
        <v>4.86</v>
      </c>
      <c r="D163" s="28" t="s">
        <v>12</v>
      </c>
      <c r="E163" s="40">
        <v>515.8130055</v>
      </c>
      <c r="F163" s="40">
        <f t="shared" si="4"/>
        <v>2506.8512067300003</v>
      </c>
    </row>
    <row r="164" spans="1:6" ht="12.75">
      <c r="A164" s="7">
        <v>9.6</v>
      </c>
      <c r="B164" s="33" t="s">
        <v>47</v>
      </c>
      <c r="C164" s="40">
        <v>4.62</v>
      </c>
      <c r="D164" s="28" t="s">
        <v>12</v>
      </c>
      <c r="E164" s="40">
        <v>88.41</v>
      </c>
      <c r="F164" s="40">
        <f t="shared" si="4"/>
        <v>408.4542</v>
      </c>
    </row>
    <row r="165" spans="1:6" ht="12.75">
      <c r="A165" s="7">
        <v>9.7</v>
      </c>
      <c r="B165" s="33" t="s">
        <v>48</v>
      </c>
      <c r="C165" s="40">
        <v>0.29</v>
      </c>
      <c r="D165" s="28" t="s">
        <v>24</v>
      </c>
      <c r="E165" s="40">
        <v>193.282559</v>
      </c>
      <c r="F165" s="40">
        <f t="shared" si="4"/>
        <v>56.05194210999999</v>
      </c>
    </row>
    <row r="166" spans="1:6" ht="12.75">
      <c r="A166" s="7">
        <v>9.8</v>
      </c>
      <c r="B166" s="33" t="s">
        <v>49</v>
      </c>
      <c r="C166" s="40">
        <v>1</v>
      </c>
      <c r="D166" s="28" t="s">
        <v>24</v>
      </c>
      <c r="E166" s="40"/>
      <c r="F166" s="40">
        <f t="shared" si="4"/>
        <v>0</v>
      </c>
    </row>
    <row r="167" spans="1:6" ht="12.75">
      <c r="A167" s="7"/>
      <c r="B167" s="33"/>
      <c r="C167" s="40"/>
      <c r="D167" s="28"/>
      <c r="E167" s="40"/>
      <c r="F167" s="40"/>
    </row>
    <row r="168" spans="1:6" ht="12.75">
      <c r="A168" s="7">
        <v>10</v>
      </c>
      <c r="B168" s="34" t="s">
        <v>87</v>
      </c>
      <c r="C168" s="40"/>
      <c r="D168" s="28"/>
      <c r="E168" s="40"/>
      <c r="F168" s="40"/>
    </row>
    <row r="169" spans="1:6" ht="12.75">
      <c r="A169" s="7">
        <v>10.1</v>
      </c>
      <c r="B169" s="33" t="s">
        <v>88</v>
      </c>
      <c r="C169" s="40">
        <v>12</v>
      </c>
      <c r="D169" s="28" t="s">
        <v>11</v>
      </c>
      <c r="E169" s="40"/>
      <c r="F169" s="40">
        <f>+C169*E169</f>
        <v>0</v>
      </c>
    </row>
    <row r="170" spans="1:6" ht="12.75">
      <c r="A170" s="7">
        <v>10.2</v>
      </c>
      <c r="B170" s="33" t="s">
        <v>89</v>
      </c>
      <c r="C170" s="40">
        <v>8</v>
      </c>
      <c r="D170" s="28" t="s">
        <v>24</v>
      </c>
      <c r="E170" s="40"/>
      <c r="F170" s="40">
        <f aca="true" t="shared" si="5" ref="F170:F176">+C170*E170</f>
        <v>0</v>
      </c>
    </row>
    <row r="171" spans="1:6" ht="12.75">
      <c r="A171" s="7">
        <v>10.3</v>
      </c>
      <c r="B171" s="33" t="s">
        <v>90</v>
      </c>
      <c r="C171" s="40">
        <v>4</v>
      </c>
      <c r="D171" s="28" t="s">
        <v>24</v>
      </c>
      <c r="E171" s="40">
        <v>366.77444</v>
      </c>
      <c r="F171" s="40">
        <f t="shared" si="5"/>
        <v>1467.09776</v>
      </c>
    </row>
    <row r="172" spans="1:6" ht="12.75">
      <c r="A172" s="7">
        <v>10.4</v>
      </c>
      <c r="B172" s="33" t="s">
        <v>45</v>
      </c>
      <c r="C172" s="40">
        <v>4</v>
      </c>
      <c r="D172" s="28" t="s">
        <v>24</v>
      </c>
      <c r="E172" s="40"/>
      <c r="F172" s="40">
        <f t="shared" si="5"/>
        <v>0</v>
      </c>
    </row>
    <row r="173" spans="1:6" ht="12.75">
      <c r="A173" s="7">
        <v>10.6</v>
      </c>
      <c r="B173" s="33" t="s">
        <v>75</v>
      </c>
      <c r="C173" s="40">
        <v>7.42</v>
      </c>
      <c r="D173" s="28" t="s">
        <v>12</v>
      </c>
      <c r="E173" s="40">
        <v>88.4100599</v>
      </c>
      <c r="F173" s="40">
        <f t="shared" si="5"/>
        <v>656.002644458</v>
      </c>
    </row>
    <row r="174" spans="1:6" ht="12.75">
      <c r="A174" s="7">
        <v>10.7</v>
      </c>
      <c r="B174" s="33" t="s">
        <v>50</v>
      </c>
      <c r="C174" s="40">
        <v>0.51</v>
      </c>
      <c r="D174" s="28" t="s">
        <v>12</v>
      </c>
      <c r="E174" s="40">
        <v>193.2825</v>
      </c>
      <c r="F174" s="40">
        <f t="shared" si="5"/>
        <v>98.57407500000001</v>
      </c>
    </row>
    <row r="175" spans="1:6" ht="12.75">
      <c r="A175" s="7">
        <v>10.5</v>
      </c>
      <c r="B175" s="33" t="s">
        <v>91</v>
      </c>
      <c r="C175" s="40">
        <v>8</v>
      </c>
      <c r="D175" s="28" t="s">
        <v>2</v>
      </c>
      <c r="E175" s="40">
        <v>1305.28</v>
      </c>
      <c r="F175" s="40">
        <f t="shared" si="5"/>
        <v>10442.24</v>
      </c>
    </row>
    <row r="176" spans="1:6" ht="12.75">
      <c r="A176" s="7">
        <v>10.8</v>
      </c>
      <c r="B176" s="33" t="s">
        <v>49</v>
      </c>
      <c r="C176" s="40">
        <v>1</v>
      </c>
      <c r="D176" s="28" t="s">
        <v>95</v>
      </c>
      <c r="E176" s="40"/>
      <c r="F176" s="40">
        <f t="shared" si="5"/>
        <v>0</v>
      </c>
    </row>
    <row r="177" spans="1:6" ht="12.75">
      <c r="A177" s="7"/>
      <c r="B177" s="33"/>
      <c r="C177" s="40"/>
      <c r="D177" s="28"/>
      <c r="E177" s="40"/>
      <c r="F177" s="40"/>
    </row>
    <row r="178" spans="1:6" ht="12.75">
      <c r="A178" s="7">
        <v>13</v>
      </c>
      <c r="B178" s="34" t="s">
        <v>51</v>
      </c>
      <c r="C178" s="40"/>
      <c r="D178" s="28"/>
      <c r="E178" s="40"/>
      <c r="F178" s="40"/>
    </row>
    <row r="179" spans="1:6" ht="12.75">
      <c r="A179" s="7">
        <v>13.1</v>
      </c>
      <c r="B179" s="33" t="s">
        <v>52</v>
      </c>
      <c r="C179" s="40">
        <v>72</v>
      </c>
      <c r="D179" s="28" t="s">
        <v>24</v>
      </c>
      <c r="E179" s="59">
        <v>4812.80005499999</v>
      </c>
      <c r="F179" s="40">
        <f>+C179*E179</f>
        <v>346521.6039599993</v>
      </c>
    </row>
    <row r="180" spans="1:6" ht="12.75">
      <c r="A180" s="7"/>
      <c r="B180" s="33"/>
      <c r="C180" s="40"/>
      <c r="D180" s="28"/>
      <c r="E180" s="40"/>
      <c r="F180" s="40"/>
    </row>
    <row r="181" spans="1:6" ht="38.25">
      <c r="A181" s="7">
        <v>14</v>
      </c>
      <c r="B181" s="33" t="s">
        <v>110</v>
      </c>
      <c r="C181" s="40">
        <v>5254.7699999999995</v>
      </c>
      <c r="D181" s="28" t="s">
        <v>11</v>
      </c>
      <c r="E181" s="40">
        <v>27.38</v>
      </c>
      <c r="F181" s="40">
        <f>+C181*E181</f>
        <v>143875.60259999998</v>
      </c>
    </row>
    <row r="182" spans="1:6" ht="12.75">
      <c r="A182" s="7"/>
      <c r="B182" s="33"/>
      <c r="C182" s="7"/>
      <c r="D182" s="28"/>
      <c r="E182" s="40"/>
      <c r="F182" s="40"/>
    </row>
    <row r="183" spans="1:6" ht="12.75">
      <c r="A183" s="11"/>
      <c r="B183" s="61" t="s">
        <v>53</v>
      </c>
      <c r="C183" s="11"/>
      <c r="D183" s="63"/>
      <c r="E183" s="60"/>
      <c r="F183" s="58">
        <f>+SUM(F104:F181)</f>
        <v>6092290.639222776</v>
      </c>
    </row>
    <row r="184" spans="1:6" ht="12.75">
      <c r="A184" s="7"/>
      <c r="B184" s="33"/>
      <c r="C184" s="7"/>
      <c r="D184" s="28"/>
      <c r="E184" s="40"/>
      <c r="F184" s="40"/>
    </row>
    <row r="185" spans="1:6" ht="12.75">
      <c r="A185" s="7" t="s">
        <v>54</v>
      </c>
      <c r="B185" s="34" t="s">
        <v>55</v>
      </c>
      <c r="C185" s="7"/>
      <c r="D185" s="28"/>
      <c r="E185" s="40"/>
      <c r="F185" s="40"/>
    </row>
    <row r="186" spans="1:6" ht="38.25">
      <c r="A186" s="7">
        <v>1</v>
      </c>
      <c r="B186" s="33" t="s">
        <v>92</v>
      </c>
      <c r="C186" s="40">
        <v>1</v>
      </c>
      <c r="D186" s="28" t="s">
        <v>24</v>
      </c>
      <c r="E186" s="40"/>
      <c r="F186" s="40">
        <f>+C186*E186</f>
        <v>0</v>
      </c>
    </row>
    <row r="187" spans="1:6" ht="25.5">
      <c r="A187" s="7">
        <v>2</v>
      </c>
      <c r="B187" s="33" t="s">
        <v>93</v>
      </c>
      <c r="C187" s="40">
        <v>4</v>
      </c>
      <c r="D187" s="28" t="s">
        <v>56</v>
      </c>
      <c r="E187" s="40"/>
      <c r="F187" s="40">
        <f>+C187*E187</f>
        <v>0</v>
      </c>
    </row>
    <row r="188" spans="1:6" ht="12.75">
      <c r="A188" s="7">
        <v>3</v>
      </c>
      <c r="B188" s="33" t="s">
        <v>111</v>
      </c>
      <c r="C188" s="40">
        <v>1</v>
      </c>
      <c r="D188" s="64" t="s">
        <v>112</v>
      </c>
      <c r="E188" s="40">
        <v>196291.88131609996</v>
      </c>
      <c r="F188" s="40">
        <f>+C188*E188</f>
        <v>196291.88131609996</v>
      </c>
    </row>
    <row r="189" spans="1:6" ht="12.75">
      <c r="A189" s="7"/>
      <c r="B189" s="33"/>
      <c r="C189" s="40"/>
      <c r="D189" s="28"/>
      <c r="E189" s="40"/>
      <c r="F189" s="40"/>
    </row>
    <row r="190" spans="1:6" ht="12.75">
      <c r="A190" s="11"/>
      <c r="B190" s="61" t="s">
        <v>57</v>
      </c>
      <c r="C190" s="11"/>
      <c r="D190" s="11"/>
      <c r="E190" s="60"/>
      <c r="F190" s="58">
        <f>+SUM(F186:F188)</f>
        <v>196291.88131609996</v>
      </c>
    </row>
    <row r="191" spans="1:6" ht="12.75">
      <c r="A191" s="7"/>
      <c r="B191" s="7"/>
      <c r="C191" s="7"/>
      <c r="D191" s="7"/>
      <c r="E191" s="40"/>
      <c r="F191" s="40"/>
    </row>
    <row r="192" spans="1:8" ht="12.75">
      <c r="A192" s="11"/>
      <c r="B192" s="61" t="s">
        <v>117</v>
      </c>
      <c r="C192" s="11"/>
      <c r="D192" s="11"/>
      <c r="E192" s="60"/>
      <c r="F192" s="58">
        <f>+F183+F190</f>
        <v>6288582.520538876</v>
      </c>
      <c r="H192" s="1"/>
    </row>
    <row r="193" spans="1:6" ht="12.75">
      <c r="A193" s="7"/>
      <c r="B193" s="7"/>
      <c r="C193" s="7"/>
      <c r="D193" s="7"/>
      <c r="E193" s="40"/>
      <c r="F193" s="40"/>
    </row>
    <row r="194" spans="1:6" ht="12.75">
      <c r="A194" s="7"/>
      <c r="B194" s="7"/>
      <c r="C194" s="7"/>
      <c r="D194" s="7"/>
      <c r="E194" s="40"/>
      <c r="F194" s="40"/>
    </row>
    <row r="195" spans="1:6" ht="12.75">
      <c r="A195" s="11"/>
      <c r="B195" s="61" t="s">
        <v>113</v>
      </c>
      <c r="C195" s="11"/>
      <c r="D195" s="11"/>
      <c r="E195" s="60"/>
      <c r="F195" s="58">
        <f>+F192+F95</f>
        <v>22455291.278028872</v>
      </c>
    </row>
    <row r="196" spans="1:6" ht="12.75">
      <c r="A196" s="7"/>
      <c r="B196" s="7"/>
      <c r="C196" s="7"/>
      <c r="D196" s="7"/>
      <c r="E196" s="40"/>
      <c r="F196" s="40"/>
    </row>
    <row r="197" spans="1:6" ht="12.75">
      <c r="A197" s="7"/>
      <c r="B197" s="17" t="s">
        <v>58</v>
      </c>
      <c r="C197" s="7"/>
      <c r="D197" s="7"/>
      <c r="E197" s="40"/>
      <c r="F197" s="40"/>
    </row>
    <row r="198" spans="1:6" ht="12.75">
      <c r="A198" s="7"/>
      <c r="B198" s="17" t="s">
        <v>59</v>
      </c>
      <c r="C198" s="16">
        <v>0.1</v>
      </c>
      <c r="D198" s="7"/>
      <c r="E198" s="40"/>
      <c r="F198" s="40">
        <f>ROUND(C198*F195,2)</f>
        <v>2245529.13</v>
      </c>
    </row>
    <row r="199" spans="1:6" ht="12.75">
      <c r="A199" s="7"/>
      <c r="B199" s="17" t="s">
        <v>60</v>
      </c>
      <c r="C199" s="16">
        <v>0.05</v>
      </c>
      <c r="D199" s="7"/>
      <c r="E199" s="40"/>
      <c r="F199" s="40">
        <f>ROUND(C199*F195,2)</f>
        <v>1122764.56</v>
      </c>
    </row>
    <row r="200" spans="1:6" ht="12.75">
      <c r="A200" s="7"/>
      <c r="B200" s="17" t="s">
        <v>61</v>
      </c>
      <c r="C200" s="16">
        <v>0.03</v>
      </c>
      <c r="D200" s="7"/>
      <c r="E200" s="40"/>
      <c r="F200" s="40">
        <f>ROUND(C200*F195,2)</f>
        <v>673658.74</v>
      </c>
    </row>
    <row r="201" spans="1:6" ht="12.75">
      <c r="A201" s="7"/>
      <c r="B201" s="17" t="s">
        <v>62</v>
      </c>
      <c r="C201" s="16">
        <v>0.04</v>
      </c>
      <c r="D201" s="7"/>
      <c r="E201" s="40"/>
      <c r="F201" s="40">
        <f>ROUND(C201*F195,2)</f>
        <v>898211.65</v>
      </c>
    </row>
    <row r="202" spans="1:6" ht="12.75">
      <c r="A202" s="7"/>
      <c r="B202" s="17" t="s">
        <v>63</v>
      </c>
      <c r="C202" s="16">
        <v>0.03</v>
      </c>
      <c r="D202" s="7"/>
      <c r="E202" s="40"/>
      <c r="F202" s="40">
        <f>ROUND(C202*F195,2)</f>
        <v>673658.74</v>
      </c>
    </row>
    <row r="203" spans="1:6" ht="12.75">
      <c r="A203" s="7"/>
      <c r="B203" s="17" t="s">
        <v>64</v>
      </c>
      <c r="C203" s="16">
        <v>0.01</v>
      </c>
      <c r="D203" s="7"/>
      <c r="E203" s="40"/>
      <c r="F203" s="40">
        <f>ROUND(C203*F195,2)</f>
        <v>224552.91</v>
      </c>
    </row>
    <row r="204" spans="1:6" ht="12.75">
      <c r="A204" s="7"/>
      <c r="B204" s="17" t="s">
        <v>65</v>
      </c>
      <c r="C204" s="16">
        <v>0.18</v>
      </c>
      <c r="D204" s="7"/>
      <c r="E204" s="40"/>
      <c r="F204" s="40">
        <f>F198*C204</f>
        <v>404195.2434</v>
      </c>
    </row>
    <row r="205" spans="1:6" ht="12.75">
      <c r="A205" s="7"/>
      <c r="B205" s="17" t="s">
        <v>66</v>
      </c>
      <c r="C205" s="16">
        <v>0.001</v>
      </c>
      <c r="D205" s="7"/>
      <c r="E205" s="40"/>
      <c r="F205" s="40">
        <f>F195*C205</f>
        <v>22455.29127802887</v>
      </c>
    </row>
    <row r="206" spans="1:6" ht="12.75">
      <c r="A206" s="7"/>
      <c r="B206" s="17" t="s">
        <v>67</v>
      </c>
      <c r="C206" s="16">
        <v>0.05</v>
      </c>
      <c r="D206" s="7"/>
      <c r="E206" s="40"/>
      <c r="F206" s="40">
        <f>F195*C206</f>
        <v>1122764.5639014437</v>
      </c>
    </row>
    <row r="207" spans="1:6" ht="12.75">
      <c r="A207" s="7"/>
      <c r="B207" s="17" t="s">
        <v>68</v>
      </c>
      <c r="C207" s="16">
        <v>0.015</v>
      </c>
      <c r="D207" s="7"/>
      <c r="E207" s="40"/>
      <c r="F207" s="40">
        <f>F195*C207</f>
        <v>336829.3691704331</v>
      </c>
    </row>
    <row r="208" spans="1:6" ht="12.75">
      <c r="A208" s="7"/>
      <c r="B208" s="18" t="s">
        <v>69</v>
      </c>
      <c r="C208" s="11"/>
      <c r="D208" s="11"/>
      <c r="E208" s="60"/>
      <c r="F208" s="58">
        <f>SUM(F198:F207)</f>
        <v>7724620.197749906</v>
      </c>
    </row>
    <row r="209" spans="1:6" ht="12.75">
      <c r="A209" s="7"/>
      <c r="B209" s="19"/>
      <c r="C209" s="7"/>
      <c r="D209" s="7"/>
      <c r="E209" s="40"/>
      <c r="F209" s="40"/>
    </row>
    <row r="210" spans="1:6" ht="12.75">
      <c r="A210" s="7"/>
      <c r="B210" s="18" t="s">
        <v>70</v>
      </c>
      <c r="C210" s="11"/>
      <c r="D210" s="11"/>
      <c r="E210" s="60"/>
      <c r="F210" s="58">
        <f>SUM(F195+F208)</f>
        <v>30179911.475778777</v>
      </c>
    </row>
    <row r="211" spans="1:6" ht="12.75">
      <c r="A211" s="7"/>
      <c r="B211" s="19"/>
      <c r="C211" s="7"/>
      <c r="D211" s="7"/>
      <c r="E211" s="40"/>
      <c r="F211" s="40"/>
    </row>
    <row r="212" spans="1:6" ht="13.5" thickBot="1">
      <c r="A212" s="27"/>
      <c r="B212" s="20" t="s">
        <v>71</v>
      </c>
      <c r="C212" s="12"/>
      <c r="D212" s="12"/>
      <c r="E212" s="46"/>
      <c r="F212" s="45">
        <f>F195+F208</f>
        <v>30179911.475778777</v>
      </c>
    </row>
  </sheetData>
  <sheetProtection/>
  <printOptions/>
  <pageMargins left="0.7" right="0.7" top="0.75" bottom="0.75" header="0.3" footer="0.3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Franklin Xavier Morillo Duluc</cp:lastModifiedBy>
  <cp:lastPrinted>2022-10-14T15:09:02Z</cp:lastPrinted>
  <dcterms:created xsi:type="dcterms:W3CDTF">1997-10-10T10:07:02Z</dcterms:created>
  <dcterms:modified xsi:type="dcterms:W3CDTF">2023-01-16T12:46:02Z</dcterms:modified>
  <cp:category/>
  <cp:version/>
  <cp:contentType/>
  <cp:contentStatus/>
</cp:coreProperties>
</file>