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1. Nov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Q76" i="1" l="1"/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Q63" i="1" s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8" i="1"/>
  <c r="Q27" i="1"/>
  <c r="Q17" i="1"/>
  <c r="Q10" i="1" l="1"/>
  <c r="Q85" i="1" s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<sst xmlns="http://schemas.openxmlformats.org/spreadsheetml/2006/main" count="100" uniqueCount="100">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</sst>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43" fontId="0" fillId="5" borderId="0" xfId="0" applyNumberFormat="1" applyFill="1"/>
    <xf numFmtId="43" fontId="8" fillId="5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1331119</xdr:colOff>
      <xdr:row>94</xdr:row>
      <xdr:rowOff>57150</xdr:rowOff>
    </xdr:from>
    <xdr:to>
      <xdr:col>1</xdr:col>
      <xdr:colOff>878681</xdr:colOff>
      <xdr:row>100</xdr:row>
      <xdr:rowOff>110067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331119" y="23464838"/>
          <a:ext cx="77271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1209674</xdr:colOff>
      <xdr:row>94</xdr:row>
      <xdr:rowOff>35722</xdr:rowOff>
    </xdr:from>
    <xdr:to>
      <xdr:col>6</xdr:col>
      <xdr:colOff>1352548</xdr:colOff>
      <xdr:row>100</xdr:row>
      <xdr:rowOff>88639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3287374" y="24267322"/>
          <a:ext cx="311467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93</xdr:row>
      <xdr:rowOff>126206</xdr:rowOff>
    </xdr:from>
    <xdr:to>
      <xdr:col>14</xdr:col>
      <xdr:colOff>285749</xdr:colOff>
      <xdr:row>100</xdr:row>
      <xdr:rowOff>126206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4117300" y="24167306"/>
          <a:ext cx="325754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view="pageBreakPreview" zoomScale="50" zoomScaleNormal="60" zoomScaleSheetLayoutView="50" workbookViewId="0">
      <pane ySplit="9" topLeftCell="A10" activePane="bottomLeft" state="frozen"/>
      <selection pane="bottomLeft" activeCell="T11" sqref="T11"/>
    </sheetView>
  </sheetViews>
  <sheetFormatPr baseColWidth="10" defaultColWidth="11.42578125" defaultRowHeight="15" x14ac:dyDescent="0.25"/>
  <cols>
    <col min="1" max="1" width="122.7109375" style="1" bestFit="1" customWidth="1"/>
    <col min="2" max="2" width="28.28515625" style="44" customWidth="1"/>
    <col min="3" max="3" width="23.28515625" style="44" hidden="1" customWidth="1"/>
    <col min="4" max="4" width="30" style="6" customWidth="1"/>
    <col min="5" max="5" width="21" style="44" customWidth="1"/>
    <col min="6" max="7" width="23.28515625" style="6" customWidth="1"/>
    <col min="8" max="8" width="21" style="6" customWidth="1"/>
    <col min="9" max="10" width="23.28515625" style="6" customWidth="1"/>
    <col min="11" max="11" width="23.28515625" style="44" customWidth="1"/>
    <col min="12" max="12" width="21" style="6" customWidth="1"/>
    <col min="13" max="15" width="22.140625" style="6" customWidth="1"/>
    <col min="16" max="16" width="22.140625" style="6" hidden="1" customWidth="1"/>
    <col min="17" max="17" width="22.140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2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1" customHeight="1" x14ac:dyDescent="0.25">
      <c r="A3" s="64" t="s">
        <v>91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 ht="23.25" x14ac:dyDescent="0.25">
      <c r="A4" s="68">
        <v>2023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9" ht="23.25" x14ac:dyDescent="0.25">
      <c r="A5" s="64" t="s">
        <v>90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9" ht="23.25" x14ac:dyDescent="0.25">
      <c r="A6" s="58" t="s">
        <v>89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5" t="s">
        <v>88</v>
      </c>
      <c r="B8" s="66" t="s">
        <v>87</v>
      </c>
      <c r="C8" s="66" t="s">
        <v>99</v>
      </c>
      <c r="D8" s="66" t="s">
        <v>86</v>
      </c>
      <c r="E8" s="59" t="s">
        <v>85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1"/>
    </row>
    <row r="9" spans="1:19" ht="18.75" x14ac:dyDescent="0.3">
      <c r="A9" s="65"/>
      <c r="B9" s="67"/>
      <c r="C9" s="67"/>
      <c r="D9" s="67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8576798159.7799988</v>
      </c>
      <c r="D10" s="30">
        <f t="shared" ref="D10:P10" si="0">+D11+D17+D27+D37+D46+D53+D63</f>
        <v>18427106136.779999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1239595953.0799999</v>
      </c>
      <c r="J10" s="30">
        <f t="shared" si="0"/>
        <v>1473195083.96</v>
      </c>
      <c r="K10" s="30">
        <f t="shared" si="0"/>
        <v>1553699418.48</v>
      </c>
      <c r="L10" s="30">
        <f t="shared" si="0"/>
        <v>755302438.17999995</v>
      </c>
      <c r="M10" s="30">
        <f t="shared" si="0"/>
        <v>1499136552.6299999</v>
      </c>
      <c r="N10" s="30">
        <f t="shared" si="0"/>
        <v>1392269844.96</v>
      </c>
      <c r="O10" s="30">
        <f t="shared" si="0"/>
        <v>1772559401.49</v>
      </c>
      <c r="P10" s="30">
        <f t="shared" si="0"/>
        <v>0</v>
      </c>
      <c r="Q10" s="31">
        <f>+Q11+Q17+Q27+Q37+Q46+Q53+Q63</f>
        <v>13474393659.93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1325822506.05</v>
      </c>
      <c r="D11" s="32">
        <f t="shared" si="1"/>
        <v>2887796720.0499997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303181355.66000009</v>
      </c>
      <c r="L11" s="33">
        <f t="shared" si="1"/>
        <v>217628134.44999999</v>
      </c>
      <c r="M11" s="33">
        <f t="shared" si="1"/>
        <v>186009594.84999999</v>
      </c>
      <c r="N11" s="33">
        <f t="shared" si="1"/>
        <v>185301989.22999999</v>
      </c>
      <c r="O11" s="33">
        <f t="shared" si="1"/>
        <v>344659308.19999999</v>
      </c>
      <c r="P11" s="33">
        <f t="shared" si="1"/>
        <v>0</v>
      </c>
      <c r="Q11" s="33">
        <f>SUM(Q12:Q16)</f>
        <v>2395620689.3099999</v>
      </c>
    </row>
    <row r="12" spans="1:19" ht="18.75" customHeight="1" x14ac:dyDescent="0.25">
      <c r="A12" s="17" t="s">
        <v>69</v>
      </c>
      <c r="B12" s="34">
        <v>1128967309</v>
      </c>
      <c r="C12" s="56">
        <v>1024461887.5699999</v>
      </c>
      <c r="D12" s="34">
        <f>+B12+C12</f>
        <v>2153429196.5699997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55">
        <v>160162763.34000003</v>
      </c>
      <c r="L12" s="55">
        <v>172194241.41999999</v>
      </c>
      <c r="M12" s="55">
        <v>156822330.69</v>
      </c>
      <c r="N12" s="55">
        <v>157012463.56999999</v>
      </c>
      <c r="O12" s="36">
        <v>170829547.69</v>
      </c>
      <c r="P12" s="36"/>
      <c r="Q12" s="36">
        <f>SUM(E12:P12)</f>
        <v>1804257846.47</v>
      </c>
    </row>
    <row r="13" spans="1:19" ht="18.75" customHeight="1" x14ac:dyDescent="0.25">
      <c r="A13" s="17" t="s">
        <v>68</v>
      </c>
      <c r="B13" s="34">
        <v>286488908</v>
      </c>
      <c r="C13" s="56">
        <v>85034920</v>
      </c>
      <c r="D13" s="34">
        <f>+B13+C13</f>
        <v>371523828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55">
        <v>21621578.010000002</v>
      </c>
      <c r="M13" s="55">
        <v>5288375.45</v>
      </c>
      <c r="N13" s="55">
        <v>4348044</v>
      </c>
      <c r="O13" s="36">
        <v>147809648.06999999</v>
      </c>
      <c r="P13" s="36"/>
      <c r="Q13" s="36">
        <f>SUM(E13:P13)</f>
        <v>324730283.87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56">
        <v>216325698.47999999</v>
      </c>
      <c r="D16" s="34">
        <f t="shared" si="2"/>
        <v>362843695.48000002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>
        <v>23787496.48</v>
      </c>
      <c r="L16" s="55">
        <v>23812315.02</v>
      </c>
      <c r="M16" s="55">
        <v>23898888.710000001</v>
      </c>
      <c r="N16" s="55">
        <v>23941481.66</v>
      </c>
      <c r="O16" s="36">
        <v>26020112.440000001</v>
      </c>
      <c r="P16" s="36"/>
      <c r="Q16" s="36">
        <f>SUM(E16:P16)</f>
        <v>266632558.97</v>
      </c>
    </row>
    <row r="17" spans="1:19" ht="18.75" customHeight="1" x14ac:dyDescent="0.25">
      <c r="A17" s="21" t="s">
        <v>64</v>
      </c>
      <c r="B17" s="33">
        <f t="shared" ref="B17:Q17" si="3">SUM(B18:B26)</f>
        <v>2139452785</v>
      </c>
      <c r="C17" s="33">
        <f t="shared" si="3"/>
        <v>835320950.37</v>
      </c>
      <c r="D17" s="33">
        <f t="shared" si="3"/>
        <v>2974773735.3699999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>SUM(I18:I26)</f>
        <v>89821133.699999988</v>
      </c>
      <c r="J17" s="33">
        <f t="shared" si="3"/>
        <v>204878500.06999996</v>
      </c>
      <c r="K17" s="33">
        <f t="shared" si="3"/>
        <v>170597766.16</v>
      </c>
      <c r="L17" s="33">
        <f t="shared" si="3"/>
        <v>295881927.25</v>
      </c>
      <c r="M17" s="33">
        <f t="shared" si="3"/>
        <v>181951650.83999997</v>
      </c>
      <c r="N17" s="33">
        <f t="shared" si="3"/>
        <v>201205842.76000005</v>
      </c>
      <c r="O17" s="33">
        <f t="shared" si="3"/>
        <v>175198680.60000002</v>
      </c>
      <c r="P17" s="33">
        <f t="shared" si="3"/>
        <v>0</v>
      </c>
      <c r="Q17" s="33">
        <f t="shared" si="3"/>
        <v>2108387862.7799997</v>
      </c>
    </row>
    <row r="18" spans="1:19" ht="18.75" customHeight="1" x14ac:dyDescent="0.25">
      <c r="A18" s="17" t="s">
        <v>63</v>
      </c>
      <c r="B18" s="34">
        <v>1554559853</v>
      </c>
      <c r="C18" s="56">
        <v>293782632.04000002</v>
      </c>
      <c r="D18" s="34">
        <f>+B18+C18</f>
        <v>1848342485.04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55">
        <v>140492867.62</v>
      </c>
      <c r="L18" s="55">
        <v>232933981.31</v>
      </c>
      <c r="M18" s="55">
        <v>129023711.94</v>
      </c>
      <c r="N18" s="55">
        <v>139870160.72</v>
      </c>
      <c r="O18" s="36">
        <v>124335248.25</v>
      </c>
      <c r="P18" s="36"/>
      <c r="Q18" s="36">
        <f>SUM(E18:P18)</f>
        <v>1517144259.24</v>
      </c>
    </row>
    <row r="19" spans="1:19" ht="18.75" customHeight="1" x14ac:dyDescent="0.25">
      <c r="A19" s="17" t="s">
        <v>62</v>
      </c>
      <c r="B19" s="34">
        <v>57479997</v>
      </c>
      <c r="C19" s="56">
        <v>-82449.340000001714</v>
      </c>
      <c r="D19" s="34">
        <f t="shared" ref="D19:D26" si="4">+B19+C19</f>
        <v>57397547.659999996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55">
        <v>177000</v>
      </c>
      <c r="L19" s="55">
        <v>783166.34</v>
      </c>
      <c r="M19" s="55">
        <v>561680</v>
      </c>
      <c r="N19" s="36">
        <v>13072.54</v>
      </c>
      <c r="O19" s="36">
        <v>839115.51</v>
      </c>
      <c r="P19" s="36"/>
      <c r="Q19" s="36">
        <f>SUM(E19:P19)</f>
        <v>21752848.859999999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56">
        <v>57289250.639999993</v>
      </c>
      <c r="D20" s="34">
        <f t="shared" si="4"/>
        <v>92632340.639999986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55">
        <v>276722.41000000003</v>
      </c>
      <c r="L20" s="55">
        <v>14578005.279999999</v>
      </c>
      <c r="M20" s="55">
        <v>8182083.4000000004</v>
      </c>
      <c r="N20" s="36">
        <v>7533737.3300000001</v>
      </c>
      <c r="O20" s="36">
        <v>9119976.6099999994</v>
      </c>
      <c r="P20" s="36"/>
      <c r="Q20" s="36">
        <f>SUM(E20:P20)</f>
        <v>73031655.560000002</v>
      </c>
    </row>
    <row r="21" spans="1:19" ht="18.75" customHeight="1" x14ac:dyDescent="0.25">
      <c r="A21" s="17" t="s">
        <v>60</v>
      </c>
      <c r="B21" s="34">
        <v>11240816</v>
      </c>
      <c r="C21" s="56">
        <v>-4488563.91</v>
      </c>
      <c r="D21" s="34">
        <f t="shared" si="4"/>
        <v>6752252.0899999999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69541.66</v>
      </c>
      <c r="J21" s="55">
        <v>159541.66</v>
      </c>
      <c r="K21" s="55">
        <v>69541.66</v>
      </c>
      <c r="L21" s="36"/>
      <c r="M21" s="55">
        <v>1729083.32</v>
      </c>
      <c r="N21" s="36">
        <v>70048</v>
      </c>
      <c r="O21" s="36">
        <v>696195.77</v>
      </c>
      <c r="P21" s="36"/>
      <c r="Q21" s="36">
        <f t="shared" ref="Q21:Q24" si="5">SUM(E21:P21)</f>
        <v>4411386.709999999</v>
      </c>
      <c r="S21" s="19"/>
    </row>
    <row r="22" spans="1:19" ht="18.75" customHeight="1" x14ac:dyDescent="0.25">
      <c r="A22" s="17" t="s">
        <v>59</v>
      </c>
      <c r="B22" s="34">
        <v>78687768</v>
      </c>
      <c r="C22" s="56">
        <v>-10903279.799999999</v>
      </c>
      <c r="D22" s="34">
        <f t="shared" si="4"/>
        <v>67784488.200000003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55">
        <v>347330.98</v>
      </c>
      <c r="L22" s="55">
        <v>588506.41</v>
      </c>
      <c r="M22" s="55">
        <v>9274486.6500000004</v>
      </c>
      <c r="N22" s="55">
        <v>2058750.86</v>
      </c>
      <c r="O22" s="36">
        <v>2343442.44</v>
      </c>
      <c r="P22" s="36"/>
      <c r="Q22" s="36">
        <f t="shared" si="5"/>
        <v>32113891.029999997</v>
      </c>
      <c r="S22" s="19"/>
    </row>
    <row r="23" spans="1:19" ht="18.75" customHeight="1" x14ac:dyDescent="0.25">
      <c r="A23" s="17" t="s">
        <v>58</v>
      </c>
      <c r="B23" s="34">
        <v>176258166</v>
      </c>
      <c r="C23" s="56">
        <v>93056116.61999999</v>
      </c>
      <c r="D23" s="34">
        <f t="shared" si="4"/>
        <v>269314282.62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55">
        <v>19934647.390000001</v>
      </c>
      <c r="M23" s="55">
        <v>10206046.67</v>
      </c>
      <c r="N23" s="55">
        <v>27090931.649999999</v>
      </c>
      <c r="O23" s="36">
        <v>18558383.399999999</v>
      </c>
      <c r="P23" s="36"/>
      <c r="Q23" s="36">
        <f t="shared" si="5"/>
        <v>246985039.35999998</v>
      </c>
    </row>
    <row r="24" spans="1:19" ht="18.75" customHeight="1" x14ac:dyDescent="0.25">
      <c r="A24" s="17" t="s">
        <v>57</v>
      </c>
      <c r="B24" s="34">
        <v>62372432</v>
      </c>
      <c r="C24" s="56">
        <v>76675505.61999999</v>
      </c>
      <c r="D24" s="34">
        <f t="shared" si="4"/>
        <v>139047937.62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15815421.199999999</v>
      </c>
      <c r="K24" s="55">
        <v>8250408.5800000001</v>
      </c>
      <c r="L24" s="55">
        <v>6313177</v>
      </c>
      <c r="M24" s="55">
        <v>10515275</v>
      </c>
      <c r="N24" s="55">
        <v>4844451.0599999996</v>
      </c>
      <c r="O24" s="36">
        <v>6141340.04</v>
      </c>
      <c r="P24" s="36"/>
      <c r="Q24" s="36">
        <f t="shared" si="5"/>
        <v>76110215.330000013</v>
      </c>
    </row>
    <row r="25" spans="1:19" ht="18.75" customHeight="1" x14ac:dyDescent="0.25">
      <c r="A25" s="17" t="s">
        <v>56</v>
      </c>
      <c r="B25" s="34">
        <v>154324465</v>
      </c>
      <c r="C25" s="56">
        <v>327350631.01999998</v>
      </c>
      <c r="D25" s="34">
        <f t="shared" si="4"/>
        <v>481675096.01999998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55">
        <v>4810628.2</v>
      </c>
      <c r="L25" s="55">
        <v>20750443.52</v>
      </c>
      <c r="M25" s="55">
        <v>12459283.859999999</v>
      </c>
      <c r="N25" s="55">
        <v>17858476.989999998</v>
      </c>
      <c r="O25" s="38">
        <v>12007503.779999999</v>
      </c>
      <c r="P25" s="38"/>
      <c r="Q25" s="36">
        <f>SUM(E25:P25)</f>
        <v>132143894.02999999</v>
      </c>
    </row>
    <row r="26" spans="1:19" ht="18.75" customHeight="1" x14ac:dyDescent="0.25">
      <c r="A26" s="17" t="s">
        <v>55</v>
      </c>
      <c r="B26" s="34">
        <v>9186198</v>
      </c>
      <c r="C26" s="56">
        <v>2641107.48</v>
      </c>
      <c r="D26" s="34">
        <f t="shared" si="4"/>
        <v>11827305.48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55">
        <v>41890</v>
      </c>
      <c r="L26" s="38"/>
      <c r="M26" s="38"/>
      <c r="N26" s="55">
        <v>1866213.61</v>
      </c>
      <c r="O26" s="38">
        <v>1157474.8</v>
      </c>
      <c r="P26" s="38"/>
      <c r="Q26" s="36">
        <f>SUM(E26:P26)</f>
        <v>4694672.66</v>
      </c>
    </row>
    <row r="27" spans="1:19" ht="18.75" customHeight="1" x14ac:dyDescent="0.25">
      <c r="A27" s="21" t="s">
        <v>54</v>
      </c>
      <c r="B27" s="33">
        <f t="shared" ref="B27:Q27" si="6">SUM(B28:B36)</f>
        <v>553195693</v>
      </c>
      <c r="C27" s="33">
        <f t="shared" si="6"/>
        <v>343434820.21999991</v>
      </c>
      <c r="D27" s="33">
        <f>SUM(D28:D36)</f>
        <v>896630513.21999991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35037392.799999997</v>
      </c>
      <c r="K27" s="32">
        <f t="shared" si="6"/>
        <v>29580210.530000001</v>
      </c>
      <c r="L27" s="32">
        <f t="shared" si="6"/>
        <v>40513206.879999995</v>
      </c>
      <c r="M27" s="32">
        <f t="shared" si="6"/>
        <v>46230121.730000004</v>
      </c>
      <c r="N27" s="32">
        <f t="shared" si="6"/>
        <v>64013960.269999996</v>
      </c>
      <c r="O27" s="32">
        <f t="shared" si="6"/>
        <v>43326385.280000001</v>
      </c>
      <c r="P27" s="32">
        <f t="shared" si="6"/>
        <v>0</v>
      </c>
      <c r="Q27" s="33">
        <f t="shared" si="6"/>
        <v>460474565.59000003</v>
      </c>
    </row>
    <row r="28" spans="1:19" ht="18.75" customHeight="1" x14ac:dyDescent="0.25">
      <c r="A28" s="17" t="s">
        <v>53</v>
      </c>
      <c r="B28" s="34">
        <v>11356259</v>
      </c>
      <c r="C28" s="56">
        <v>-7649607.4800000004</v>
      </c>
      <c r="D28" s="34">
        <f>+B28+C28</f>
        <v>3706651.5199999996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55">
        <v>23400</v>
      </c>
      <c r="L28" s="55">
        <v>436498.42</v>
      </c>
      <c r="M28" s="55">
        <v>42900</v>
      </c>
      <c r="N28" s="55">
        <v>105789.64</v>
      </c>
      <c r="O28" s="38">
        <v>1119257.01</v>
      </c>
      <c r="P28" s="38"/>
      <c r="Q28" s="36">
        <f>SUM(E28:P28)</f>
        <v>3003148.5</v>
      </c>
    </row>
    <row r="29" spans="1:19" ht="18.75" customHeight="1" x14ac:dyDescent="0.25">
      <c r="A29" s="17" t="s">
        <v>52</v>
      </c>
      <c r="B29" s="34">
        <v>8303894</v>
      </c>
      <c r="C29" s="56">
        <v>-2519972.69</v>
      </c>
      <c r="D29" s="34">
        <f t="shared" ref="D29:D36" si="7">+B29+C29</f>
        <v>5783921.3100000005</v>
      </c>
      <c r="E29" s="34"/>
      <c r="F29" s="34"/>
      <c r="G29" s="38"/>
      <c r="H29" s="38"/>
      <c r="I29" s="38"/>
      <c r="J29" s="38"/>
      <c r="K29" s="38"/>
      <c r="L29" s="55">
        <v>1020110</v>
      </c>
      <c r="M29" s="55">
        <v>298540</v>
      </c>
      <c r="N29" s="55">
        <v>211648</v>
      </c>
      <c r="O29" s="38">
        <v>1026776.7</v>
      </c>
      <c r="P29" s="38"/>
      <c r="Q29" s="36">
        <f t="shared" ref="Q29:Q35" si="8">SUM(E29:P29)</f>
        <v>2557074.7000000002</v>
      </c>
    </row>
    <row r="30" spans="1:19" ht="18.75" customHeight="1" x14ac:dyDescent="0.25">
      <c r="A30" s="17" t="s">
        <v>51</v>
      </c>
      <c r="B30" s="34">
        <v>12030593</v>
      </c>
      <c r="C30" s="56">
        <v>-3936790.8000000003</v>
      </c>
      <c r="D30" s="34">
        <f t="shared" si="7"/>
        <v>8093802.1999999993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55">
        <v>12400</v>
      </c>
      <c r="L30" s="55">
        <v>2201911</v>
      </c>
      <c r="M30" s="55">
        <v>1160117</v>
      </c>
      <c r="N30" s="38">
        <v>11212.85</v>
      </c>
      <c r="O30" s="38">
        <v>1013823.94</v>
      </c>
      <c r="P30" s="38"/>
      <c r="Q30" s="36">
        <f t="shared" si="8"/>
        <v>5034759.2699999996</v>
      </c>
    </row>
    <row r="31" spans="1:19" ht="18.75" customHeight="1" x14ac:dyDescent="0.25">
      <c r="A31" s="17" t="s">
        <v>50</v>
      </c>
      <c r="B31" s="34">
        <v>5000000</v>
      </c>
      <c r="C31" s="56">
        <v>-4388200</v>
      </c>
      <c r="D31" s="34">
        <f t="shared" si="7"/>
        <v>611800</v>
      </c>
      <c r="E31" s="34"/>
      <c r="F31" s="34"/>
      <c r="G31" s="38"/>
      <c r="H31" s="38"/>
      <c r="I31" s="38"/>
      <c r="J31" s="38"/>
      <c r="K31" s="38"/>
      <c r="L31" s="55">
        <v>22750</v>
      </c>
      <c r="M31" s="38"/>
      <c r="N31" s="38"/>
      <c r="O31" s="38">
        <v>31416.82</v>
      </c>
      <c r="P31" s="38"/>
      <c r="Q31" s="36">
        <f t="shared" si="8"/>
        <v>54166.82</v>
      </c>
    </row>
    <row r="32" spans="1:19" ht="18.75" customHeight="1" x14ac:dyDescent="0.25">
      <c r="A32" s="17" t="s">
        <v>49</v>
      </c>
      <c r="B32" s="34">
        <v>97418300</v>
      </c>
      <c r="C32" s="56">
        <v>-32639279.57</v>
      </c>
      <c r="D32" s="34">
        <f>+B32+C32</f>
        <v>64779020.43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/>
      <c r="K32" s="55">
        <v>9676</v>
      </c>
      <c r="L32" s="55">
        <v>4456163.62</v>
      </c>
      <c r="M32" s="38"/>
      <c r="N32" s="55">
        <v>11145001.25</v>
      </c>
      <c r="O32" s="38">
        <v>677355.88</v>
      </c>
      <c r="P32" s="38"/>
      <c r="Q32" s="36">
        <f t="shared" si="8"/>
        <v>37416252.410000004</v>
      </c>
      <c r="R32" s="5"/>
    </row>
    <row r="33" spans="1:17" ht="18.75" customHeight="1" x14ac:dyDescent="0.25">
      <c r="A33" s="17" t="s">
        <v>48</v>
      </c>
      <c r="B33" s="34">
        <v>37270443</v>
      </c>
      <c r="C33" s="56">
        <v>138996033.91999999</v>
      </c>
      <c r="D33" s="34">
        <f t="shared" si="7"/>
        <v>176266476.91999999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1042884</v>
      </c>
      <c r="K33" s="55">
        <v>14908269.609999999</v>
      </c>
      <c r="L33" s="55">
        <v>964093.1</v>
      </c>
      <c r="M33" s="55">
        <v>30915178.260000002</v>
      </c>
      <c r="N33" s="55">
        <v>24941755.940000001</v>
      </c>
      <c r="O33" s="38">
        <v>536279.21</v>
      </c>
      <c r="P33" s="38"/>
      <c r="Q33" s="36">
        <f t="shared" si="8"/>
        <v>139022410.96000001</v>
      </c>
    </row>
    <row r="34" spans="1:17" ht="18.75" customHeight="1" x14ac:dyDescent="0.25">
      <c r="A34" s="17" t="s">
        <v>47</v>
      </c>
      <c r="B34" s="34">
        <v>323183418</v>
      </c>
      <c r="C34" s="56">
        <v>210885259.30999997</v>
      </c>
      <c r="D34" s="34">
        <f t="shared" si="7"/>
        <v>534068677.30999994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55">
        <v>12158100</v>
      </c>
      <c r="L34" s="55">
        <v>28117571.649999999</v>
      </c>
      <c r="M34" s="55">
        <v>11474814.76</v>
      </c>
      <c r="N34" s="55">
        <v>22856070.809999999</v>
      </c>
      <c r="O34" s="38">
        <v>36276395.799999997</v>
      </c>
      <c r="P34" s="38"/>
      <c r="Q34" s="36">
        <f t="shared" si="8"/>
        <v>238842265.06999999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56">
        <v>44687377.530000001</v>
      </c>
      <c r="D36" s="34">
        <f t="shared" si="7"/>
        <v>103320163.53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55">
        <v>2468364.92</v>
      </c>
      <c r="L36" s="55">
        <v>3294109.09</v>
      </c>
      <c r="M36" s="55">
        <v>2338571.71</v>
      </c>
      <c r="N36" s="55">
        <v>4742481.78</v>
      </c>
      <c r="O36" s="38">
        <v>2645079.92</v>
      </c>
      <c r="P36" s="38"/>
      <c r="Q36" s="36">
        <f>SUM(E36:P36)</f>
        <v>34544487.859999999</v>
      </c>
    </row>
    <row r="37" spans="1:17" ht="18.75" customHeight="1" x14ac:dyDescent="0.25">
      <c r="A37" s="21" t="s">
        <v>44</v>
      </c>
      <c r="B37" s="33">
        <f t="shared" ref="B37:P37" si="9">SUM(B38:B45)</f>
        <v>40416309</v>
      </c>
      <c r="C37" s="33">
        <f t="shared" si="9"/>
        <v>-5200000</v>
      </c>
      <c r="D37" s="33">
        <f t="shared" si="9"/>
        <v>35216309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960683.2</v>
      </c>
      <c r="N37" s="32">
        <f t="shared" si="9"/>
        <v>6041000</v>
      </c>
      <c r="O37" s="32">
        <f t="shared" si="9"/>
        <v>5540500</v>
      </c>
      <c r="P37" s="32">
        <f t="shared" si="9"/>
        <v>0</v>
      </c>
      <c r="Q37" s="33">
        <f>SUM(Q38:Q52)</f>
        <v>13592183.199999999</v>
      </c>
    </row>
    <row r="38" spans="1:17" ht="18.75" customHeight="1" x14ac:dyDescent="0.25">
      <c r="A38" s="17" t="s">
        <v>43</v>
      </c>
      <c r="B38" s="34">
        <v>39485409</v>
      </c>
      <c r="C38" s="56">
        <v>-5500000</v>
      </c>
      <c r="D38" s="34">
        <f>+B38+C38</f>
        <v>33985409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55">
        <v>50000</v>
      </c>
      <c r="N38" s="55">
        <v>6041000</v>
      </c>
      <c r="O38" s="36">
        <v>5540500</v>
      </c>
      <c r="P38" s="38"/>
      <c r="Q38" s="36">
        <f t="shared" ref="Q38:Q52" si="10">SUM(E38:P38)</f>
        <v>12381500</v>
      </c>
    </row>
    <row r="39" spans="1:17" ht="18.75" customHeight="1" x14ac:dyDescent="0.25">
      <c r="A39" s="17" t="s">
        <v>42</v>
      </c>
      <c r="B39" s="36">
        <v>0</v>
      </c>
      <c r="C39" s="36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56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6">
        <v>0</v>
      </c>
      <c r="C41" s="36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6">
        <v>0</v>
      </c>
      <c r="C42" s="36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6">
        <v>0</v>
      </c>
      <c r="C43" s="36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57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55">
        <v>910683.2</v>
      </c>
      <c r="N44" s="38"/>
      <c r="O44" s="38"/>
      <c r="P44" s="38"/>
      <c r="Q44" s="36">
        <f t="shared" si="10"/>
        <v>910683.2</v>
      </c>
    </row>
    <row r="45" spans="1:17" ht="18.75" customHeight="1" x14ac:dyDescent="0.25">
      <c r="A45" s="17" t="s">
        <v>36</v>
      </c>
      <c r="B45" s="36">
        <v>0</v>
      </c>
      <c r="C45" s="36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3">
        <v>0</v>
      </c>
      <c r="C46" s="33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6">
        <v>0</v>
      </c>
      <c r="C47" s="36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6">
        <v>0</v>
      </c>
      <c r="C48" s="36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6">
        <v>0</v>
      </c>
      <c r="C49" s="36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6">
        <v>0</v>
      </c>
      <c r="C50" s="36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6">
        <v>0</v>
      </c>
      <c r="C51" s="36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6">
        <v>0</v>
      </c>
      <c r="C52" s="36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3">
        <f t="shared" ref="B53:P53" si="12">SUM(B54:B62)</f>
        <v>330000000</v>
      </c>
      <c r="C53" s="33">
        <f t="shared" si="12"/>
        <v>223119377.41999996</v>
      </c>
      <c r="D53" s="33">
        <f>SUM(D54:D62)</f>
        <v>553119377.41999996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11901391.9</v>
      </c>
      <c r="L53" s="32">
        <f t="shared" si="12"/>
        <v>21179149.98</v>
      </c>
      <c r="M53" s="32">
        <f t="shared" si="12"/>
        <v>6687524.4500000002</v>
      </c>
      <c r="N53" s="32">
        <f t="shared" si="12"/>
        <v>4947947</v>
      </c>
      <c r="O53" s="32">
        <f t="shared" si="12"/>
        <v>27434656.34</v>
      </c>
      <c r="P53" s="32">
        <f t="shared" si="12"/>
        <v>0</v>
      </c>
      <c r="Q53" s="33">
        <f>SUM(Q54:Q62)</f>
        <v>268549080.55000001</v>
      </c>
    </row>
    <row r="54" spans="1:19" ht="18.75" customHeight="1" x14ac:dyDescent="0.25">
      <c r="A54" s="17" t="s">
        <v>27</v>
      </c>
      <c r="B54" s="34">
        <v>35000000</v>
      </c>
      <c r="C54" s="56">
        <v>15584464.039999999</v>
      </c>
      <c r="D54" s="34">
        <f>+B54+C54</f>
        <v>50584464.039999999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55">
        <v>2301391.9</v>
      </c>
      <c r="L54" s="55">
        <v>2699250</v>
      </c>
      <c r="M54" s="55">
        <v>3186603.12</v>
      </c>
      <c r="N54" s="55">
        <v>1770000</v>
      </c>
      <c r="O54" s="38"/>
      <c r="P54" s="38"/>
      <c r="Q54" s="36">
        <f>SUM(E54:P54)</f>
        <v>16013877.370000001</v>
      </c>
    </row>
    <row r="55" spans="1:19" ht="18.75" customHeight="1" x14ac:dyDescent="0.25">
      <c r="A55" s="17" t="s">
        <v>26</v>
      </c>
      <c r="B55" s="34"/>
      <c r="C55" s="56">
        <v>9784240.2200000007</v>
      </c>
      <c r="D55" s="34">
        <f t="shared" ref="D55:D62" si="13">+B55+C55</f>
        <v>9784240.2200000007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>
        <v>5515683.5800000001</v>
      </c>
      <c r="P55" s="38"/>
      <c r="Q55" s="36">
        <f>SUM(E55:P55)</f>
        <v>5515683.5800000001</v>
      </c>
    </row>
    <row r="56" spans="1:19" ht="18.75" customHeight="1" x14ac:dyDescent="0.25">
      <c r="A56" s="17" t="s">
        <v>25</v>
      </c>
      <c r="B56" s="34">
        <v>20000000</v>
      </c>
      <c r="C56" s="56">
        <v>-2986555.5700000003</v>
      </c>
      <c r="D56" s="34">
        <f t="shared" si="13"/>
        <v>17013444.43</v>
      </c>
      <c r="E56" s="38"/>
      <c r="F56" s="38"/>
      <c r="G56" s="38"/>
      <c r="H56" s="38"/>
      <c r="I56" s="38"/>
      <c r="J56" s="38"/>
      <c r="K56" s="38"/>
      <c r="L56" s="55">
        <v>5199.9799999999996</v>
      </c>
      <c r="M56" s="38"/>
      <c r="N56" s="38"/>
      <c r="O56" s="38"/>
      <c r="P56" s="38"/>
      <c r="Q56" s="36">
        <f>SUM(E56:P56)</f>
        <v>5199.9799999999996</v>
      </c>
    </row>
    <row r="57" spans="1:19" ht="18.75" customHeight="1" x14ac:dyDescent="0.25">
      <c r="A57" s="17" t="s">
        <v>24</v>
      </c>
      <c r="B57" s="34">
        <v>176420491</v>
      </c>
      <c r="C57" s="56">
        <v>-57242875.75</v>
      </c>
      <c r="D57" s="34">
        <f t="shared" si="13"/>
        <v>119177615.25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>
        <v>2439940</v>
      </c>
      <c r="P57" s="38"/>
      <c r="Q57" s="36">
        <f t="shared" ref="Q57:Q58" si="14">SUM(E57:P57)</f>
        <v>30940963.710000001</v>
      </c>
    </row>
    <row r="58" spans="1:19" ht="18.75" customHeight="1" x14ac:dyDescent="0.25">
      <c r="A58" s="17" t="s">
        <v>23</v>
      </c>
      <c r="B58" s="34">
        <v>98579509</v>
      </c>
      <c r="C58" s="56">
        <v>114831360.35999998</v>
      </c>
      <c r="D58" s="34">
        <f t="shared" si="13"/>
        <v>213410869.35999998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55">
        <v>1975921.33</v>
      </c>
      <c r="N58" s="55">
        <v>539850</v>
      </c>
      <c r="O58" s="38"/>
      <c r="P58" s="38"/>
      <c r="Q58" s="36">
        <f t="shared" si="14"/>
        <v>101074252.98999999</v>
      </c>
    </row>
    <row r="59" spans="1:19" ht="18.75" customHeight="1" x14ac:dyDescent="0.25">
      <c r="A59" s="17" t="s">
        <v>22</v>
      </c>
      <c r="B59" s="34">
        <v>0</v>
      </c>
      <c r="C59" s="36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6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56">
        <v>40642275.329999998</v>
      </c>
      <c r="D61" s="34">
        <f t="shared" si="13"/>
        <v>40642275.329999998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>
        <v>817532.76</v>
      </c>
      <c r="P61" s="38"/>
      <c r="Q61" s="36">
        <f>SUM(E61:P61)</f>
        <v>20859805.920000002</v>
      </c>
    </row>
    <row r="62" spans="1:19" ht="18.75" customHeight="1" x14ac:dyDescent="0.25">
      <c r="A62" s="17" t="s">
        <v>19</v>
      </c>
      <c r="B62" s="34">
        <v>0</v>
      </c>
      <c r="C62" s="56">
        <v>102506468.78999999</v>
      </c>
      <c r="D62" s="34">
        <f t="shared" si="13"/>
        <v>102506468.78999999</v>
      </c>
      <c r="E62" s="38"/>
      <c r="F62" s="38"/>
      <c r="G62" s="38"/>
      <c r="H62" s="38"/>
      <c r="I62" s="55">
        <v>35500000</v>
      </c>
      <c r="J62" s="55">
        <v>7740000</v>
      </c>
      <c r="K62" s="55">
        <v>9600000</v>
      </c>
      <c r="L62" s="55">
        <v>18474700</v>
      </c>
      <c r="M62" s="55">
        <v>1525000</v>
      </c>
      <c r="N62" s="55">
        <v>2638097</v>
      </c>
      <c r="O62" s="38">
        <v>18661500</v>
      </c>
      <c r="P62" s="38"/>
      <c r="Q62" s="36">
        <f t="shared" si="15"/>
        <v>94139297</v>
      </c>
    </row>
    <row r="63" spans="1:19" ht="18.75" customHeight="1" x14ac:dyDescent="0.25">
      <c r="A63" s="21" t="s">
        <v>18</v>
      </c>
      <c r="B63" s="33">
        <f t="shared" ref="B63:P63" si="16">SUM(B64:B67)</f>
        <v>5225268976</v>
      </c>
      <c r="C63" s="33">
        <f t="shared" si="16"/>
        <v>5854300505.7199993</v>
      </c>
      <c r="D63" s="33">
        <f t="shared" si="16"/>
        <v>11079569481.719999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1038438694.23</v>
      </c>
      <c r="L63" s="32">
        <f t="shared" si="16"/>
        <v>180100019.62</v>
      </c>
      <c r="M63" s="32">
        <f t="shared" si="16"/>
        <v>1077296977.5599999</v>
      </c>
      <c r="N63" s="32">
        <f t="shared" si="16"/>
        <v>930759105.70000005</v>
      </c>
      <c r="O63" s="32">
        <f t="shared" si="16"/>
        <v>1176399871.0699999</v>
      </c>
      <c r="P63" s="32">
        <f t="shared" si="16"/>
        <v>0</v>
      </c>
      <c r="Q63" s="33">
        <f>SUM(Q64:Q74)</f>
        <v>8227769278.499999</v>
      </c>
    </row>
    <row r="64" spans="1:19" ht="18.75" customHeight="1" x14ac:dyDescent="0.25">
      <c r="A64" s="17" t="s">
        <v>17</v>
      </c>
      <c r="B64" s="36"/>
      <c r="C64" s="56">
        <v>370609.68</v>
      </c>
      <c r="D64" s="34">
        <f>+B64+C64</f>
        <v>370609.68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56">
        <v>5853929896.039999</v>
      </c>
      <c r="D65" s="34">
        <f>+B65+C65</f>
        <v>11079198872.039999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55">
        <v>180100019.62</v>
      </c>
      <c r="M65" s="55">
        <v>1077296977.5599999</v>
      </c>
      <c r="N65" s="55">
        <v>930759105.70000005</v>
      </c>
      <c r="O65" s="38">
        <v>1176399871.0699999</v>
      </c>
      <c r="P65" s="38"/>
      <c r="Q65" s="36">
        <f>SUM(E65:P65)</f>
        <v>8227769278.499999</v>
      </c>
      <c r="R65" s="5"/>
      <c r="S65" s="6"/>
    </row>
    <row r="66" spans="1:19" ht="18.75" customHeight="1" x14ac:dyDescent="0.25">
      <c r="A66" s="17" t="s">
        <v>15</v>
      </c>
      <c r="B66" s="36"/>
      <c r="C66" s="36"/>
      <c r="D66" s="36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6"/>
      <c r="C67" s="36"/>
      <c r="D67" s="36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3"/>
      <c r="C68" s="33"/>
      <c r="D68" s="3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6"/>
      <c r="C69" s="36"/>
      <c r="D69" s="36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6"/>
      <c r="C70" s="36"/>
      <c r="D70" s="36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3"/>
      <c r="C71" s="33"/>
      <c r="D71" s="33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6"/>
      <c r="C72" s="36"/>
      <c r="D72" s="36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6"/>
      <c r="C73" s="36"/>
      <c r="D73" s="36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6"/>
      <c r="C74" s="36"/>
      <c r="D74" s="36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6"/>
      <c r="C75" s="36"/>
      <c r="D75" s="36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1">
        <f t="shared" ref="B76:P76" si="19">SUM(B77+B80+B83)</f>
        <v>100000000</v>
      </c>
      <c r="C76" s="31">
        <f t="shared" si="19"/>
        <v>-52663233</v>
      </c>
      <c r="D76" s="31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>SUM(Q77+Q80+Q83)</f>
        <v>35131868.590000004</v>
      </c>
    </row>
    <row r="77" spans="1:19" ht="18.75" customHeight="1" x14ac:dyDescent="0.25">
      <c r="A77" s="21" t="s">
        <v>6</v>
      </c>
      <c r="B77" s="33">
        <f t="shared" ref="B77:Q77" si="20">SUM(B78:B79)</f>
        <v>0</v>
      </c>
      <c r="C77" s="33"/>
      <c r="D77" s="33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6"/>
      <c r="C79" s="36"/>
      <c r="D79" s="36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3">
        <f t="shared" ref="B80:D80" si="22">SUM(B81:B82)</f>
        <v>100000000</v>
      </c>
      <c r="C80" s="33">
        <f t="shared" si="22"/>
        <v>-52663233</v>
      </c>
      <c r="D80" s="33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6"/>
      <c r="C82" s="36"/>
      <c r="D82" s="36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3"/>
      <c r="C83" s="33"/>
      <c r="D83" s="33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8524134926.7799988</v>
      </c>
      <c r="D85" s="43">
        <f t="shared" ref="D85:P85" si="24">+D10+D76</f>
        <v>18474442903.779999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1239595953.0799999</v>
      </c>
      <c r="J85" s="43">
        <f t="shared" si="24"/>
        <v>1473195083.96</v>
      </c>
      <c r="K85" s="43">
        <f t="shared" si="24"/>
        <v>1553699418.48</v>
      </c>
      <c r="L85" s="43">
        <f t="shared" si="24"/>
        <v>755302438.17999995</v>
      </c>
      <c r="M85" s="43">
        <f t="shared" si="24"/>
        <v>1499136552.6299999</v>
      </c>
      <c r="N85" s="43">
        <f t="shared" si="24"/>
        <v>1392269844.96</v>
      </c>
      <c r="O85" s="43">
        <f t="shared" si="24"/>
        <v>1772559401.49</v>
      </c>
      <c r="P85" s="43">
        <f t="shared" si="24"/>
        <v>0</v>
      </c>
      <c r="Q85" s="43">
        <f>+Q10+Q76</f>
        <v>13509525528.52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s="14" customFormat="1" x14ac:dyDescent="0.25">
      <c r="B94" s="51"/>
      <c r="C94" s="52"/>
      <c r="D94" s="51"/>
      <c r="E94" s="52"/>
      <c r="F94" s="52"/>
      <c r="G94" s="52"/>
      <c r="H94" s="52"/>
      <c r="I94" s="52"/>
      <c r="J94" s="51"/>
      <c r="K94" s="52"/>
      <c r="L94" s="52"/>
      <c r="M94" s="52"/>
      <c r="N94" s="52"/>
      <c r="O94" s="52"/>
      <c r="P94" s="51"/>
      <c r="Q94" s="52"/>
    </row>
    <row r="95" spans="1:20" s="14" customFormat="1" x14ac:dyDescent="0.25">
      <c r="B95" s="51"/>
      <c r="C95" s="52"/>
      <c r="D95" s="51"/>
      <c r="E95" s="52"/>
      <c r="F95" s="52"/>
      <c r="G95" s="52"/>
      <c r="H95" s="52"/>
      <c r="I95" s="52"/>
      <c r="J95" s="51"/>
      <c r="K95" s="52"/>
      <c r="L95" s="52"/>
      <c r="M95" s="52"/>
      <c r="N95" s="52"/>
      <c r="O95" s="52"/>
      <c r="P95" s="51"/>
      <c r="Q95" s="52"/>
    </row>
    <row r="96" spans="1:20" s="14" customFormat="1" x14ac:dyDescent="0.25">
      <c r="B96" s="51"/>
      <c r="C96" s="52"/>
      <c r="D96" s="51"/>
      <c r="E96" s="52"/>
      <c r="F96" s="52"/>
      <c r="G96" s="52"/>
      <c r="H96" s="52"/>
      <c r="I96" s="52"/>
      <c r="J96" s="51"/>
      <c r="K96" s="52"/>
      <c r="L96" s="52"/>
      <c r="M96" s="52"/>
      <c r="N96" s="52"/>
      <c r="O96" s="52"/>
      <c r="P96" s="51"/>
      <c r="Q96" s="52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55118110236220474" bottom="0.35433070866141736" header="0.31496062992125984" footer="0.31496062992125984"/>
  <pageSetup paperSize="5" scale="38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2023-12-11T12:19:57Z</cp:lastPrinted>
  <dcterms:created xsi:type="dcterms:W3CDTF">2021-08-10T14:38:52Z</dcterms:created>
  <dcterms:modified xsi:type="dcterms:W3CDTF">2023-12-11T12:20:36Z</dcterms:modified>
</cp:coreProperties>
</file>