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3\10. Octubre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'!$A$8:$S$74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0" i="1" l="1"/>
  <c r="Q76" i="1"/>
  <c r="Q63" i="1"/>
  <c r="Q37" i="1"/>
  <c r="Q19" i="1" l="1"/>
  <c r="Q78" i="1"/>
  <c r="Q79" i="1"/>
  <c r="Q77" i="1" l="1"/>
  <c r="I11" i="1"/>
  <c r="D64" i="1" l="1"/>
  <c r="Q81" i="1"/>
  <c r="Q30" i="1"/>
  <c r="Q20" i="1"/>
  <c r="H17" i="1"/>
  <c r="F17" i="1"/>
  <c r="F80" i="1"/>
  <c r="E80" i="1"/>
  <c r="Q12" i="1" l="1"/>
  <c r="D13" i="1" l="1"/>
  <c r="D81" i="1" l="1"/>
  <c r="D65" i="1"/>
  <c r="D59" i="1"/>
  <c r="D60" i="1"/>
  <c r="D61" i="1"/>
  <c r="D62" i="1"/>
  <c r="D55" i="1"/>
  <c r="D56" i="1"/>
  <c r="D57" i="1"/>
  <c r="D58" i="1"/>
  <c r="D54" i="1"/>
  <c r="D45" i="1"/>
  <c r="D46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0" i="1" l="1"/>
  <c r="C80" i="1"/>
  <c r="C76" i="1" s="1"/>
  <c r="C37" i="1" l="1"/>
  <c r="Q61" i="1" l="1"/>
  <c r="B11" i="1" l="1"/>
  <c r="C63" i="1"/>
  <c r="C27" i="1"/>
  <c r="C17" i="1"/>
  <c r="C53" i="1" l="1"/>
  <c r="C11" i="1"/>
  <c r="C10" i="1" s="1"/>
  <c r="C85" i="1" s="1"/>
  <c r="Q65" i="1" l="1"/>
  <c r="G80" i="1"/>
  <c r="H80" i="1"/>
  <c r="I80" i="1"/>
  <c r="J80" i="1"/>
  <c r="K80" i="1"/>
  <c r="L80" i="1"/>
  <c r="M80" i="1"/>
  <c r="N80" i="1"/>
  <c r="O80" i="1"/>
  <c r="P80" i="1"/>
  <c r="B80" i="1"/>
  <c r="H63" i="1" l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O77" i="1"/>
  <c r="O76" i="1" s="1"/>
  <c r="D11" i="1"/>
  <c r="E11" i="1"/>
  <c r="F11" i="1"/>
  <c r="G11" i="1"/>
  <c r="H11" i="1"/>
  <c r="J11" i="1"/>
  <c r="K11" i="1"/>
  <c r="L11" i="1"/>
  <c r="M11" i="1"/>
  <c r="N11" i="1"/>
  <c r="O11" i="1"/>
  <c r="P11" i="1"/>
  <c r="Q13" i="1"/>
  <c r="Q14" i="1"/>
  <c r="Q15" i="1"/>
  <c r="Q16" i="1"/>
  <c r="B17" i="1"/>
  <c r="D17" i="1"/>
  <c r="E17" i="1"/>
  <c r="G17" i="1"/>
  <c r="I17" i="1"/>
  <c r="J17" i="1"/>
  <c r="K17" i="1"/>
  <c r="L17" i="1"/>
  <c r="M17" i="1"/>
  <c r="N17" i="1"/>
  <c r="O17" i="1"/>
  <c r="P17" i="1"/>
  <c r="Q21" i="1"/>
  <c r="Q22" i="1"/>
  <c r="Q23" i="1"/>
  <c r="Q24" i="1"/>
  <c r="B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3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B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B6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73" i="1"/>
  <c r="Q74" i="1"/>
  <c r="B77" i="1"/>
  <c r="B76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N76" i="1" s="1"/>
  <c r="P77" i="1"/>
  <c r="P76" i="1" s="1"/>
  <c r="Q80" i="1"/>
  <c r="Q82" i="1"/>
  <c r="Q83" i="1"/>
  <c r="Q84" i="1"/>
  <c r="G10" i="1" l="1"/>
  <c r="G85" i="1" s="1"/>
  <c r="Q11" i="1"/>
  <c r="F10" i="1"/>
  <c r="F85" i="1" s="1"/>
  <c r="E10" i="1"/>
  <c r="E85" i="1" s="1"/>
  <c r="K10" i="1"/>
  <c r="K85" i="1" s="1"/>
  <c r="H10" i="1"/>
  <c r="H85" i="1" s="1"/>
  <c r="M10" i="1"/>
  <c r="M85" i="1" s="1"/>
  <c r="L10" i="1"/>
  <c r="L85" i="1" s="1"/>
  <c r="P10" i="1"/>
  <c r="P85" i="1" s="1"/>
  <c r="J10" i="1"/>
  <c r="J85" i="1" s="1"/>
  <c r="N10" i="1"/>
  <c r="N85" i="1" s="1"/>
  <c r="B10" i="1"/>
  <c r="B85" i="1" s="1"/>
  <c r="I10" i="1"/>
  <c r="I85" i="1" s="1"/>
  <c r="O10" i="1"/>
  <c r="O85" i="1" s="1"/>
  <c r="Q68" i="1"/>
  <c r="Q27" i="1"/>
  <c r="Q17" i="1"/>
  <c r="Q85" i="1" l="1"/>
  <c r="D37" i="1" l="1"/>
  <c r="D10" i="1" s="1"/>
  <c r="D85" i="1" s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<sst xmlns="http://schemas.openxmlformats.org/spreadsheetml/2006/main" count="100" uniqueCount="100">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</sst>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164" fontId="0" fillId="0" borderId="0" xfId="0" applyNumberFormat="1" applyFont="1" applyFill="1"/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4" xfId="0" applyNumberFormat="1" applyFont="1" applyFill="1" applyBorder="1" applyAlignment="1">
      <alignment horizontal="center"/>
    </xf>
    <xf numFmtId="43" fontId="6" fillId="3" borderId="5" xfId="0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" fillId="0" borderId="0" xfId="1" applyNumberFormat="1" applyFont="1" applyFill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6" fillId="2" borderId="2" xfId="1" applyNumberFormat="1" applyFont="1" applyFill="1" applyBorder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" fontId="0" fillId="0" borderId="0" xfId="0" applyNumberFormat="1"/>
    <xf numFmtId="0" fontId="3" fillId="0" borderId="0" xfId="0" applyFont="1" applyAlignment="1">
      <alignment horizontal="center" vertical="top" wrapText="1" readingOrder="1"/>
    </xf>
    <xf numFmtId="43" fontId="6" fillId="3" borderId="9" xfId="0" applyNumberFormat="1" applyFont="1" applyFill="1" applyBorder="1" applyAlignment="1">
      <alignment horizontal="center" vertical="center"/>
    </xf>
    <xf numFmtId="43" fontId="6" fillId="3" borderId="8" xfId="0" applyNumberFormat="1" applyFont="1" applyFill="1" applyBorder="1" applyAlignment="1">
      <alignment horizontal="center" vertical="center"/>
    </xf>
    <xf numFmtId="43" fontId="6" fillId="3" borderId="7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1476375</xdr:colOff>
      <xdr:row>1</xdr:row>
      <xdr:rowOff>200025</xdr:rowOff>
    </xdr:from>
    <xdr:to>
      <xdr:col>16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121</xdr:row>
      <xdr:rowOff>35719</xdr:rowOff>
    </xdr:from>
    <xdr:to>
      <xdr:col>0</xdr:col>
      <xdr:colOff>3849424</xdr:colOff>
      <xdr:row>122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120</xdr:row>
      <xdr:rowOff>83344</xdr:rowOff>
    </xdr:from>
    <xdr:to>
      <xdr:col>16</xdr:col>
      <xdr:colOff>1269205</xdr:colOff>
      <xdr:row>122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2338388</xdr:colOff>
      <xdr:row>108</xdr:row>
      <xdr:rowOff>35719</xdr:rowOff>
    </xdr:from>
    <xdr:to>
      <xdr:col>2</xdr:col>
      <xdr:colOff>1071563</xdr:colOff>
      <xdr:row>114</xdr:row>
      <xdr:rowOff>88636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338388" y="23026688"/>
          <a:ext cx="307895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704850</xdr:colOff>
      <xdr:row>108</xdr:row>
      <xdr:rowOff>23813</xdr:rowOff>
    </xdr:from>
    <xdr:to>
      <xdr:col>6</xdr:col>
      <xdr:colOff>1138238</xdr:colOff>
      <xdr:row>114</xdr:row>
      <xdr:rowOff>76730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1420475" y="22633782"/>
          <a:ext cx="305276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476248</xdr:colOff>
      <xdr:row>107</xdr:row>
      <xdr:rowOff>109537</xdr:rowOff>
    </xdr:from>
    <xdr:to>
      <xdr:col>16</xdr:col>
      <xdr:colOff>261936</xdr:colOff>
      <xdr:row>114</xdr:row>
      <xdr:rowOff>109537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0359686" y="22529006"/>
          <a:ext cx="3488531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1331119</xdr:colOff>
      <xdr:row>94</xdr:row>
      <xdr:rowOff>57150</xdr:rowOff>
    </xdr:from>
    <xdr:to>
      <xdr:col>1</xdr:col>
      <xdr:colOff>878681</xdr:colOff>
      <xdr:row>100</xdr:row>
      <xdr:rowOff>110067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1331119" y="23464838"/>
          <a:ext cx="772715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904874</xdr:colOff>
      <xdr:row>94</xdr:row>
      <xdr:rowOff>35722</xdr:rowOff>
    </xdr:from>
    <xdr:to>
      <xdr:col>8</xdr:col>
      <xdr:colOff>1047748</xdr:colOff>
      <xdr:row>100</xdr:row>
      <xdr:rowOff>88639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7466468" y="23443410"/>
          <a:ext cx="3095624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476250</xdr:colOff>
      <xdr:row>93</xdr:row>
      <xdr:rowOff>88106</xdr:rowOff>
    </xdr:from>
    <xdr:to>
      <xdr:col>14</xdr:col>
      <xdr:colOff>761999</xdr:colOff>
      <xdr:row>100</xdr:row>
      <xdr:rowOff>88106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6038969" y="23305294"/>
          <a:ext cx="3238499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35"/>
  <sheetViews>
    <sheetView showGridLines="0" tabSelected="1" zoomScale="80" zoomScaleNormal="80" workbookViewId="0">
      <pane ySplit="9" topLeftCell="A10" activePane="bottomLeft" state="frozen"/>
      <selection pane="bottomLeft" activeCell="F94" sqref="A94:XFD104"/>
    </sheetView>
  </sheetViews>
  <sheetFormatPr baseColWidth="10" defaultColWidth="11.42578125" defaultRowHeight="15" x14ac:dyDescent="0.25"/>
  <cols>
    <col min="1" max="1" width="122.7109375" style="1" bestFit="1" customWidth="1"/>
    <col min="2" max="2" width="28.28515625" style="44" customWidth="1"/>
    <col min="3" max="3" width="23.28515625" style="44" customWidth="1"/>
    <col min="4" max="4" width="30" style="6" customWidth="1"/>
    <col min="5" max="5" width="21" style="44" bestFit="1" customWidth="1"/>
    <col min="6" max="7" width="23.28515625" style="6" bestFit="1" customWidth="1"/>
    <col min="8" max="8" width="21" style="6" bestFit="1" customWidth="1"/>
    <col min="9" max="10" width="23.28515625" style="6" bestFit="1" customWidth="1"/>
    <col min="11" max="11" width="23.28515625" style="44" bestFit="1" customWidth="1"/>
    <col min="12" max="12" width="21" style="6" bestFit="1" customWidth="1"/>
    <col min="13" max="16" width="22.140625" style="6" customWidth="1"/>
    <col min="17" max="17" width="22.140625" style="44" customWidth="1"/>
    <col min="18" max="18" width="20.28515625" style="1" customWidth="1"/>
    <col min="19" max="19" width="17.85546875" style="1" bestFit="1" customWidth="1"/>
    <col min="20" max="20" width="18.85546875" style="1" bestFit="1" customWidth="1"/>
    <col min="21" max="16384" width="11.42578125" style="1"/>
  </cols>
  <sheetData>
    <row r="2" spans="1:19" ht="28.5" customHeight="1" x14ac:dyDescent="0.25">
      <c r="A2" s="60" t="s">
        <v>92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9" ht="21" customHeight="1" x14ac:dyDescent="0.25">
      <c r="A3" s="62" t="s">
        <v>91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9" ht="23.25" x14ac:dyDescent="0.25">
      <c r="A4" s="66">
        <v>2023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9" ht="23.25" x14ac:dyDescent="0.25">
      <c r="A5" s="62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9" ht="23.25" x14ac:dyDescent="0.25">
      <c r="A6" s="56" t="s">
        <v>89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9" ht="15.75" customHeight="1" x14ac:dyDescent="0.25">
      <c r="A7" s="2"/>
      <c r="B7" s="24"/>
      <c r="C7" s="24"/>
      <c r="D7" s="25"/>
      <c r="E7" s="24"/>
      <c r="F7" s="25"/>
      <c r="G7" s="25"/>
      <c r="H7" s="25"/>
      <c r="I7" s="24"/>
      <c r="J7" s="25"/>
      <c r="K7" s="25"/>
      <c r="L7" s="25"/>
      <c r="M7" s="25"/>
      <c r="N7" s="25"/>
      <c r="O7" s="25"/>
      <c r="P7" s="25"/>
      <c r="Q7" s="25"/>
    </row>
    <row r="8" spans="1:19" ht="25.5" customHeight="1" x14ac:dyDescent="0.25">
      <c r="A8" s="63" t="s">
        <v>88</v>
      </c>
      <c r="B8" s="64" t="s">
        <v>87</v>
      </c>
      <c r="C8" s="64" t="s">
        <v>99</v>
      </c>
      <c r="D8" s="64" t="s">
        <v>86</v>
      </c>
      <c r="E8" s="57" t="s">
        <v>85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9"/>
    </row>
    <row r="9" spans="1:19" ht="18.75" x14ac:dyDescent="0.3">
      <c r="A9" s="63"/>
      <c r="B9" s="65"/>
      <c r="C9" s="65"/>
      <c r="D9" s="65"/>
      <c r="E9" s="26" t="s">
        <v>84</v>
      </c>
      <c r="F9" s="27" t="s">
        <v>83</v>
      </c>
      <c r="G9" s="27" t="s">
        <v>82</v>
      </c>
      <c r="H9" s="27" t="s">
        <v>81</v>
      </c>
      <c r="I9" s="28" t="s">
        <v>80</v>
      </c>
      <c r="J9" s="27" t="s">
        <v>79</v>
      </c>
      <c r="K9" s="29" t="s">
        <v>78</v>
      </c>
      <c r="L9" s="27" t="s">
        <v>77</v>
      </c>
      <c r="M9" s="27" t="s">
        <v>76</v>
      </c>
      <c r="N9" s="27" t="s">
        <v>75</v>
      </c>
      <c r="O9" s="27" t="s">
        <v>74</v>
      </c>
      <c r="P9" s="28" t="s">
        <v>73</v>
      </c>
      <c r="Q9" s="26" t="s">
        <v>72</v>
      </c>
    </row>
    <row r="10" spans="1:19" ht="18.75" customHeight="1" x14ac:dyDescent="0.25">
      <c r="A10" s="3" t="s">
        <v>71</v>
      </c>
      <c r="B10" s="30">
        <f>+B11+B17+B27+B37+B46+B53+B63</f>
        <v>9850307977</v>
      </c>
      <c r="C10" s="30">
        <f>+C11+C17+C27+C37+C46+C53+C63</f>
        <v>8289245608.6399994</v>
      </c>
      <c r="D10" s="30">
        <f t="shared" ref="D10:P10" si="0">+D11+D17+D27+D37+D46+D53+D63</f>
        <v>18139553585.639999</v>
      </c>
      <c r="E10" s="31">
        <f>+E11+E17+E27+E37+E46+E53+E63</f>
        <v>330341815.13999999</v>
      </c>
      <c r="F10" s="31">
        <f>+F11+F17+F27+F37+F46+F53+F63</f>
        <v>1422637261.04</v>
      </c>
      <c r="G10" s="30">
        <f>+G11+G17+G27+G37+G46+G53+G63</f>
        <v>1222563541.4499998</v>
      </c>
      <c r="H10" s="30">
        <f t="shared" si="0"/>
        <v>813092349.51999998</v>
      </c>
      <c r="I10" s="30">
        <f t="shared" si="0"/>
        <v>1239735953.0799999</v>
      </c>
      <c r="J10" s="30">
        <f t="shared" si="0"/>
        <v>1473195083.96</v>
      </c>
      <c r="K10" s="30">
        <f t="shared" si="0"/>
        <v>1553699418.48</v>
      </c>
      <c r="L10" s="30">
        <f t="shared" si="0"/>
        <v>755302438.17999995</v>
      </c>
      <c r="M10" s="30">
        <f t="shared" si="0"/>
        <v>1499136552.6299999</v>
      </c>
      <c r="N10" s="30">
        <f t="shared" si="0"/>
        <v>1386844877.27</v>
      </c>
      <c r="O10" s="30">
        <f t="shared" si="0"/>
        <v>0</v>
      </c>
      <c r="P10" s="30">
        <f t="shared" si="0"/>
        <v>0</v>
      </c>
      <c r="Q10" s="31">
        <f>+Q11+Q17+Q27+Q37+Q46+Q53+Q63</f>
        <v>11696549290.75</v>
      </c>
      <c r="R10" s="5"/>
      <c r="S10" s="6"/>
    </row>
    <row r="11" spans="1:19" ht="18.75" customHeight="1" x14ac:dyDescent="0.25">
      <c r="A11" s="4" t="s">
        <v>70</v>
      </c>
      <c r="B11" s="32">
        <f>SUM(B12:B16)</f>
        <v>1561974214</v>
      </c>
      <c r="C11" s="32">
        <f t="shared" ref="C11:P11" si="1">SUM(C12:C16)</f>
        <v>1325816605.1499999</v>
      </c>
      <c r="D11" s="32">
        <f t="shared" si="1"/>
        <v>2887790819.1499996</v>
      </c>
      <c r="E11" s="33">
        <f t="shared" si="1"/>
        <v>190621885.63</v>
      </c>
      <c r="F11" s="33">
        <f t="shared" si="1"/>
        <v>190736550.00999999</v>
      </c>
      <c r="G11" s="33">
        <f t="shared" si="1"/>
        <v>211905848.72</v>
      </c>
      <c r="H11" s="33">
        <f t="shared" si="1"/>
        <v>185425842.41000003</v>
      </c>
      <c r="I11" s="33">
        <f>SUM(I12:I16)</f>
        <v>195300046.03</v>
      </c>
      <c r="J11" s="33">
        <f t="shared" si="1"/>
        <v>184850134.12</v>
      </c>
      <c r="K11" s="33">
        <f t="shared" si="1"/>
        <v>303181355.66000009</v>
      </c>
      <c r="L11" s="33">
        <f t="shared" si="1"/>
        <v>217628134.44999999</v>
      </c>
      <c r="M11" s="33">
        <f t="shared" si="1"/>
        <v>186009594.84999999</v>
      </c>
      <c r="N11" s="33">
        <f t="shared" si="1"/>
        <v>185248889.22999999</v>
      </c>
      <c r="O11" s="33">
        <f t="shared" si="1"/>
        <v>0</v>
      </c>
      <c r="P11" s="33">
        <f t="shared" si="1"/>
        <v>0</v>
      </c>
      <c r="Q11" s="33">
        <f>SUM(Q12:Q16)</f>
        <v>2050908281.1099999</v>
      </c>
    </row>
    <row r="12" spans="1:19" ht="18.75" customHeight="1" x14ac:dyDescent="0.25">
      <c r="A12" s="17" t="s">
        <v>69</v>
      </c>
      <c r="B12" s="34">
        <v>1128967309</v>
      </c>
      <c r="C12" s="34">
        <v>1014461887.5699999</v>
      </c>
      <c r="D12" s="34">
        <f>+B12+C12</f>
        <v>2143429196.5699999</v>
      </c>
      <c r="E12" s="55">
        <v>161673728.56999999</v>
      </c>
      <c r="F12" s="55">
        <v>161503704.75999999</v>
      </c>
      <c r="G12" s="35">
        <v>183335065.97999999</v>
      </c>
      <c r="H12" s="55">
        <v>157044627.24000001</v>
      </c>
      <c r="I12" s="55">
        <v>167126355.05000001</v>
      </c>
      <c r="J12" s="55">
        <v>156553018.16</v>
      </c>
      <c r="K12" s="55">
        <v>160162763.34000003</v>
      </c>
      <c r="L12" s="55">
        <v>172194241.41999999</v>
      </c>
      <c r="M12" s="55">
        <v>156822330.69</v>
      </c>
      <c r="N12" s="55">
        <v>156959363.56999999</v>
      </c>
      <c r="O12" s="36"/>
      <c r="P12" s="36"/>
      <c r="Q12" s="36">
        <f>SUM(E12:P12)</f>
        <v>1633375198.78</v>
      </c>
    </row>
    <row r="13" spans="1:19" ht="18.75" customHeight="1" x14ac:dyDescent="0.25">
      <c r="A13" s="17" t="s">
        <v>68</v>
      </c>
      <c r="B13" s="34">
        <v>286488908</v>
      </c>
      <c r="C13" s="34">
        <v>85034920</v>
      </c>
      <c r="D13" s="34">
        <f>+B13+C13</f>
        <v>371523828</v>
      </c>
      <c r="E13" s="55">
        <v>4352544</v>
      </c>
      <c r="F13" s="55">
        <v>4644934.1900000004</v>
      </c>
      <c r="G13" s="35">
        <v>4226544</v>
      </c>
      <c r="H13" s="55">
        <v>4425146.58</v>
      </c>
      <c r="I13" s="55">
        <v>4397992.7</v>
      </c>
      <c r="J13" s="55">
        <v>4384381.03</v>
      </c>
      <c r="K13" s="55">
        <v>119231095.84</v>
      </c>
      <c r="L13" s="55">
        <v>21621578.010000002</v>
      </c>
      <c r="M13" s="55">
        <v>5288375.45</v>
      </c>
      <c r="N13" s="55">
        <v>4348044</v>
      </c>
      <c r="O13" s="36"/>
      <c r="P13" s="36"/>
      <c r="Q13" s="36">
        <f>SUM(E13:P13)</f>
        <v>176920635.79999998</v>
      </c>
    </row>
    <row r="14" spans="1:19" ht="18.75" customHeight="1" x14ac:dyDescent="0.25">
      <c r="A14" s="17" t="s">
        <v>67</v>
      </c>
      <c r="B14" s="37"/>
      <c r="C14" s="36"/>
      <c r="D14" s="34">
        <f t="shared" ref="D14:D16" si="2">+B14+C14</f>
        <v>0</v>
      </c>
      <c r="E14" s="34"/>
      <c r="F14" s="3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>
        <f>SUM(E14:P14)</f>
        <v>0</v>
      </c>
    </row>
    <row r="15" spans="1:19" ht="18.75" customHeight="1" x14ac:dyDescent="0.25">
      <c r="A15" s="17" t="s">
        <v>66</v>
      </c>
      <c r="B15" s="39"/>
      <c r="C15" s="36"/>
      <c r="D15" s="34">
        <f t="shared" si="2"/>
        <v>0</v>
      </c>
      <c r="E15" s="34"/>
      <c r="F15" s="3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>
        <f>SUM(E15:P15)</f>
        <v>0</v>
      </c>
    </row>
    <row r="16" spans="1:19" ht="18.75" customHeight="1" x14ac:dyDescent="0.25">
      <c r="A16" s="17" t="s">
        <v>65</v>
      </c>
      <c r="B16" s="34">
        <v>146517997</v>
      </c>
      <c r="C16" s="34">
        <v>226319797.57999998</v>
      </c>
      <c r="D16" s="34">
        <f t="shared" si="2"/>
        <v>372837794.57999998</v>
      </c>
      <c r="E16" s="34">
        <v>24595613.059999999</v>
      </c>
      <c r="F16" s="34">
        <v>24587911.059999995</v>
      </c>
      <c r="G16" s="35">
        <v>24344238.739999998</v>
      </c>
      <c r="H16" s="55">
        <v>23956068.59</v>
      </c>
      <c r="I16" s="55">
        <v>23775698.280000001</v>
      </c>
      <c r="J16" s="55">
        <v>23912734.93</v>
      </c>
      <c r="K16" s="36">
        <v>23787496.48</v>
      </c>
      <c r="L16" s="55">
        <v>23812315.02</v>
      </c>
      <c r="M16" s="55">
        <v>23898888.710000001</v>
      </c>
      <c r="N16" s="55">
        <v>23941481.66</v>
      </c>
      <c r="O16" s="36"/>
      <c r="P16" s="36"/>
      <c r="Q16" s="36">
        <f>SUM(E16:P16)</f>
        <v>240612446.53</v>
      </c>
    </row>
    <row r="17" spans="1:19" ht="18.75" customHeight="1" x14ac:dyDescent="0.25">
      <c r="A17" s="21" t="s">
        <v>64</v>
      </c>
      <c r="B17" s="33">
        <f t="shared" ref="B17:Q17" si="3">SUM(B18:B26)</f>
        <v>2139452785</v>
      </c>
      <c r="C17" s="33">
        <f t="shared" si="3"/>
        <v>635734560.73000002</v>
      </c>
      <c r="D17" s="33">
        <f t="shared" si="3"/>
        <v>2775187345.73</v>
      </c>
      <c r="E17" s="33">
        <f t="shared" si="3"/>
        <v>137221366.12</v>
      </c>
      <c r="F17" s="33">
        <f>SUM(F18:F26)</f>
        <v>180207067.73999998</v>
      </c>
      <c r="G17" s="33">
        <f t="shared" si="3"/>
        <v>274754851.44999999</v>
      </c>
      <c r="H17" s="33">
        <f>SUM(H18:H26)</f>
        <v>196669076.09</v>
      </c>
      <c r="I17" s="33">
        <f t="shared" si="3"/>
        <v>89961133.699999988</v>
      </c>
      <c r="J17" s="33">
        <f t="shared" si="3"/>
        <v>204878500.06999996</v>
      </c>
      <c r="K17" s="33">
        <f t="shared" si="3"/>
        <v>170597766.16</v>
      </c>
      <c r="L17" s="33">
        <f t="shared" si="3"/>
        <v>295881927.25</v>
      </c>
      <c r="M17" s="33">
        <f t="shared" si="3"/>
        <v>181951650.83999997</v>
      </c>
      <c r="N17" s="33">
        <f t="shared" si="3"/>
        <v>198831474.88000003</v>
      </c>
      <c r="O17" s="33">
        <f t="shared" si="3"/>
        <v>0</v>
      </c>
      <c r="P17" s="33">
        <f t="shared" si="3"/>
        <v>0</v>
      </c>
      <c r="Q17" s="33">
        <f t="shared" si="3"/>
        <v>1930954814.3000002</v>
      </c>
    </row>
    <row r="18" spans="1:19" ht="18.75" customHeight="1" x14ac:dyDescent="0.25">
      <c r="A18" s="17" t="s">
        <v>63</v>
      </c>
      <c r="B18" s="34">
        <v>1554559853</v>
      </c>
      <c r="C18" s="34">
        <v>294728295</v>
      </c>
      <c r="D18" s="34">
        <f>+B18+C18</f>
        <v>1849288148</v>
      </c>
      <c r="E18" s="34">
        <v>128945015.95</v>
      </c>
      <c r="F18" s="34">
        <v>96926156.489999995</v>
      </c>
      <c r="G18" s="55">
        <v>199937511.94999999</v>
      </c>
      <c r="H18" s="55">
        <v>156205367.91</v>
      </c>
      <c r="I18" s="55">
        <v>34975677.079999998</v>
      </c>
      <c r="J18" s="55">
        <v>133498560.02</v>
      </c>
      <c r="K18" s="55">
        <v>140492867.62</v>
      </c>
      <c r="L18" s="55">
        <v>232933981.31</v>
      </c>
      <c r="M18" s="55">
        <v>129023711.94</v>
      </c>
      <c r="N18" s="55">
        <v>139870160.72</v>
      </c>
      <c r="O18" s="36"/>
      <c r="P18" s="36"/>
      <c r="Q18" s="36">
        <f>SUM(E18:P18)</f>
        <v>1392809010.99</v>
      </c>
    </row>
    <row r="19" spans="1:19" ht="18.75" customHeight="1" x14ac:dyDescent="0.25">
      <c r="A19" s="17" t="s">
        <v>62</v>
      </c>
      <c r="B19" s="34">
        <v>57479997</v>
      </c>
      <c r="C19" s="34">
        <v>-2449.3400000017136</v>
      </c>
      <c r="D19" s="34">
        <f t="shared" ref="D19:D26" si="4">+B19+C19</f>
        <v>57477547.659999996</v>
      </c>
      <c r="E19" s="55">
        <v>33934.519999999997</v>
      </c>
      <c r="F19" s="34"/>
      <c r="G19" s="35">
        <v>8041088.21</v>
      </c>
      <c r="H19" s="55">
        <v>5398500</v>
      </c>
      <c r="I19" s="55">
        <v>1617403.18</v>
      </c>
      <c r="J19" s="55">
        <v>4287888.5599999996</v>
      </c>
      <c r="K19" s="55">
        <v>177000</v>
      </c>
      <c r="L19" s="55">
        <v>783166.34</v>
      </c>
      <c r="M19" s="55">
        <v>561680</v>
      </c>
      <c r="N19" s="36"/>
      <c r="O19" s="36"/>
      <c r="P19" s="36"/>
      <c r="Q19" s="36">
        <f>SUM(E19:P19)</f>
        <v>20900660.809999999</v>
      </c>
      <c r="S19" s="19"/>
    </row>
    <row r="20" spans="1:19" ht="18.75" customHeight="1" x14ac:dyDescent="0.25">
      <c r="A20" s="17" t="s">
        <v>61</v>
      </c>
      <c r="B20" s="34">
        <v>35343090</v>
      </c>
      <c r="C20" s="34">
        <v>50187952.979999997</v>
      </c>
      <c r="D20" s="34">
        <f t="shared" si="4"/>
        <v>85531042.979999989</v>
      </c>
      <c r="E20" s="55">
        <v>6850983.8399999999</v>
      </c>
      <c r="F20" s="34"/>
      <c r="G20" s="36"/>
      <c r="H20" s="36"/>
      <c r="I20" s="55">
        <v>21010285.75</v>
      </c>
      <c r="J20" s="55">
        <v>5479860.9400000004</v>
      </c>
      <c r="K20" s="55">
        <v>276722.41000000003</v>
      </c>
      <c r="L20" s="55">
        <v>14578005.279999999</v>
      </c>
      <c r="M20" s="55">
        <v>8182083.4000000004</v>
      </c>
      <c r="N20" s="36">
        <v>7533737.3300000001</v>
      </c>
      <c r="O20" s="36"/>
      <c r="P20" s="36"/>
      <c r="Q20" s="36">
        <f>SUM(E20:P20)</f>
        <v>63911678.949999996</v>
      </c>
    </row>
    <row r="21" spans="1:19" ht="18.75" customHeight="1" x14ac:dyDescent="0.25">
      <c r="A21" s="17" t="s">
        <v>60</v>
      </c>
      <c r="B21" s="34">
        <v>11240816</v>
      </c>
      <c r="C21" s="34">
        <v>-5056968</v>
      </c>
      <c r="D21" s="34">
        <f t="shared" si="4"/>
        <v>6183848</v>
      </c>
      <c r="E21" s="55">
        <v>39268</v>
      </c>
      <c r="F21" s="55">
        <v>69541.66</v>
      </c>
      <c r="G21" s="35">
        <v>1439083.32</v>
      </c>
      <c r="H21" s="55">
        <v>69541.66</v>
      </c>
      <c r="I21" s="55">
        <v>209541.66</v>
      </c>
      <c r="J21" s="55">
        <v>159541.66</v>
      </c>
      <c r="K21" s="55">
        <v>69541.66</v>
      </c>
      <c r="L21" s="36"/>
      <c r="M21" s="55">
        <v>1729083.32</v>
      </c>
      <c r="N21" s="36"/>
      <c r="O21" s="36"/>
      <c r="P21" s="36"/>
      <c r="Q21" s="36">
        <f t="shared" ref="Q21:Q24" si="5">SUM(E21:P21)</f>
        <v>3785142.9399999995</v>
      </c>
      <c r="S21" s="19"/>
    </row>
    <row r="22" spans="1:19" ht="18.75" customHeight="1" x14ac:dyDescent="0.25">
      <c r="A22" s="17" t="s">
        <v>59</v>
      </c>
      <c r="B22" s="34">
        <v>78687768</v>
      </c>
      <c r="C22" s="34">
        <v>-12798118.359999999</v>
      </c>
      <c r="D22" s="34">
        <f t="shared" si="4"/>
        <v>65889649.640000001</v>
      </c>
      <c r="E22" s="55">
        <v>135421.6</v>
      </c>
      <c r="F22" s="55">
        <v>4265952.67</v>
      </c>
      <c r="G22" s="55">
        <v>3953827.41</v>
      </c>
      <c r="H22" s="55">
        <v>2465137.63</v>
      </c>
      <c r="I22" s="55">
        <v>2217900.9500000002</v>
      </c>
      <c r="J22" s="55">
        <v>4463133.43</v>
      </c>
      <c r="K22" s="55">
        <v>347330.98</v>
      </c>
      <c r="L22" s="55">
        <v>588506.41</v>
      </c>
      <c r="M22" s="55">
        <v>9274486.6500000004</v>
      </c>
      <c r="N22" s="55">
        <v>929559.53</v>
      </c>
      <c r="O22" s="36"/>
      <c r="P22" s="36"/>
      <c r="Q22" s="36">
        <f t="shared" si="5"/>
        <v>28641257.259999998</v>
      </c>
      <c r="S22" s="19"/>
    </row>
    <row r="23" spans="1:19" ht="18.75" customHeight="1" x14ac:dyDescent="0.25">
      <c r="A23" s="17" t="s">
        <v>58</v>
      </c>
      <c r="B23" s="34">
        <v>176258166</v>
      </c>
      <c r="C23" s="34">
        <v>63056116.61999999</v>
      </c>
      <c r="D23" s="34">
        <f t="shared" si="4"/>
        <v>239314282.62</v>
      </c>
      <c r="E23" s="34"/>
      <c r="F23" s="34">
        <v>63810275.82</v>
      </c>
      <c r="G23" s="35">
        <v>39208671.549999997</v>
      </c>
      <c r="H23" s="55">
        <v>17476675.91</v>
      </c>
      <c r="I23" s="55">
        <v>11247386.699999999</v>
      </c>
      <c r="J23" s="55">
        <v>23320643.559999999</v>
      </c>
      <c r="K23" s="55">
        <v>16131376.710000001</v>
      </c>
      <c r="L23" s="55">
        <v>19934647.390000001</v>
      </c>
      <c r="M23" s="55">
        <v>10206046.67</v>
      </c>
      <c r="N23" s="55">
        <v>27090931.649999999</v>
      </c>
      <c r="O23" s="36"/>
      <c r="P23" s="36"/>
      <c r="Q23" s="36">
        <f t="shared" si="5"/>
        <v>228426655.95999998</v>
      </c>
    </row>
    <row r="24" spans="1:19" ht="18.75" customHeight="1" x14ac:dyDescent="0.25">
      <c r="A24" s="17" t="s">
        <v>57</v>
      </c>
      <c r="B24" s="34">
        <v>62372432</v>
      </c>
      <c r="C24" s="34">
        <v>68606691.679999992</v>
      </c>
      <c r="D24" s="34">
        <f t="shared" si="4"/>
        <v>130979123.67999999</v>
      </c>
      <c r="E24" s="55">
        <v>250664.43</v>
      </c>
      <c r="F24" s="55">
        <v>3279291.1</v>
      </c>
      <c r="G24" s="35">
        <v>10981421.539999999</v>
      </c>
      <c r="H24" s="55">
        <v>7519709.2999999998</v>
      </c>
      <c r="I24" s="55">
        <v>2199056.08</v>
      </c>
      <c r="J24" s="55">
        <v>15815421.199999999</v>
      </c>
      <c r="K24" s="55">
        <v>8250408.5800000001</v>
      </c>
      <c r="L24" s="55">
        <v>6313177</v>
      </c>
      <c r="M24" s="55">
        <v>10515275</v>
      </c>
      <c r="N24" s="55">
        <v>3811033.49</v>
      </c>
      <c r="O24" s="36"/>
      <c r="P24" s="36"/>
      <c r="Q24" s="36">
        <f t="shared" si="5"/>
        <v>68935457.719999999</v>
      </c>
    </row>
    <row r="25" spans="1:19" ht="18.75" customHeight="1" x14ac:dyDescent="0.25">
      <c r="A25" s="17" t="s">
        <v>56</v>
      </c>
      <c r="B25" s="34">
        <v>154324465</v>
      </c>
      <c r="C25" s="34">
        <v>174576683.45999998</v>
      </c>
      <c r="D25" s="34">
        <f t="shared" si="4"/>
        <v>328901148.45999998</v>
      </c>
      <c r="E25" s="55">
        <v>840920.58</v>
      </c>
      <c r="F25" s="55">
        <v>11855850</v>
      </c>
      <c r="G25" s="55">
        <v>10960426.859999999</v>
      </c>
      <c r="H25" s="55">
        <v>7420104.9400000004</v>
      </c>
      <c r="I25" s="55">
        <v>16483882.300000001</v>
      </c>
      <c r="J25" s="55">
        <v>16696373</v>
      </c>
      <c r="K25" s="55">
        <v>4810628.2</v>
      </c>
      <c r="L25" s="55">
        <v>20750443.52</v>
      </c>
      <c r="M25" s="55">
        <v>12459283.859999999</v>
      </c>
      <c r="N25" s="55">
        <v>17886468.16</v>
      </c>
      <c r="O25" s="38"/>
      <c r="P25" s="38"/>
      <c r="Q25" s="36">
        <f>SUM(E25:P25)</f>
        <v>120164381.41999999</v>
      </c>
    </row>
    <row r="26" spans="1:19" ht="18.75" customHeight="1" x14ac:dyDescent="0.25">
      <c r="A26" s="17" t="s">
        <v>55</v>
      </c>
      <c r="B26" s="34">
        <v>9186198</v>
      </c>
      <c r="C26" s="34">
        <v>2436356.69</v>
      </c>
      <c r="D26" s="34">
        <f t="shared" si="4"/>
        <v>11622554.689999999</v>
      </c>
      <c r="E26" s="55">
        <v>125157.2</v>
      </c>
      <c r="F26" s="55"/>
      <c r="G26" s="35">
        <v>232820.61</v>
      </c>
      <c r="H26" s="55">
        <v>114038.74</v>
      </c>
      <c r="I26" s="55"/>
      <c r="J26" s="55">
        <v>1157077.7</v>
      </c>
      <c r="K26" s="55">
        <v>41890</v>
      </c>
      <c r="L26" s="38"/>
      <c r="M26" s="38"/>
      <c r="N26" s="55">
        <v>1709584</v>
      </c>
      <c r="O26" s="38"/>
      <c r="P26" s="38"/>
      <c r="Q26" s="36">
        <f>SUM(E26:P26)</f>
        <v>3380568.25</v>
      </c>
    </row>
    <row r="27" spans="1:19" ht="18.75" customHeight="1" x14ac:dyDescent="0.25">
      <c r="A27" s="21" t="s">
        <v>54</v>
      </c>
      <c r="B27" s="33">
        <f t="shared" ref="B27:Q27" si="6">SUM(B28:B36)</f>
        <v>553195693</v>
      </c>
      <c r="C27" s="33">
        <f t="shared" si="6"/>
        <v>270810970.03999996</v>
      </c>
      <c r="D27" s="33">
        <f>SUM(D28:D36)</f>
        <v>824006663.03999996</v>
      </c>
      <c r="E27" s="33">
        <f>SUM(E28:E36)</f>
        <v>2498563.39</v>
      </c>
      <c r="F27" s="33">
        <f t="shared" si="6"/>
        <v>43755092.920000002</v>
      </c>
      <c r="G27" s="33">
        <f t="shared" si="6"/>
        <v>100521776.85000001</v>
      </c>
      <c r="H27" s="32">
        <f t="shared" si="6"/>
        <v>42373309.559999995</v>
      </c>
      <c r="I27" s="32">
        <f t="shared" si="6"/>
        <v>12624545.380000001</v>
      </c>
      <c r="J27" s="32">
        <f t="shared" si="6"/>
        <v>35037392.799999997</v>
      </c>
      <c r="K27" s="32">
        <f t="shared" si="6"/>
        <v>29580210.530000001</v>
      </c>
      <c r="L27" s="32">
        <f t="shared" si="6"/>
        <v>40513206.879999995</v>
      </c>
      <c r="M27" s="32">
        <f t="shared" si="6"/>
        <v>46230121.730000004</v>
      </c>
      <c r="N27" s="32">
        <f t="shared" si="6"/>
        <v>61016460.459999993</v>
      </c>
      <c r="O27" s="32">
        <f t="shared" si="6"/>
        <v>0</v>
      </c>
      <c r="P27" s="32">
        <f t="shared" si="6"/>
        <v>0</v>
      </c>
      <c r="Q27" s="33">
        <f t="shared" si="6"/>
        <v>414150680.50000006</v>
      </c>
    </row>
    <row r="28" spans="1:19" ht="18.75" customHeight="1" x14ac:dyDescent="0.25">
      <c r="A28" s="17" t="s">
        <v>53</v>
      </c>
      <c r="B28" s="34">
        <v>11356259</v>
      </c>
      <c r="C28" s="34">
        <v>-7654110.2200000007</v>
      </c>
      <c r="D28" s="34">
        <f>+B28+C28</f>
        <v>3702148.7799999993</v>
      </c>
      <c r="E28" s="55">
        <v>65148.79</v>
      </c>
      <c r="F28" s="55">
        <v>35940</v>
      </c>
      <c r="G28" s="35">
        <v>1071314.6399999999</v>
      </c>
      <c r="H28" s="55">
        <v>26400</v>
      </c>
      <c r="I28" s="55">
        <v>30300</v>
      </c>
      <c r="J28" s="55">
        <v>46200</v>
      </c>
      <c r="K28" s="55">
        <v>23400</v>
      </c>
      <c r="L28" s="55">
        <v>436498.42</v>
      </c>
      <c r="M28" s="55">
        <v>42900</v>
      </c>
      <c r="N28" s="55">
        <v>48893.599999999999</v>
      </c>
      <c r="O28" s="38"/>
      <c r="P28" s="38"/>
      <c r="Q28" s="36">
        <f>SUM(E28:P28)</f>
        <v>1826995.45</v>
      </c>
    </row>
    <row r="29" spans="1:19" ht="18.75" customHeight="1" x14ac:dyDescent="0.25">
      <c r="A29" s="17" t="s">
        <v>52</v>
      </c>
      <c r="B29" s="34">
        <v>8303894</v>
      </c>
      <c r="C29" s="34">
        <v>-2525130.69</v>
      </c>
      <c r="D29" s="34">
        <f t="shared" ref="D29:D36" si="7">+B29+C29</f>
        <v>5778763.3100000005</v>
      </c>
      <c r="E29" s="34"/>
      <c r="F29" s="34"/>
      <c r="G29" s="38"/>
      <c r="H29" s="38"/>
      <c r="I29" s="38"/>
      <c r="J29" s="38"/>
      <c r="K29" s="38"/>
      <c r="L29" s="55">
        <v>1020110</v>
      </c>
      <c r="M29" s="55">
        <v>298540</v>
      </c>
      <c r="N29" s="55">
        <v>210158</v>
      </c>
      <c r="O29" s="38"/>
      <c r="P29" s="38"/>
      <c r="Q29" s="36">
        <f t="shared" ref="Q29:Q35" si="8">SUM(E29:P29)</f>
        <v>1528808</v>
      </c>
    </row>
    <row r="30" spans="1:19" ht="18.75" customHeight="1" x14ac:dyDescent="0.25">
      <c r="A30" s="17" t="s">
        <v>51</v>
      </c>
      <c r="B30" s="34">
        <v>12030593</v>
      </c>
      <c r="C30" s="34">
        <v>-3667562.47</v>
      </c>
      <c r="D30" s="34">
        <f t="shared" si="7"/>
        <v>8363030.5299999993</v>
      </c>
      <c r="E30" s="34">
        <v>28131.5</v>
      </c>
      <c r="F30" s="34"/>
      <c r="G30" s="35">
        <v>216612.6</v>
      </c>
      <c r="H30" s="38"/>
      <c r="I30" s="55">
        <v>341401.38</v>
      </c>
      <c r="J30" s="55">
        <v>49149</v>
      </c>
      <c r="K30" s="55">
        <v>12400</v>
      </c>
      <c r="L30" s="55">
        <v>2201911</v>
      </c>
      <c r="M30" s="55">
        <v>1160117</v>
      </c>
      <c r="N30" s="38"/>
      <c r="O30" s="38"/>
      <c r="P30" s="38"/>
      <c r="Q30" s="36">
        <f t="shared" si="8"/>
        <v>4009722.48</v>
      </c>
    </row>
    <row r="31" spans="1:19" ht="18.75" customHeight="1" x14ac:dyDescent="0.25">
      <c r="A31" s="17" t="s">
        <v>50</v>
      </c>
      <c r="B31" s="34">
        <v>5000000</v>
      </c>
      <c r="C31" s="34">
        <v>-4388200</v>
      </c>
      <c r="D31" s="34">
        <f t="shared" si="7"/>
        <v>611800</v>
      </c>
      <c r="E31" s="34"/>
      <c r="F31" s="34"/>
      <c r="G31" s="38"/>
      <c r="H31" s="38"/>
      <c r="I31" s="38"/>
      <c r="J31" s="38"/>
      <c r="K31" s="38"/>
      <c r="L31" s="55">
        <v>22750</v>
      </c>
      <c r="M31" s="38"/>
      <c r="N31" s="38"/>
      <c r="O31" s="38"/>
      <c r="P31" s="38"/>
      <c r="Q31" s="36">
        <f t="shared" si="8"/>
        <v>22750</v>
      </c>
    </row>
    <row r="32" spans="1:19" ht="18.75" customHeight="1" x14ac:dyDescent="0.25">
      <c r="A32" s="17" t="s">
        <v>49</v>
      </c>
      <c r="B32" s="34">
        <v>97418300</v>
      </c>
      <c r="C32" s="34">
        <v>-31040632.450000003</v>
      </c>
      <c r="D32" s="34">
        <f>+B32+C32</f>
        <v>66377667.549999997</v>
      </c>
      <c r="E32" s="55">
        <v>260512.46</v>
      </c>
      <c r="F32" s="55">
        <v>1177809.9199999999</v>
      </c>
      <c r="G32" s="35">
        <v>5937912.4699999997</v>
      </c>
      <c r="H32" s="55">
        <v>11485498.060000001</v>
      </c>
      <c r="I32" s="55">
        <v>2266322.75</v>
      </c>
      <c r="J32" s="55"/>
      <c r="K32" s="55">
        <v>9676</v>
      </c>
      <c r="L32" s="55">
        <v>4456163.62</v>
      </c>
      <c r="M32" s="38"/>
      <c r="N32" s="55">
        <v>10802602.01</v>
      </c>
      <c r="O32" s="38"/>
      <c r="P32" s="38"/>
      <c r="Q32" s="36">
        <f t="shared" si="8"/>
        <v>36396497.289999999</v>
      </c>
      <c r="R32" s="5"/>
    </row>
    <row r="33" spans="1:17" ht="18.75" customHeight="1" x14ac:dyDescent="0.25">
      <c r="A33" s="17" t="s">
        <v>48</v>
      </c>
      <c r="B33" s="34">
        <v>37270443</v>
      </c>
      <c r="C33" s="34">
        <v>114828809.71000001</v>
      </c>
      <c r="D33" s="34">
        <f t="shared" si="7"/>
        <v>152099252.71000001</v>
      </c>
      <c r="E33" s="55">
        <v>236409.04</v>
      </c>
      <c r="F33" s="55">
        <v>37753628</v>
      </c>
      <c r="G33" s="35">
        <v>17115464.34</v>
      </c>
      <c r="H33" s="55">
        <v>6263590.3799999999</v>
      </c>
      <c r="I33" s="55">
        <v>4344859.08</v>
      </c>
      <c r="J33" s="55">
        <v>1042884</v>
      </c>
      <c r="K33" s="55">
        <v>14908269.609999999</v>
      </c>
      <c r="L33" s="55">
        <v>964093.1</v>
      </c>
      <c r="M33" s="55">
        <v>30915178.260000002</v>
      </c>
      <c r="N33" s="55">
        <v>24098736.91</v>
      </c>
      <c r="O33" s="38"/>
      <c r="P33" s="38"/>
      <c r="Q33" s="36">
        <f t="shared" si="8"/>
        <v>137643112.72</v>
      </c>
    </row>
    <row r="34" spans="1:17" ht="18.75" customHeight="1" x14ac:dyDescent="0.25">
      <c r="A34" s="17" t="s">
        <v>47</v>
      </c>
      <c r="B34" s="34">
        <v>323183418</v>
      </c>
      <c r="C34" s="34">
        <v>171470585.25999999</v>
      </c>
      <c r="D34" s="34">
        <f t="shared" si="7"/>
        <v>494654003.25999999</v>
      </c>
      <c r="E34" s="55">
        <v>1242445.93</v>
      </c>
      <c r="F34" s="55">
        <v>2700000</v>
      </c>
      <c r="G34" s="35">
        <v>61620114.57</v>
      </c>
      <c r="H34" s="55">
        <v>24246491.75</v>
      </c>
      <c r="I34" s="55">
        <v>4251100</v>
      </c>
      <c r="J34" s="55">
        <v>33899159.799999997</v>
      </c>
      <c r="K34" s="55">
        <v>12158100</v>
      </c>
      <c r="L34" s="55">
        <v>28117571.649999999</v>
      </c>
      <c r="M34" s="55">
        <v>11474814.76</v>
      </c>
      <c r="N34" s="55">
        <v>22190492.800000001</v>
      </c>
      <c r="O34" s="38"/>
      <c r="P34" s="38"/>
      <c r="Q34" s="36">
        <f t="shared" si="8"/>
        <v>201900291.26000002</v>
      </c>
    </row>
    <row r="35" spans="1:17" ht="18.75" customHeight="1" x14ac:dyDescent="0.25">
      <c r="A35" s="17" t="s">
        <v>46</v>
      </c>
      <c r="B35" s="34"/>
      <c r="C35" s="34"/>
      <c r="D35" s="34">
        <f t="shared" si="7"/>
        <v>0</v>
      </c>
      <c r="E35" s="34"/>
      <c r="F35" s="34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6">
        <f t="shared" si="8"/>
        <v>0</v>
      </c>
    </row>
    <row r="36" spans="1:17" ht="18.75" customHeight="1" x14ac:dyDescent="0.25">
      <c r="A36" s="17" t="s">
        <v>45</v>
      </c>
      <c r="B36" s="34">
        <v>58632786</v>
      </c>
      <c r="C36" s="34">
        <v>33787210.899999999</v>
      </c>
      <c r="D36" s="34">
        <f t="shared" si="7"/>
        <v>92419996.900000006</v>
      </c>
      <c r="E36" s="55">
        <v>665915.67000000004</v>
      </c>
      <c r="F36" s="55">
        <v>2087715</v>
      </c>
      <c r="G36" s="35">
        <v>14560358.23</v>
      </c>
      <c r="H36" s="55">
        <v>351329.37</v>
      </c>
      <c r="I36" s="55">
        <v>1390562.17</v>
      </c>
      <c r="J36" s="38"/>
      <c r="K36" s="55">
        <v>2468364.92</v>
      </c>
      <c r="L36" s="55">
        <v>3294109.09</v>
      </c>
      <c r="M36" s="55">
        <v>2338571.71</v>
      </c>
      <c r="N36" s="55">
        <v>3665577.14</v>
      </c>
      <c r="O36" s="38"/>
      <c r="P36" s="38"/>
      <c r="Q36" s="36">
        <f>SUM(E36:P36)</f>
        <v>30822503.300000001</v>
      </c>
    </row>
    <row r="37" spans="1:17" ht="18.75" customHeight="1" x14ac:dyDescent="0.25">
      <c r="A37" s="21" t="s">
        <v>44</v>
      </c>
      <c r="B37" s="33">
        <f t="shared" ref="B37:P37" si="9">SUM(B38:B45)</f>
        <v>40416309</v>
      </c>
      <c r="C37" s="33">
        <f t="shared" si="9"/>
        <v>-5200000</v>
      </c>
      <c r="D37" s="33">
        <f t="shared" si="9"/>
        <v>35216309</v>
      </c>
      <c r="E37" s="33">
        <f t="shared" si="9"/>
        <v>0</v>
      </c>
      <c r="F37" s="32">
        <f t="shared" si="9"/>
        <v>0</v>
      </c>
      <c r="G37" s="33">
        <f t="shared" si="9"/>
        <v>250000</v>
      </c>
      <c r="H37" s="32">
        <f t="shared" si="9"/>
        <v>500000</v>
      </c>
      <c r="I37" s="32">
        <f t="shared" si="9"/>
        <v>0</v>
      </c>
      <c r="J37" s="32">
        <f t="shared" si="9"/>
        <v>300000</v>
      </c>
      <c r="K37" s="32">
        <f t="shared" si="9"/>
        <v>0</v>
      </c>
      <c r="L37" s="32">
        <f t="shared" si="9"/>
        <v>0</v>
      </c>
      <c r="M37" s="32">
        <f t="shared" si="9"/>
        <v>960683.2</v>
      </c>
      <c r="N37" s="32">
        <f t="shared" si="9"/>
        <v>6041000</v>
      </c>
      <c r="O37" s="32">
        <f t="shared" si="9"/>
        <v>0</v>
      </c>
      <c r="P37" s="32">
        <f t="shared" si="9"/>
        <v>0</v>
      </c>
      <c r="Q37" s="33">
        <f>SUM(Q38:Q52)</f>
        <v>8051683.2000000002</v>
      </c>
    </row>
    <row r="38" spans="1:17" ht="18.75" customHeight="1" x14ac:dyDescent="0.25">
      <c r="A38" s="17" t="s">
        <v>43</v>
      </c>
      <c r="B38" s="34">
        <v>39485409</v>
      </c>
      <c r="C38" s="34">
        <v>-5500000</v>
      </c>
      <c r="D38" s="34">
        <f>+B38+C38</f>
        <v>33985409</v>
      </c>
      <c r="E38" s="38"/>
      <c r="F38" s="38"/>
      <c r="G38" s="35">
        <v>250000</v>
      </c>
      <c r="H38" s="38">
        <v>500000</v>
      </c>
      <c r="I38" s="38"/>
      <c r="J38" s="38"/>
      <c r="K38" s="38"/>
      <c r="L38" s="38"/>
      <c r="M38" s="55">
        <v>50000</v>
      </c>
      <c r="N38" s="55">
        <v>6041000</v>
      </c>
      <c r="O38" s="36"/>
      <c r="P38" s="38"/>
      <c r="Q38" s="36">
        <f t="shared" ref="Q38:Q52" si="10">SUM(E38:P38)</f>
        <v>6841000</v>
      </c>
    </row>
    <row r="39" spans="1:17" ht="18.75" customHeight="1" x14ac:dyDescent="0.25">
      <c r="A39" s="17" t="s">
        <v>42</v>
      </c>
      <c r="B39" s="36">
        <v>0</v>
      </c>
      <c r="C39" s="36"/>
      <c r="D39" s="34">
        <f t="shared" ref="D39:D52" si="11">+B39+C39</f>
        <v>0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6">
        <f t="shared" si="10"/>
        <v>0</v>
      </c>
    </row>
    <row r="40" spans="1:17" ht="18.75" customHeight="1" x14ac:dyDescent="0.25">
      <c r="A40" s="17" t="s">
        <v>41</v>
      </c>
      <c r="B40" s="36">
        <v>0</v>
      </c>
      <c r="C40" s="34">
        <v>300000</v>
      </c>
      <c r="D40" s="34">
        <f t="shared" si="11"/>
        <v>300000</v>
      </c>
      <c r="E40" s="38"/>
      <c r="F40" s="38"/>
      <c r="G40" s="38"/>
      <c r="H40" s="38"/>
      <c r="I40" s="38"/>
      <c r="J40" s="55">
        <v>300000</v>
      </c>
      <c r="K40" s="38"/>
      <c r="L40" s="38"/>
      <c r="N40" s="38"/>
      <c r="O40" s="38"/>
      <c r="P40" s="38"/>
      <c r="Q40" s="36">
        <f t="shared" si="10"/>
        <v>300000</v>
      </c>
    </row>
    <row r="41" spans="1:17" ht="18.75" customHeight="1" x14ac:dyDescent="0.25">
      <c r="A41" s="17" t="s">
        <v>40</v>
      </c>
      <c r="B41" s="36">
        <v>0</v>
      </c>
      <c r="C41" s="36"/>
      <c r="D41" s="34">
        <f t="shared" si="11"/>
        <v>0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6">
        <f t="shared" si="10"/>
        <v>0</v>
      </c>
    </row>
    <row r="42" spans="1:17" ht="18.75" customHeight="1" x14ac:dyDescent="0.25">
      <c r="A42" s="17" t="s">
        <v>39</v>
      </c>
      <c r="B42" s="36">
        <v>0</v>
      </c>
      <c r="C42" s="36"/>
      <c r="D42" s="34">
        <f t="shared" si="11"/>
        <v>0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6">
        <f t="shared" si="10"/>
        <v>0</v>
      </c>
    </row>
    <row r="43" spans="1:17" ht="18.75" customHeight="1" x14ac:dyDescent="0.25">
      <c r="A43" s="17" t="s">
        <v>38</v>
      </c>
      <c r="B43" s="36">
        <v>0</v>
      </c>
      <c r="C43" s="36"/>
      <c r="D43" s="34">
        <f t="shared" si="11"/>
        <v>0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6">
        <f t="shared" si="10"/>
        <v>0</v>
      </c>
    </row>
    <row r="44" spans="1:17" ht="18.75" customHeight="1" x14ac:dyDescent="0.25">
      <c r="A44" s="17" t="s">
        <v>37</v>
      </c>
      <c r="B44" s="34">
        <v>930900</v>
      </c>
      <c r="C44" s="36"/>
      <c r="D44" s="34">
        <f t="shared" si="11"/>
        <v>930900</v>
      </c>
      <c r="E44" s="38"/>
      <c r="F44" s="38"/>
      <c r="G44" s="38"/>
      <c r="H44" s="38"/>
      <c r="I44" s="38"/>
      <c r="J44" s="38"/>
      <c r="K44" s="38"/>
      <c r="L44" s="38"/>
      <c r="M44" s="55">
        <v>910683.2</v>
      </c>
      <c r="N44" s="38"/>
      <c r="O44" s="38"/>
      <c r="P44" s="38"/>
      <c r="Q44" s="36">
        <f t="shared" si="10"/>
        <v>910683.2</v>
      </c>
    </row>
    <row r="45" spans="1:17" ht="18.75" customHeight="1" x14ac:dyDescent="0.25">
      <c r="A45" s="17" t="s">
        <v>36</v>
      </c>
      <c r="B45" s="36">
        <v>0</v>
      </c>
      <c r="C45" s="36"/>
      <c r="D45" s="34">
        <f t="shared" si="11"/>
        <v>0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6">
        <f t="shared" si="10"/>
        <v>0</v>
      </c>
    </row>
    <row r="46" spans="1:17" ht="18.75" customHeight="1" x14ac:dyDescent="0.25">
      <c r="A46" s="21" t="s">
        <v>35</v>
      </c>
      <c r="B46" s="33">
        <v>0</v>
      </c>
      <c r="C46" s="33"/>
      <c r="D46" s="34">
        <f t="shared" si="11"/>
        <v>0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6">
        <f t="shared" si="10"/>
        <v>0</v>
      </c>
    </row>
    <row r="47" spans="1:17" ht="18.75" customHeight="1" x14ac:dyDescent="0.25">
      <c r="A47" s="17" t="s">
        <v>34</v>
      </c>
      <c r="B47" s="36">
        <v>0</v>
      </c>
      <c r="C47" s="36"/>
      <c r="D47" s="34">
        <f t="shared" si="11"/>
        <v>0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6">
        <f t="shared" si="10"/>
        <v>0</v>
      </c>
    </row>
    <row r="48" spans="1:17" ht="18.75" customHeight="1" x14ac:dyDescent="0.25">
      <c r="A48" s="17" t="s">
        <v>33</v>
      </c>
      <c r="B48" s="36">
        <v>0</v>
      </c>
      <c r="C48" s="36"/>
      <c r="D48" s="34">
        <f t="shared" si="11"/>
        <v>0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6">
        <f t="shared" si="10"/>
        <v>0</v>
      </c>
    </row>
    <row r="49" spans="1:19" ht="18.75" customHeight="1" x14ac:dyDescent="0.25">
      <c r="A49" s="17" t="s">
        <v>32</v>
      </c>
      <c r="B49" s="36">
        <v>0</v>
      </c>
      <c r="C49" s="36"/>
      <c r="D49" s="34">
        <f t="shared" si="11"/>
        <v>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6">
        <f t="shared" si="10"/>
        <v>0</v>
      </c>
    </row>
    <row r="50" spans="1:19" ht="18.75" customHeight="1" x14ac:dyDescent="0.25">
      <c r="A50" s="17" t="s">
        <v>31</v>
      </c>
      <c r="B50" s="36">
        <v>0</v>
      </c>
      <c r="C50" s="36"/>
      <c r="D50" s="34">
        <f t="shared" si="11"/>
        <v>0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6">
        <f t="shared" si="10"/>
        <v>0</v>
      </c>
    </row>
    <row r="51" spans="1:19" ht="18.75" customHeight="1" x14ac:dyDescent="0.25">
      <c r="A51" s="17" t="s">
        <v>30</v>
      </c>
      <c r="B51" s="36">
        <v>0</v>
      </c>
      <c r="C51" s="36"/>
      <c r="D51" s="34">
        <f t="shared" si="11"/>
        <v>0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6">
        <f t="shared" si="10"/>
        <v>0</v>
      </c>
    </row>
    <row r="52" spans="1:19" ht="18.75" customHeight="1" x14ac:dyDescent="0.25">
      <c r="A52" s="17" t="s">
        <v>29</v>
      </c>
      <c r="B52" s="36">
        <v>0</v>
      </c>
      <c r="C52" s="36"/>
      <c r="D52" s="34">
        <f t="shared" si="11"/>
        <v>0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6">
        <f t="shared" si="10"/>
        <v>0</v>
      </c>
    </row>
    <row r="53" spans="1:19" ht="18.75" customHeight="1" x14ac:dyDescent="0.25">
      <c r="A53" s="21" t="s">
        <v>28</v>
      </c>
      <c r="B53" s="33">
        <f t="shared" ref="B53:P53" si="12">SUM(B54:B62)</f>
        <v>330000000</v>
      </c>
      <c r="C53" s="33">
        <f t="shared" si="12"/>
        <v>246767315.14000002</v>
      </c>
      <c r="D53" s="33">
        <f>SUM(D54:D62)</f>
        <v>576767315.13999999</v>
      </c>
      <c r="E53" s="33">
        <f t="shared" si="12"/>
        <v>0</v>
      </c>
      <c r="F53" s="32">
        <f t="shared" si="12"/>
        <v>50384469</v>
      </c>
      <c r="G53" s="32">
        <f t="shared" si="12"/>
        <v>79881857.769999996</v>
      </c>
      <c r="H53" s="32">
        <f t="shared" si="12"/>
        <v>291594.84999999998</v>
      </c>
      <c r="I53" s="32">
        <f t="shared" si="12"/>
        <v>57264164.259999998</v>
      </c>
      <c r="J53" s="32">
        <f t="shared" si="12"/>
        <v>8576325</v>
      </c>
      <c r="K53" s="32">
        <f t="shared" si="12"/>
        <v>11901391.9</v>
      </c>
      <c r="L53" s="32">
        <f t="shared" si="12"/>
        <v>21179149.98</v>
      </c>
      <c r="M53" s="32">
        <f t="shared" si="12"/>
        <v>6687524.4500000002</v>
      </c>
      <c r="N53" s="32">
        <f t="shared" si="12"/>
        <v>4947947</v>
      </c>
      <c r="O53" s="32">
        <f t="shared" si="12"/>
        <v>0</v>
      </c>
      <c r="P53" s="32">
        <f t="shared" si="12"/>
        <v>0</v>
      </c>
      <c r="Q53" s="33">
        <f>SUM(Q54:Q62)</f>
        <v>241114424.21000001</v>
      </c>
    </row>
    <row r="54" spans="1:19" ht="18.75" customHeight="1" x14ac:dyDescent="0.25">
      <c r="A54" s="17" t="s">
        <v>27</v>
      </c>
      <c r="B54" s="34">
        <v>35000000</v>
      </c>
      <c r="C54" s="34">
        <v>15369722.770000003</v>
      </c>
      <c r="D54" s="34">
        <f>+B54+C54</f>
        <v>50369722.770000003</v>
      </c>
      <c r="E54" s="38"/>
      <c r="F54" s="38"/>
      <c r="G54" s="35">
        <v>2555478.7999999998</v>
      </c>
      <c r="H54" s="55">
        <v>291594.84999999998</v>
      </c>
      <c r="I54" s="55">
        <v>2373233.7000000002</v>
      </c>
      <c r="J54" s="55">
        <v>836325</v>
      </c>
      <c r="K54" s="55">
        <v>2301391.9</v>
      </c>
      <c r="L54" s="55">
        <v>2699250</v>
      </c>
      <c r="M54" s="55">
        <v>3186603.12</v>
      </c>
      <c r="N54" s="55">
        <v>1770000</v>
      </c>
      <c r="O54" s="38"/>
      <c r="P54" s="38"/>
      <c r="Q54" s="36">
        <f>SUM(E54:P54)</f>
        <v>16013877.370000001</v>
      </c>
    </row>
    <row r="55" spans="1:19" ht="18.75" customHeight="1" x14ac:dyDescent="0.25">
      <c r="A55" s="17" t="s">
        <v>26</v>
      </c>
      <c r="B55" s="34"/>
      <c r="C55" s="34">
        <v>9679240.2200000007</v>
      </c>
      <c r="D55" s="34">
        <f t="shared" ref="D55:D62" si="13">+B55+C55</f>
        <v>9679240.2200000007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6">
        <f>SUM(E55:P55)</f>
        <v>0</v>
      </c>
    </row>
    <row r="56" spans="1:19" ht="18.75" customHeight="1" x14ac:dyDescent="0.25">
      <c r="A56" s="17" t="s">
        <v>25</v>
      </c>
      <c r="B56" s="34">
        <v>20000000</v>
      </c>
      <c r="C56" s="34">
        <v>11914611.17</v>
      </c>
      <c r="D56" s="34">
        <f t="shared" si="13"/>
        <v>31914611.170000002</v>
      </c>
      <c r="E56" s="38"/>
      <c r="F56" s="38"/>
      <c r="G56" s="38"/>
      <c r="H56" s="38"/>
      <c r="I56" s="38"/>
      <c r="J56" s="38"/>
      <c r="K56" s="38"/>
      <c r="L56" s="55">
        <v>5199.9799999999996</v>
      </c>
      <c r="M56" s="38"/>
      <c r="N56" s="38"/>
      <c r="O56" s="38"/>
      <c r="P56" s="38"/>
      <c r="Q56" s="36">
        <f>SUM(E56:P56)</f>
        <v>5199.9799999999996</v>
      </c>
    </row>
    <row r="57" spans="1:19" ht="18.75" customHeight="1" x14ac:dyDescent="0.25">
      <c r="A57" s="17" t="s">
        <v>24</v>
      </c>
      <c r="B57" s="34">
        <v>176420491</v>
      </c>
      <c r="C57" s="34">
        <v>-54136184.689999998</v>
      </c>
      <c r="D57" s="34">
        <f t="shared" si="13"/>
        <v>122284306.31</v>
      </c>
      <c r="E57" s="38"/>
      <c r="F57" s="34">
        <v>28406500</v>
      </c>
      <c r="G57" s="35">
        <v>94523.71</v>
      </c>
      <c r="H57" s="38"/>
      <c r="I57" s="38"/>
      <c r="J57" s="38"/>
      <c r="K57" s="38"/>
      <c r="L57" s="38"/>
      <c r="M57" s="38"/>
      <c r="N57" s="38"/>
      <c r="O57" s="38"/>
      <c r="P57" s="38"/>
      <c r="Q57" s="36">
        <f t="shared" ref="Q57:Q58" si="14">SUM(E57:P57)</f>
        <v>28501023.710000001</v>
      </c>
    </row>
    <row r="58" spans="1:19" ht="18.75" customHeight="1" x14ac:dyDescent="0.25">
      <c r="A58" s="17" t="s">
        <v>23</v>
      </c>
      <c r="B58" s="34">
        <v>98579509</v>
      </c>
      <c r="C58" s="34">
        <v>123950191.48000002</v>
      </c>
      <c r="D58" s="34">
        <f t="shared" si="13"/>
        <v>222529700.48000002</v>
      </c>
      <c r="E58" s="38"/>
      <c r="F58" s="55">
        <v>2591870</v>
      </c>
      <c r="G58" s="55">
        <v>76575681.099999994</v>
      </c>
      <c r="H58" s="38"/>
      <c r="I58" s="55">
        <v>19390930.559999999</v>
      </c>
      <c r="J58" s="38"/>
      <c r="K58" s="38"/>
      <c r="L58" s="38"/>
      <c r="M58" s="55">
        <v>1975921.33</v>
      </c>
      <c r="N58" s="55">
        <v>539850</v>
      </c>
      <c r="O58" s="38"/>
      <c r="P58" s="38"/>
      <c r="Q58" s="36">
        <f t="shared" si="14"/>
        <v>101074252.98999999</v>
      </c>
    </row>
    <row r="59" spans="1:19" ht="18.75" customHeight="1" x14ac:dyDescent="0.25">
      <c r="A59" s="17" t="s">
        <v>22</v>
      </c>
      <c r="B59" s="34">
        <v>0</v>
      </c>
      <c r="C59" s="36"/>
      <c r="D59" s="34">
        <f t="shared" si="13"/>
        <v>0</v>
      </c>
      <c r="E59" s="38"/>
      <c r="F59" s="34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6">
        <f t="shared" ref="Q59:Q62" si="15">SUM(E59:P59)</f>
        <v>0</v>
      </c>
    </row>
    <row r="60" spans="1:19" ht="18.75" customHeight="1" x14ac:dyDescent="0.25">
      <c r="A60" s="17" t="s">
        <v>21</v>
      </c>
      <c r="B60" s="34">
        <v>0</v>
      </c>
      <c r="C60" s="36"/>
      <c r="D60" s="34">
        <f t="shared" si="13"/>
        <v>0</v>
      </c>
      <c r="E60" s="38"/>
      <c r="F60" s="34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6">
        <f t="shared" si="15"/>
        <v>0</v>
      </c>
    </row>
    <row r="61" spans="1:19" ht="18.75" customHeight="1" x14ac:dyDescent="0.25">
      <c r="A61" s="17" t="s">
        <v>20</v>
      </c>
      <c r="B61" s="34">
        <v>0</v>
      </c>
      <c r="C61" s="34">
        <v>40303065.399999999</v>
      </c>
      <c r="D61" s="34">
        <f t="shared" si="13"/>
        <v>40303065.399999999</v>
      </c>
      <c r="E61" s="38"/>
      <c r="F61" s="34">
        <v>19386099</v>
      </c>
      <c r="G61" s="35">
        <v>656174.16</v>
      </c>
      <c r="H61" s="38"/>
      <c r="I61" s="38"/>
      <c r="J61" s="38"/>
      <c r="K61" s="38"/>
      <c r="M61" s="38"/>
      <c r="N61" s="38"/>
      <c r="O61" s="38"/>
      <c r="P61" s="38"/>
      <c r="Q61" s="36">
        <f>SUM(E61:P61)</f>
        <v>20042273.16</v>
      </c>
    </row>
    <row r="62" spans="1:19" ht="18.75" customHeight="1" x14ac:dyDescent="0.25">
      <c r="A62" s="17" t="s">
        <v>19</v>
      </c>
      <c r="B62" s="34">
        <v>0</v>
      </c>
      <c r="C62" s="34">
        <v>99686668.789999992</v>
      </c>
      <c r="D62" s="34">
        <f t="shared" si="13"/>
        <v>99686668.789999992</v>
      </c>
      <c r="E62" s="38"/>
      <c r="F62" s="38"/>
      <c r="G62" s="38"/>
      <c r="H62" s="38"/>
      <c r="I62" s="55">
        <v>35500000</v>
      </c>
      <c r="J62" s="55">
        <v>7740000</v>
      </c>
      <c r="K62" s="55">
        <v>9600000</v>
      </c>
      <c r="L62" s="55">
        <v>18474700</v>
      </c>
      <c r="M62" s="55">
        <v>1525000</v>
      </c>
      <c r="N62" s="55">
        <v>2638097</v>
      </c>
      <c r="O62" s="38"/>
      <c r="P62" s="38"/>
      <c r="Q62" s="36">
        <f t="shared" si="15"/>
        <v>75477797</v>
      </c>
    </row>
    <row r="63" spans="1:19" ht="18.75" customHeight="1" x14ac:dyDescent="0.25">
      <c r="A63" s="21" t="s">
        <v>18</v>
      </c>
      <c r="B63" s="33">
        <f t="shared" ref="B63:P63" si="16">SUM(B64:B67)</f>
        <v>5225268976</v>
      </c>
      <c r="C63" s="33">
        <f t="shared" si="16"/>
        <v>5815316157.579999</v>
      </c>
      <c r="D63" s="33">
        <f t="shared" si="16"/>
        <v>11040585133.579998</v>
      </c>
      <c r="E63" s="32">
        <f t="shared" si="16"/>
        <v>0</v>
      </c>
      <c r="F63" s="32">
        <f t="shared" si="16"/>
        <v>957554081.37</v>
      </c>
      <c r="G63" s="32">
        <f t="shared" si="16"/>
        <v>555249206.65999997</v>
      </c>
      <c r="H63" s="32">
        <f>SUM(H64:H67)</f>
        <v>387832526.61000001</v>
      </c>
      <c r="I63" s="32">
        <f t="shared" si="16"/>
        <v>884586063.71000004</v>
      </c>
      <c r="J63" s="32">
        <f t="shared" si="16"/>
        <v>1039552731.97</v>
      </c>
      <c r="K63" s="32">
        <f t="shared" si="16"/>
        <v>1038438694.23</v>
      </c>
      <c r="L63" s="32">
        <f t="shared" si="16"/>
        <v>180100019.62</v>
      </c>
      <c r="M63" s="32">
        <f t="shared" si="16"/>
        <v>1077296977.5599999</v>
      </c>
      <c r="N63" s="32">
        <f t="shared" si="16"/>
        <v>930759105.70000005</v>
      </c>
      <c r="O63" s="32">
        <f t="shared" si="16"/>
        <v>0</v>
      </c>
      <c r="P63" s="32">
        <f t="shared" si="16"/>
        <v>0</v>
      </c>
      <c r="Q63" s="33">
        <f>SUM(Q64:Q74)</f>
        <v>7051369407.4299994</v>
      </c>
    </row>
    <row r="64" spans="1:19" ht="18.75" customHeight="1" x14ac:dyDescent="0.25">
      <c r="A64" s="17" t="s">
        <v>17</v>
      </c>
      <c r="B64" s="36"/>
      <c r="C64" s="34">
        <v>582000</v>
      </c>
      <c r="D64" s="34">
        <f>+B64+C64</f>
        <v>582000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6">
        <f>SUM(E64:P64)</f>
        <v>0</v>
      </c>
      <c r="R64" s="19"/>
      <c r="S64" s="19"/>
    </row>
    <row r="65" spans="1:19" ht="18.75" customHeight="1" x14ac:dyDescent="0.25">
      <c r="A65" s="17" t="s">
        <v>16</v>
      </c>
      <c r="B65" s="34">
        <v>5225268976</v>
      </c>
      <c r="C65" s="34">
        <v>5814734157.579999</v>
      </c>
      <c r="D65" s="34">
        <f>+B65+C65</f>
        <v>11040003133.579998</v>
      </c>
      <c r="E65" s="36"/>
      <c r="F65" s="55">
        <v>957554081.37</v>
      </c>
      <c r="G65" s="55">
        <v>555249206.65999997</v>
      </c>
      <c r="H65" s="55">
        <v>387832526.61000001</v>
      </c>
      <c r="I65" s="55">
        <v>884586063.71000004</v>
      </c>
      <c r="J65" s="55">
        <v>1039552731.97</v>
      </c>
      <c r="K65" s="55">
        <v>1038438694.23</v>
      </c>
      <c r="L65" s="55">
        <v>180100019.62</v>
      </c>
      <c r="M65" s="55">
        <v>1077296977.5599999</v>
      </c>
      <c r="N65" s="55">
        <v>930759105.70000005</v>
      </c>
      <c r="O65" s="38"/>
      <c r="P65" s="38"/>
      <c r="Q65" s="36">
        <f>SUM(E65:P65)</f>
        <v>7051369407.4299994</v>
      </c>
      <c r="R65" s="5"/>
      <c r="S65" s="6"/>
    </row>
    <row r="66" spans="1:19" ht="18.75" customHeight="1" x14ac:dyDescent="0.25">
      <c r="A66" s="17" t="s">
        <v>15</v>
      </c>
      <c r="B66" s="36"/>
      <c r="C66" s="36"/>
      <c r="D66" s="36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>
        <f>SUM(E66:P66)</f>
        <v>0</v>
      </c>
    </row>
    <row r="67" spans="1:19" ht="18.75" customHeight="1" x14ac:dyDescent="0.25">
      <c r="A67" s="17" t="s">
        <v>14</v>
      </c>
      <c r="B67" s="36"/>
      <c r="C67" s="36"/>
      <c r="D67" s="36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>
        <f>SUM(E67:P67)</f>
        <v>0</v>
      </c>
    </row>
    <row r="68" spans="1:19" ht="18.75" customHeight="1" x14ac:dyDescent="0.25">
      <c r="A68" s="21" t="s">
        <v>93</v>
      </c>
      <c r="B68" s="33"/>
      <c r="C68" s="33"/>
      <c r="D68" s="33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>
        <f t="shared" ref="Q68" si="17">SUM(Q69:Q70)</f>
        <v>0</v>
      </c>
    </row>
    <row r="69" spans="1:19" ht="18.75" customHeight="1" x14ac:dyDescent="0.25">
      <c r="A69" s="17" t="s">
        <v>13</v>
      </c>
      <c r="B69" s="36"/>
      <c r="C69" s="36"/>
      <c r="D69" s="36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>
        <f t="shared" ref="Q69:Q74" si="18">SUM(E69:P69)</f>
        <v>0</v>
      </c>
    </row>
    <row r="70" spans="1:19" ht="18.75" customHeight="1" x14ac:dyDescent="0.25">
      <c r="A70" s="17" t="s">
        <v>12</v>
      </c>
      <c r="B70" s="36"/>
      <c r="C70" s="36"/>
      <c r="D70" s="36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>
        <f t="shared" si="18"/>
        <v>0</v>
      </c>
    </row>
    <row r="71" spans="1:19" ht="18.75" customHeight="1" x14ac:dyDescent="0.25">
      <c r="A71" s="21" t="s">
        <v>11</v>
      </c>
      <c r="B71" s="33"/>
      <c r="C71" s="33"/>
      <c r="D71" s="33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>
        <f t="shared" si="18"/>
        <v>0</v>
      </c>
    </row>
    <row r="72" spans="1:19" ht="18.75" customHeight="1" x14ac:dyDescent="0.25">
      <c r="A72" s="17" t="s">
        <v>10</v>
      </c>
      <c r="B72" s="36"/>
      <c r="C72" s="36"/>
      <c r="D72" s="36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>
        <f t="shared" si="18"/>
        <v>0</v>
      </c>
    </row>
    <row r="73" spans="1:19" ht="18.75" customHeight="1" x14ac:dyDescent="0.25">
      <c r="A73" s="17" t="s">
        <v>9</v>
      </c>
      <c r="B73" s="36"/>
      <c r="C73" s="36"/>
      <c r="D73" s="36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>
        <f t="shared" si="18"/>
        <v>0</v>
      </c>
    </row>
    <row r="74" spans="1:19" ht="18.75" customHeight="1" x14ac:dyDescent="0.25">
      <c r="A74" s="17" t="s">
        <v>8</v>
      </c>
      <c r="B74" s="36"/>
      <c r="C74" s="36"/>
      <c r="D74" s="36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>
        <f t="shared" si="18"/>
        <v>0</v>
      </c>
    </row>
    <row r="75" spans="1:19" ht="18.75" customHeight="1" x14ac:dyDescent="0.25">
      <c r="A75" s="17"/>
      <c r="B75" s="36"/>
      <c r="C75" s="36"/>
      <c r="D75" s="36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9" ht="18.75" customHeight="1" x14ac:dyDescent="0.25">
      <c r="A76" s="22" t="s">
        <v>7</v>
      </c>
      <c r="B76" s="31">
        <f t="shared" ref="B76:P76" si="19">SUM(B77+B80+B83)</f>
        <v>100000000</v>
      </c>
      <c r="C76" s="31">
        <f t="shared" si="19"/>
        <v>-52663233</v>
      </c>
      <c r="D76" s="31">
        <f t="shared" si="19"/>
        <v>47336767</v>
      </c>
      <c r="E76" s="40">
        <f t="shared" si="19"/>
        <v>35131868.590000004</v>
      </c>
      <c r="F76" s="40">
        <f t="shared" si="19"/>
        <v>0</v>
      </c>
      <c r="G76" s="40">
        <f t="shared" si="19"/>
        <v>0</v>
      </c>
      <c r="H76" s="40">
        <f t="shared" si="19"/>
        <v>0</v>
      </c>
      <c r="I76" s="40">
        <f t="shared" si="19"/>
        <v>0</v>
      </c>
      <c r="J76" s="40">
        <f t="shared" si="19"/>
        <v>0</v>
      </c>
      <c r="K76" s="40">
        <f t="shared" si="19"/>
        <v>0</v>
      </c>
      <c r="L76" s="40">
        <f t="shared" si="19"/>
        <v>0</v>
      </c>
      <c r="M76" s="40">
        <f t="shared" si="19"/>
        <v>0</v>
      </c>
      <c r="N76" s="40">
        <f t="shared" si="19"/>
        <v>0</v>
      </c>
      <c r="O76" s="40">
        <f t="shared" si="19"/>
        <v>0</v>
      </c>
      <c r="P76" s="40">
        <f t="shared" si="19"/>
        <v>0</v>
      </c>
      <c r="Q76" s="40">
        <f>SUM(Q77+Q80+Q83)</f>
        <v>35131868.590000004</v>
      </c>
    </row>
    <row r="77" spans="1:19" ht="18.75" customHeight="1" x14ac:dyDescent="0.25">
      <c r="A77" s="21" t="s">
        <v>6</v>
      </c>
      <c r="B77" s="33">
        <f t="shared" ref="B77:Q77" si="20">SUM(B78:B79)</f>
        <v>0</v>
      </c>
      <c r="C77" s="33"/>
      <c r="D77" s="33">
        <f t="shared" si="20"/>
        <v>0</v>
      </c>
      <c r="E77" s="41">
        <f t="shared" si="20"/>
        <v>0</v>
      </c>
      <c r="F77" s="41">
        <f t="shared" si="20"/>
        <v>0</v>
      </c>
      <c r="G77" s="41">
        <f t="shared" si="20"/>
        <v>0</v>
      </c>
      <c r="H77" s="41">
        <f t="shared" si="20"/>
        <v>0</v>
      </c>
      <c r="I77" s="41">
        <f t="shared" si="20"/>
        <v>0</v>
      </c>
      <c r="J77" s="41">
        <f t="shared" si="20"/>
        <v>0</v>
      </c>
      <c r="K77" s="41">
        <f t="shared" si="20"/>
        <v>0</v>
      </c>
      <c r="L77" s="41">
        <f t="shared" si="20"/>
        <v>0</v>
      </c>
      <c r="M77" s="41">
        <f t="shared" si="20"/>
        <v>0</v>
      </c>
      <c r="N77" s="41">
        <f t="shared" si="20"/>
        <v>0</v>
      </c>
      <c r="O77" s="41">
        <f>SUM(O78:O79)</f>
        <v>0</v>
      </c>
      <c r="P77" s="41">
        <f t="shared" si="20"/>
        <v>0</v>
      </c>
      <c r="Q77" s="41">
        <f t="shared" si="20"/>
        <v>0</v>
      </c>
      <c r="R77" s="19"/>
      <c r="S77" s="19"/>
    </row>
    <row r="78" spans="1:19" s="15" customFormat="1" ht="18.75" customHeight="1" x14ac:dyDescent="0.25">
      <c r="A78" s="17" t="s">
        <v>94</v>
      </c>
      <c r="B78" s="36"/>
      <c r="C78" s="36"/>
      <c r="D78" s="36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>
        <f t="shared" ref="Q78:Q84" si="21">SUM(E78:P78)</f>
        <v>0</v>
      </c>
      <c r="R78" s="23"/>
    </row>
    <row r="79" spans="1:19" ht="18.75" customHeight="1" x14ac:dyDescent="0.25">
      <c r="A79" s="17" t="s">
        <v>95</v>
      </c>
      <c r="B79" s="36"/>
      <c r="C79" s="36"/>
      <c r="D79" s="36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>
        <f t="shared" si="21"/>
        <v>0</v>
      </c>
      <c r="R79" s="19"/>
    </row>
    <row r="80" spans="1:19" ht="18.75" customHeight="1" x14ac:dyDescent="0.25">
      <c r="A80" s="21" t="s">
        <v>5</v>
      </c>
      <c r="B80" s="33">
        <f t="shared" ref="B80:D80" si="22">SUM(B81:B82)</f>
        <v>100000000</v>
      </c>
      <c r="C80" s="33">
        <f t="shared" si="22"/>
        <v>-52663233</v>
      </c>
      <c r="D80" s="33">
        <f t="shared" si="22"/>
        <v>47336767</v>
      </c>
      <c r="E80" s="32">
        <f>+E81</f>
        <v>35131868.590000004</v>
      </c>
      <c r="F80" s="32">
        <f>+F81</f>
        <v>0</v>
      </c>
      <c r="G80" s="32">
        <f t="shared" ref="G80:Q80" si="23">+G81</f>
        <v>0</v>
      </c>
      <c r="H80" s="32">
        <f t="shared" si="23"/>
        <v>0</v>
      </c>
      <c r="I80" s="32">
        <f>+I81</f>
        <v>0</v>
      </c>
      <c r="J80" s="32">
        <f>+J81</f>
        <v>0</v>
      </c>
      <c r="K80" s="32">
        <f t="shared" si="23"/>
        <v>0</v>
      </c>
      <c r="L80" s="32">
        <f t="shared" si="23"/>
        <v>0</v>
      </c>
      <c r="M80" s="32">
        <f t="shared" si="23"/>
        <v>0</v>
      </c>
      <c r="N80" s="32">
        <f t="shared" si="23"/>
        <v>0</v>
      </c>
      <c r="O80" s="32">
        <f t="shared" si="23"/>
        <v>0</v>
      </c>
      <c r="P80" s="32">
        <f t="shared" si="23"/>
        <v>0</v>
      </c>
      <c r="Q80" s="32">
        <f t="shared" si="23"/>
        <v>35131868.590000004</v>
      </c>
    </row>
    <row r="81" spans="1:20" s="15" customFormat="1" ht="18.75" customHeight="1" x14ac:dyDescent="0.25">
      <c r="A81" s="17" t="s">
        <v>4</v>
      </c>
      <c r="B81" s="34">
        <v>100000000</v>
      </c>
      <c r="C81" s="36">
        <v>-52663233</v>
      </c>
      <c r="D81" s="34">
        <f>+B81+C81</f>
        <v>47336767</v>
      </c>
      <c r="E81" s="55">
        <v>35131868.590000004</v>
      </c>
      <c r="F81" s="34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>
        <f>SUM(E81:P81)</f>
        <v>35131868.590000004</v>
      </c>
      <c r="R81" s="23"/>
    </row>
    <row r="82" spans="1:20" ht="18.75" customHeight="1" x14ac:dyDescent="0.25">
      <c r="A82" s="17" t="s">
        <v>3</v>
      </c>
      <c r="B82" s="36"/>
      <c r="C82" s="36"/>
      <c r="D82" s="36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>
        <f t="shared" si="21"/>
        <v>0</v>
      </c>
    </row>
    <row r="83" spans="1:20" ht="18.75" customHeight="1" x14ac:dyDescent="0.25">
      <c r="A83" s="21" t="s">
        <v>2</v>
      </c>
      <c r="B83" s="33"/>
      <c r="C83" s="33"/>
      <c r="D83" s="33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>
        <f t="shared" si="21"/>
        <v>0</v>
      </c>
    </row>
    <row r="84" spans="1:20" ht="18.75" customHeight="1" x14ac:dyDescent="0.25">
      <c r="A84" s="17" t="s">
        <v>1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>
        <f t="shared" si="21"/>
        <v>0</v>
      </c>
    </row>
    <row r="85" spans="1:20" s="8" customFormat="1" ht="18.75" customHeight="1" x14ac:dyDescent="0.3">
      <c r="A85" s="7" t="s">
        <v>0</v>
      </c>
      <c r="B85" s="43">
        <f>+B10+B76</f>
        <v>9950307977</v>
      </c>
      <c r="C85" s="43">
        <f>+C10+C76</f>
        <v>8236582375.6399994</v>
      </c>
      <c r="D85" s="43">
        <f t="shared" ref="D85:P85" si="24">+D10+D76</f>
        <v>18186890352.639999</v>
      </c>
      <c r="E85" s="43">
        <f t="shared" si="24"/>
        <v>365473683.73000002</v>
      </c>
      <c r="F85" s="43">
        <f t="shared" si="24"/>
        <v>1422637261.04</v>
      </c>
      <c r="G85" s="43">
        <f t="shared" si="24"/>
        <v>1222563541.4499998</v>
      </c>
      <c r="H85" s="43">
        <f t="shared" si="24"/>
        <v>813092349.51999998</v>
      </c>
      <c r="I85" s="43">
        <f t="shared" si="24"/>
        <v>1239735953.0799999</v>
      </c>
      <c r="J85" s="43">
        <f t="shared" si="24"/>
        <v>1473195083.96</v>
      </c>
      <c r="K85" s="43">
        <f t="shared" si="24"/>
        <v>1553699418.48</v>
      </c>
      <c r="L85" s="43">
        <f t="shared" si="24"/>
        <v>755302438.17999995</v>
      </c>
      <c r="M85" s="43">
        <f t="shared" si="24"/>
        <v>1499136552.6299999</v>
      </c>
      <c r="N85" s="43">
        <f t="shared" si="24"/>
        <v>1386844877.27</v>
      </c>
      <c r="O85" s="43">
        <f t="shared" si="24"/>
        <v>0</v>
      </c>
      <c r="P85" s="43">
        <f t="shared" si="24"/>
        <v>0</v>
      </c>
      <c r="Q85" s="43">
        <f>+Q10+Q76</f>
        <v>11731681159.34</v>
      </c>
      <c r="S85" s="20"/>
    </row>
    <row r="86" spans="1:20" ht="15.75" thickBot="1" x14ac:dyDescent="0.3">
      <c r="A86" s="13"/>
      <c r="E86" s="45"/>
      <c r="F86" s="16"/>
      <c r="G86" s="16"/>
      <c r="H86" s="16"/>
      <c r="I86" s="16"/>
      <c r="J86" s="16"/>
      <c r="K86" s="45"/>
      <c r="L86" s="16"/>
      <c r="M86" s="16"/>
      <c r="N86" s="16"/>
      <c r="O86" s="16"/>
      <c r="P86" s="16"/>
      <c r="Q86" s="45"/>
    </row>
    <row r="87" spans="1:20" ht="36.75" customHeight="1" thickBot="1" x14ac:dyDescent="0.3">
      <c r="A87" s="10" t="s">
        <v>96</v>
      </c>
      <c r="D87" s="44"/>
      <c r="E87" s="46"/>
      <c r="F87" s="35"/>
      <c r="G87" s="46"/>
      <c r="H87" s="46"/>
      <c r="I87" s="46"/>
      <c r="J87" s="46"/>
      <c r="K87" s="46"/>
      <c r="L87" s="47"/>
      <c r="M87" s="48"/>
      <c r="N87" s="48"/>
      <c r="O87" s="48"/>
      <c r="P87" s="49"/>
      <c r="Q87" s="48"/>
      <c r="S87" s="20"/>
      <c r="T87" s="6"/>
    </row>
    <row r="88" spans="1:20" ht="41.25" customHeight="1" thickBot="1" x14ac:dyDescent="0.3">
      <c r="A88" s="11" t="s">
        <v>97</v>
      </c>
      <c r="D88" s="50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16"/>
      <c r="R88" s="19"/>
      <c r="S88" s="6"/>
    </row>
    <row r="89" spans="1:20" ht="54.75" customHeight="1" thickBot="1" x14ac:dyDescent="0.3">
      <c r="A89" s="12" t="s">
        <v>98</v>
      </c>
      <c r="D89" s="50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</row>
    <row r="90" spans="1:20" ht="15.75" x14ac:dyDescent="0.25">
      <c r="A90" s="9"/>
      <c r="D90" s="50"/>
      <c r="K90" s="6"/>
      <c r="Q90" s="6"/>
    </row>
    <row r="91" spans="1:20" x14ac:dyDescent="0.25">
      <c r="C91" s="6"/>
      <c r="D91" s="44"/>
      <c r="E91" s="6"/>
      <c r="J91" s="51"/>
      <c r="K91" s="6"/>
      <c r="P91" s="51"/>
      <c r="Q91" s="6"/>
    </row>
    <row r="92" spans="1:20" x14ac:dyDescent="0.25">
      <c r="C92" s="6"/>
      <c r="D92" s="44"/>
      <c r="E92" s="6"/>
      <c r="J92" s="51"/>
      <c r="K92" s="6"/>
      <c r="P92" s="51"/>
      <c r="Q92" s="6"/>
    </row>
    <row r="93" spans="1:20" x14ac:dyDescent="0.25">
      <c r="C93" s="6"/>
      <c r="D93" s="44"/>
      <c r="E93" s="6"/>
      <c r="J93" s="51"/>
      <c r="K93" s="6"/>
      <c r="P93" s="51"/>
      <c r="Q93" s="6"/>
    </row>
    <row r="94" spans="1:20" s="14" customFormat="1" x14ac:dyDescent="0.25">
      <c r="B94" s="51"/>
      <c r="C94" s="52"/>
      <c r="D94" s="51"/>
      <c r="E94" s="52"/>
      <c r="F94" s="52"/>
      <c r="G94" s="52"/>
      <c r="H94" s="52"/>
      <c r="I94" s="52"/>
      <c r="J94" s="51"/>
      <c r="K94" s="52"/>
      <c r="L94" s="52"/>
      <c r="M94" s="52"/>
      <c r="N94" s="52"/>
      <c r="O94" s="52"/>
      <c r="P94" s="51"/>
      <c r="Q94" s="52"/>
    </row>
    <row r="95" spans="1:20" s="14" customFormat="1" x14ac:dyDescent="0.25">
      <c r="B95" s="51"/>
      <c r="C95" s="52"/>
      <c r="D95" s="51"/>
      <c r="E95" s="52"/>
      <c r="F95" s="52"/>
      <c r="G95" s="52"/>
      <c r="H95" s="52"/>
      <c r="I95" s="52"/>
      <c r="J95" s="51"/>
      <c r="K95" s="52"/>
      <c r="L95" s="52"/>
      <c r="M95" s="52"/>
      <c r="N95" s="52"/>
      <c r="O95" s="52"/>
      <c r="P95" s="51"/>
      <c r="Q95" s="52"/>
    </row>
    <row r="96" spans="1:20" s="14" customFormat="1" x14ac:dyDescent="0.25">
      <c r="B96" s="51"/>
      <c r="C96" s="52"/>
      <c r="D96" s="51"/>
      <c r="E96" s="52"/>
      <c r="F96" s="52"/>
      <c r="G96" s="52"/>
      <c r="H96" s="52"/>
      <c r="I96" s="52"/>
      <c r="J96" s="51"/>
      <c r="K96" s="52"/>
      <c r="L96" s="52"/>
      <c r="M96" s="52"/>
      <c r="N96" s="52"/>
      <c r="O96" s="52"/>
      <c r="P96" s="51"/>
      <c r="Q96" s="52"/>
    </row>
    <row r="97" spans="2:17" s="14" customFormat="1" x14ac:dyDescent="0.25">
      <c r="B97" s="51"/>
      <c r="C97" s="52"/>
      <c r="D97" s="51"/>
      <c r="E97" s="52"/>
      <c r="F97" s="52"/>
      <c r="G97" s="52"/>
      <c r="H97" s="52"/>
      <c r="I97" s="52"/>
      <c r="J97" s="51"/>
      <c r="K97" s="52"/>
      <c r="L97" s="52"/>
      <c r="M97" s="52"/>
      <c r="N97" s="52"/>
      <c r="O97" s="52"/>
      <c r="P97" s="51"/>
      <c r="Q97" s="52"/>
    </row>
    <row r="98" spans="2:17" s="14" customFormat="1" x14ac:dyDescent="0.25">
      <c r="B98" s="51"/>
      <c r="C98" s="52"/>
      <c r="D98" s="51"/>
      <c r="E98" s="52"/>
      <c r="F98" s="52"/>
      <c r="G98" s="52"/>
      <c r="H98" s="52"/>
      <c r="I98" s="52"/>
      <c r="J98" s="51"/>
      <c r="K98" s="52"/>
      <c r="L98" s="52"/>
      <c r="M98" s="52"/>
      <c r="N98" s="52"/>
      <c r="O98" s="52"/>
      <c r="P98" s="51"/>
      <c r="Q98" s="52"/>
    </row>
    <row r="99" spans="2:17" s="14" customFormat="1" x14ac:dyDescent="0.25">
      <c r="B99" s="51"/>
      <c r="C99" s="52"/>
      <c r="D99" s="51"/>
      <c r="E99" s="52"/>
      <c r="F99" s="52"/>
      <c r="G99" s="52"/>
      <c r="H99" s="52"/>
      <c r="I99" s="52"/>
      <c r="J99" s="51"/>
      <c r="K99" s="52"/>
      <c r="L99" s="52"/>
      <c r="M99" s="52"/>
      <c r="N99" s="52"/>
      <c r="O99" s="52"/>
      <c r="P99" s="51"/>
      <c r="Q99" s="52"/>
    </row>
    <row r="100" spans="2:17" s="14" customFormat="1" x14ac:dyDescent="0.25">
      <c r="B100" s="51"/>
      <c r="C100" s="52"/>
      <c r="D100" s="51"/>
      <c r="E100" s="52"/>
      <c r="F100" s="52"/>
      <c r="G100" s="52"/>
      <c r="H100" s="52"/>
      <c r="I100" s="52"/>
      <c r="J100" s="51"/>
      <c r="K100" s="52"/>
      <c r="L100" s="52"/>
      <c r="M100" s="52"/>
      <c r="N100" s="52"/>
      <c r="O100" s="52"/>
      <c r="P100" s="51"/>
      <c r="Q100" s="52"/>
    </row>
    <row r="101" spans="2:17" s="14" customFormat="1" x14ac:dyDescent="0.25">
      <c r="B101" s="51"/>
      <c r="C101" s="52"/>
      <c r="D101" s="51"/>
      <c r="E101" s="52"/>
      <c r="F101" s="52"/>
      <c r="G101" s="52"/>
      <c r="H101" s="52"/>
      <c r="I101" s="52"/>
      <c r="J101" s="51"/>
      <c r="K101" s="52"/>
      <c r="L101" s="52"/>
      <c r="M101" s="52"/>
      <c r="N101" s="52"/>
      <c r="O101" s="52"/>
      <c r="P101" s="51"/>
      <c r="Q101" s="52"/>
    </row>
    <row r="102" spans="2:17" s="14" customFormat="1" x14ac:dyDescent="0.25">
      <c r="B102" s="51"/>
      <c r="C102" s="52"/>
      <c r="D102" s="51"/>
      <c r="E102" s="52"/>
      <c r="F102" s="52"/>
      <c r="G102" s="52"/>
      <c r="H102" s="52"/>
      <c r="I102" s="52"/>
      <c r="J102" s="51"/>
      <c r="K102" s="52"/>
      <c r="L102" s="52"/>
      <c r="M102" s="52"/>
      <c r="N102" s="52"/>
      <c r="O102" s="52"/>
      <c r="P102" s="51"/>
      <c r="Q102" s="52"/>
    </row>
    <row r="103" spans="2:17" s="14" customFormat="1" x14ac:dyDescent="0.25">
      <c r="B103" s="51"/>
      <c r="C103" s="52"/>
      <c r="D103" s="51"/>
      <c r="E103" s="52"/>
      <c r="F103" s="52"/>
      <c r="G103" s="52"/>
      <c r="H103" s="52"/>
      <c r="I103" s="52"/>
      <c r="J103" s="51"/>
      <c r="K103" s="52"/>
      <c r="L103" s="52"/>
      <c r="M103" s="52"/>
      <c r="N103" s="52"/>
      <c r="O103" s="52"/>
      <c r="P103" s="51"/>
      <c r="Q103" s="52"/>
    </row>
    <row r="104" spans="2:17" s="14" customFormat="1" x14ac:dyDescent="0.25">
      <c r="B104" s="51"/>
      <c r="C104" s="52"/>
      <c r="D104" s="51"/>
      <c r="E104" s="52"/>
      <c r="F104" s="52"/>
      <c r="G104" s="52"/>
      <c r="H104" s="52"/>
      <c r="I104" s="52"/>
      <c r="J104" s="51"/>
      <c r="K104" s="52"/>
      <c r="L104" s="52"/>
      <c r="M104" s="52"/>
      <c r="N104" s="52"/>
      <c r="O104" s="52"/>
      <c r="P104" s="51"/>
      <c r="Q104" s="52"/>
    </row>
    <row r="105" spans="2:17" s="14" customFormat="1" x14ac:dyDescent="0.25">
      <c r="B105" s="51"/>
      <c r="C105" s="52"/>
      <c r="D105" s="51"/>
      <c r="E105" s="52"/>
      <c r="F105" s="52"/>
      <c r="G105" s="52"/>
      <c r="H105" s="52"/>
      <c r="I105" s="52"/>
      <c r="J105" s="51"/>
      <c r="K105" s="52"/>
      <c r="L105" s="52"/>
      <c r="M105" s="52"/>
      <c r="N105" s="52"/>
      <c r="O105" s="52"/>
      <c r="P105" s="51"/>
      <c r="Q105" s="52"/>
    </row>
    <row r="106" spans="2:17" s="14" customFormat="1" x14ac:dyDescent="0.25">
      <c r="B106" s="51"/>
      <c r="C106" s="52"/>
      <c r="D106" s="51"/>
      <c r="E106" s="52"/>
      <c r="F106" s="52"/>
      <c r="G106" s="52"/>
      <c r="H106" s="52"/>
      <c r="I106" s="52"/>
      <c r="J106" s="51"/>
      <c r="K106" s="52"/>
      <c r="L106" s="52"/>
      <c r="M106" s="52"/>
      <c r="N106" s="52"/>
      <c r="O106" s="52"/>
      <c r="P106" s="51"/>
      <c r="Q106" s="52"/>
    </row>
    <row r="107" spans="2:17" s="14" customFormat="1" x14ac:dyDescent="0.25">
      <c r="B107" s="51"/>
      <c r="C107" s="52"/>
      <c r="D107" s="51"/>
      <c r="E107" s="52"/>
      <c r="F107" s="52"/>
      <c r="G107" s="52"/>
      <c r="H107" s="52"/>
      <c r="I107" s="52"/>
      <c r="J107" s="51"/>
      <c r="K107" s="52"/>
      <c r="L107" s="52"/>
      <c r="M107" s="52"/>
      <c r="N107" s="52"/>
      <c r="O107" s="52"/>
      <c r="P107" s="51"/>
      <c r="Q107" s="52"/>
    </row>
    <row r="108" spans="2:17" x14ac:dyDescent="0.25">
      <c r="C108" s="6"/>
      <c r="D108" s="44"/>
      <c r="E108" s="6"/>
      <c r="J108" s="51"/>
      <c r="K108" s="6"/>
      <c r="P108" s="51"/>
      <c r="Q108" s="6"/>
    </row>
    <row r="109" spans="2:17" x14ac:dyDescent="0.25">
      <c r="C109" s="6"/>
      <c r="D109" s="44"/>
      <c r="E109" s="6"/>
      <c r="J109" s="51"/>
      <c r="K109" s="6"/>
      <c r="P109" s="51"/>
      <c r="Q109" s="6"/>
    </row>
    <row r="110" spans="2:17" hidden="1" x14ac:dyDescent="0.25">
      <c r="C110" s="6"/>
      <c r="D110" s="44"/>
      <c r="E110" s="6"/>
      <c r="J110" s="51"/>
      <c r="K110" s="6"/>
      <c r="P110" s="51"/>
      <c r="Q110" s="6"/>
    </row>
    <row r="111" spans="2:17" hidden="1" x14ac:dyDescent="0.25">
      <c r="C111" s="6"/>
      <c r="D111" s="44"/>
      <c r="E111" s="6"/>
      <c r="J111" s="51"/>
      <c r="K111" s="6"/>
      <c r="P111" s="51"/>
      <c r="Q111" s="6"/>
    </row>
    <row r="112" spans="2:17" s="14" customFormat="1" hidden="1" x14ac:dyDescent="0.25">
      <c r="B112" s="51"/>
      <c r="C112" s="52"/>
      <c r="D112" s="51"/>
      <c r="E112" s="52"/>
      <c r="F112" s="52"/>
      <c r="G112" s="52"/>
      <c r="H112" s="52"/>
      <c r="I112" s="52"/>
      <c r="J112" s="51"/>
      <c r="K112" s="52"/>
      <c r="L112" s="52"/>
      <c r="M112" s="52"/>
      <c r="N112" s="52"/>
      <c r="O112" s="52"/>
      <c r="P112" s="51"/>
      <c r="Q112" s="52"/>
    </row>
    <row r="113" spans="1:17" hidden="1" x14ac:dyDescent="0.25">
      <c r="C113" s="6"/>
      <c r="D113" s="44"/>
      <c r="E113" s="6"/>
      <c r="J113" s="44"/>
      <c r="K113" s="6"/>
      <c r="P113" s="44"/>
      <c r="Q113" s="6"/>
    </row>
    <row r="114" spans="1:17" hidden="1" x14ac:dyDescent="0.25">
      <c r="C114" s="6"/>
      <c r="D114" s="44"/>
      <c r="E114" s="6"/>
      <c r="J114" s="44"/>
      <c r="K114" s="6"/>
      <c r="P114" s="44"/>
      <c r="Q114" s="6"/>
    </row>
    <row r="115" spans="1:17" hidden="1" x14ac:dyDescent="0.25">
      <c r="C115" s="6"/>
      <c r="D115" s="44"/>
      <c r="E115" s="6"/>
      <c r="J115" s="44"/>
      <c r="K115" s="6"/>
      <c r="P115" s="44"/>
      <c r="Q115" s="6"/>
    </row>
    <row r="116" spans="1:17" hidden="1" x14ac:dyDescent="0.25">
      <c r="C116" s="6"/>
      <c r="D116" s="44"/>
      <c r="E116" s="6"/>
      <c r="J116" s="44"/>
      <c r="K116" s="6"/>
      <c r="P116" s="44"/>
      <c r="Q116" s="6"/>
    </row>
    <row r="117" spans="1:17" hidden="1" x14ac:dyDescent="0.25">
      <c r="C117" s="6"/>
      <c r="D117" s="44"/>
      <c r="E117" s="6"/>
      <c r="J117" s="44"/>
      <c r="K117" s="6"/>
      <c r="P117" s="44"/>
      <c r="Q117" s="6"/>
    </row>
    <row r="118" spans="1:17" hidden="1" x14ac:dyDescent="0.25">
      <c r="C118" s="6"/>
      <c r="D118" s="44"/>
      <c r="E118" s="6"/>
      <c r="J118" s="44"/>
      <c r="K118" s="6"/>
      <c r="P118" s="44"/>
      <c r="Q118" s="6"/>
    </row>
    <row r="119" spans="1:17" hidden="1" x14ac:dyDescent="0.25">
      <c r="C119" s="6"/>
      <c r="D119" s="44"/>
      <c r="E119" s="6"/>
      <c r="J119" s="44"/>
      <c r="K119" s="6"/>
      <c r="P119" s="44"/>
      <c r="Q119" s="6"/>
    </row>
    <row r="120" spans="1:17" hidden="1" x14ac:dyDescent="0.25">
      <c r="A120" s="18"/>
      <c r="J120" s="44"/>
      <c r="K120" s="6"/>
      <c r="P120" s="44"/>
      <c r="Q120" s="6"/>
    </row>
    <row r="121" spans="1:17" ht="24.75" hidden="1" customHeight="1" x14ac:dyDescent="0.25">
      <c r="B121" s="6"/>
      <c r="C121" s="6"/>
      <c r="E121" s="6"/>
      <c r="K121" s="51"/>
      <c r="Q121" s="51"/>
    </row>
    <row r="122" spans="1:17" hidden="1" x14ac:dyDescent="0.25">
      <c r="A122" s="18"/>
      <c r="E122" s="53"/>
      <c r="K122" s="51"/>
      <c r="Q122" s="51"/>
    </row>
    <row r="123" spans="1:17" x14ac:dyDescent="0.25">
      <c r="E123" s="37"/>
    </row>
    <row r="124" spans="1:17" x14ac:dyDescent="0.25">
      <c r="B124" s="6"/>
      <c r="C124" s="6"/>
      <c r="E124" s="6"/>
    </row>
    <row r="125" spans="1:17" x14ac:dyDescent="0.25">
      <c r="A125" s="18"/>
      <c r="D125" s="44"/>
      <c r="E125" s="35"/>
    </row>
    <row r="126" spans="1:17" x14ac:dyDescent="0.25">
      <c r="E126" s="54"/>
    </row>
    <row r="128" spans="1:17" x14ac:dyDescent="0.25">
      <c r="A128" s="18"/>
      <c r="E128" s="35"/>
    </row>
    <row r="129" spans="1:5" x14ac:dyDescent="0.25">
      <c r="A129" s="18"/>
    </row>
    <row r="130" spans="1:5" x14ac:dyDescent="0.25">
      <c r="A130" s="18"/>
      <c r="E130" s="53"/>
    </row>
    <row r="131" spans="1:5" x14ac:dyDescent="0.25">
      <c r="A131" s="18"/>
      <c r="E131" s="35"/>
    </row>
    <row r="132" spans="1:5" x14ac:dyDescent="0.25">
      <c r="A132" s="18"/>
      <c r="E132" s="35"/>
    </row>
    <row r="133" spans="1:5" x14ac:dyDescent="0.25">
      <c r="A133" s="18"/>
      <c r="E133" s="35"/>
    </row>
    <row r="134" spans="1:5" x14ac:dyDescent="0.25">
      <c r="A134" s="18"/>
      <c r="E134" s="35"/>
    </row>
    <row r="135" spans="1:5" x14ac:dyDescent="0.25">
      <c r="A135" s="18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" right="0" top="0.55118110236220474" bottom="0.35433070866141736" header="0.31496062992125984" footer="0.31496062992125984"/>
  <pageSetup paperSize="5" scale="35" fitToHeight="0" orientation="landscape" r:id="rId1"/>
  <headerFooter>
    <oddFooter>&amp;R&amp;P/&amp;N</oddFooter>
  </headerFooter>
  <rowBreaks count="1" manualBreakCount="1"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2023-11-08T13:57:54Z</cp:lastPrinted>
  <dcterms:created xsi:type="dcterms:W3CDTF">2021-08-10T14:38:52Z</dcterms:created>
  <dcterms:modified xsi:type="dcterms:W3CDTF">2023-11-08T13:57:57Z</dcterms:modified>
</cp:coreProperties>
</file>