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di\Desktop\DIRECCION DE INGENIERIA\"/>
    </mc:Choice>
  </mc:AlternateContent>
  <xr:revisionPtr revIDLastSave="0" documentId="8_{A30F9561-D48A-4BCB-AC48-223435661406}" xr6:coauthVersionLast="47" xr6:coauthVersionMax="47" xr10:uidLastSave="{00000000-0000-0000-0000-000000000000}"/>
  <bookViews>
    <workbookView xWindow="-108" yWindow="-108" windowWidth="23256" windowHeight="12576" xr2:uid="{2DCB07B4-1D24-4327-B859-95087501527D}"/>
  </bookViews>
  <sheets>
    <sheet name="LISTA DE PARTIDA" sheetId="1" r:id="rId1"/>
  </sheets>
  <externalReferences>
    <externalReference r:id="rId2"/>
    <externalReference r:id="rId3"/>
  </externalReferences>
  <definedNames>
    <definedName name="_xlnm.Print_Area" localSheetId="0">'LISTA DE PARTIDA'!$A$1:$F$293</definedName>
    <definedName name="INSUMO_1">'[1]AC. LOS LIMONES ACERO '!$D$2</definedName>
    <definedName name="_xlnm.Print_Titles" localSheetId="0">'LISTA DE PARTIDA'!$1:$10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255" i="1"/>
  <c r="C253" i="1"/>
  <c r="C252" i="1"/>
  <c r="C249" i="1"/>
  <c r="C248" i="1"/>
  <c r="C247" i="1"/>
  <c r="C244" i="1"/>
  <c r="C243" i="1"/>
  <c r="C240" i="1"/>
  <c r="C239" i="1"/>
  <c r="C238" i="1"/>
  <c r="C237" i="1"/>
  <c r="C236" i="1"/>
  <c r="C235" i="1"/>
  <c r="C230" i="1"/>
  <c r="C228" i="1"/>
  <c r="C214" i="1"/>
  <c r="C212" i="1"/>
  <c r="C211" i="1"/>
  <c r="C208" i="1"/>
  <c r="C207" i="1"/>
  <c r="C206" i="1"/>
  <c r="C203" i="1"/>
  <c r="C202" i="1"/>
  <c r="C199" i="1"/>
  <c r="C198" i="1"/>
  <c r="C197" i="1"/>
  <c r="C196" i="1"/>
  <c r="C195" i="1"/>
  <c r="C194" i="1"/>
  <c r="C189" i="1"/>
  <c r="C187" i="1"/>
  <c r="C173" i="1"/>
  <c r="C174" i="1" s="1"/>
  <c r="A167" i="1"/>
  <c r="A168" i="1" s="1"/>
  <c r="A169" i="1" s="1"/>
  <c r="A170" i="1" s="1"/>
  <c r="A171" i="1" s="1"/>
  <c r="A166" i="1"/>
  <c r="C147" i="1"/>
  <c r="C153" i="1" s="1"/>
  <c r="C75" i="1"/>
  <c r="C73" i="1"/>
  <c r="C72" i="1"/>
  <c r="C71" i="1"/>
  <c r="C70" i="1"/>
  <c r="C69" i="1"/>
  <c r="C68" i="1"/>
  <c r="C67" i="1"/>
  <c r="C65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74" i="1" s="1"/>
  <c r="C33" i="1"/>
  <c r="C30" i="1"/>
  <c r="C35" i="1" s="1"/>
  <c r="C29" i="1"/>
  <c r="C34" i="1" s="1"/>
  <c r="C28" i="1"/>
  <c r="C25" i="1"/>
  <c r="C24" i="1"/>
  <c r="C23" i="1"/>
  <c r="C22" i="1"/>
  <c r="C19" i="1"/>
  <c r="C18" i="1"/>
  <c r="C168" i="1" s="1"/>
  <c r="C169" i="1" s="1"/>
  <c r="C170" i="1" s="1"/>
  <c r="C171" i="1" s="1"/>
  <c r="C17" i="1"/>
  <c r="C164" i="1" l="1"/>
  <c r="C165" i="1" s="1"/>
  <c r="C166" i="1" s="1"/>
  <c r="C167" i="1" s="1"/>
  <c r="C150" i="1"/>
</calcChain>
</file>

<file path=xl/sharedStrings.xml><?xml version="1.0" encoding="utf-8"?>
<sst xmlns="http://schemas.openxmlformats.org/spreadsheetml/2006/main" count="464" uniqueCount="247">
  <si>
    <t>Obra: AMPLIACIÓN ACUEDUCTO AZUA. NUEVO CAMPO DE POZOS</t>
  </si>
  <si>
    <t xml:space="preserve">Ubicación: PROVINCIA DE AZUA </t>
  </si>
  <si>
    <t>ZONA: II</t>
  </si>
  <si>
    <t>Partida</t>
  </si>
  <si>
    <t>Descripción</t>
  </si>
  <si>
    <t>Cantidad</t>
  </si>
  <si>
    <t>Ud</t>
  </si>
  <si>
    <t>P.U. RD$</t>
  </si>
  <si>
    <t>Monto RD$</t>
  </si>
  <si>
    <t>A</t>
  </si>
  <si>
    <t xml:space="preserve">LÍNEA DE IMPULSIÓN </t>
  </si>
  <si>
    <t>Replanteo</t>
  </si>
  <si>
    <t>M</t>
  </si>
  <si>
    <t>CORTE Y EXTRACCIÓN DE ASFALTO (L=5,276.04 M)</t>
  </si>
  <si>
    <t>Corte de asfalto e=2", ambos lados</t>
  </si>
  <si>
    <t>Remoción de carpeta asfáltica</t>
  </si>
  <si>
    <t>M²</t>
  </si>
  <si>
    <t>Bote material asfáltico c/camión (Incluye esparcimiento en lugar de botadero)</t>
  </si>
  <si>
    <t>M³</t>
  </si>
  <si>
    <t>MOVIMIENTO DE TIERRA (V= 10,152.57 M³)</t>
  </si>
  <si>
    <t xml:space="preserve">Excavación material compacto c/equipo </t>
  </si>
  <si>
    <t>Asiento de arena</t>
  </si>
  <si>
    <t>Relleno compactado de material c/compactador mecánico en capas de 0.20m</t>
  </si>
  <si>
    <t>M³C</t>
  </si>
  <si>
    <t>Bote material sobrante (Incluye esparcimiento en botadero)</t>
  </si>
  <si>
    <t>M³E</t>
  </si>
  <si>
    <t xml:space="preserve">SUMINISTRO DE TUBERÍA ACERO CON PROTECCIÓN ANTICORROSIVA </t>
  </si>
  <si>
    <t>De Ø24" Acero SCH-20</t>
  </si>
  <si>
    <t>De Ø16" Acero SCH-30</t>
  </si>
  <si>
    <t>De Ø12" Acero SCH-30</t>
  </si>
  <si>
    <t>COLOCACIÓN DE TUBERÍA</t>
  </si>
  <si>
    <t>PRUEBA HIDROSTÁTICA</t>
  </si>
  <si>
    <t xml:space="preserve">SUMINISTRO Y COLOCACIÓN DE PIEZAS ESPECIALES ACERO C/PROTECCIÓN ANTICORROSIVA </t>
  </si>
  <si>
    <t>Codo Ø12" x 15º SCH-30</t>
  </si>
  <si>
    <t>Codo Ø12" x 50º SCH-30</t>
  </si>
  <si>
    <t>Codo Ø16" x 10º SCH-30</t>
  </si>
  <si>
    <t>Codo Ø16" x 15º SCH-30</t>
  </si>
  <si>
    <t>Codo Ø16" x 20º SCH-30</t>
  </si>
  <si>
    <t>Codo Ø16" x 25º SCH-30</t>
  </si>
  <si>
    <t>Codo Ø16" x 30º SCH-30</t>
  </si>
  <si>
    <t>Codo Ø16" x 50º SCH-30</t>
  </si>
  <si>
    <t>Codo Ø16" x 55º SCH-30</t>
  </si>
  <si>
    <t>Codo Ø16" x 90º SCH-30</t>
  </si>
  <si>
    <t>Codo Ø20" x 90º SCH-20</t>
  </si>
  <si>
    <t>Codo Ø24" x 10º SCH-20</t>
  </si>
  <si>
    <t>Codo Ø24" x 35º SCH-20</t>
  </si>
  <si>
    <t>Codo Ø24" x 40º SCH-20</t>
  </si>
  <si>
    <t>Codo Ø24" x 45º SCH-20</t>
  </si>
  <si>
    <t>Codo Ø24" x 60º SCH-20</t>
  </si>
  <si>
    <t>Codo Ø24" x 70º SCH-20</t>
  </si>
  <si>
    <t>Codo Ø24" x 75º SCH-20</t>
  </si>
  <si>
    <t>Codo Ø24" x 80º SCH-20</t>
  </si>
  <si>
    <t>Codo Ø24" x 85º SCH-20</t>
  </si>
  <si>
    <t>Reducción Ø16" x Ø12" SCH-30</t>
  </si>
  <si>
    <t>Reducción Ø20" x Ø20" SCH-20 Lock Joint</t>
  </si>
  <si>
    <t>Reducción Ø24" x Ø16" SCH-20</t>
  </si>
  <si>
    <t>Ampliación Ø20" x Ø24" Acero SCH-20</t>
  </si>
  <si>
    <t>Yee 24" x 12" SCH-20</t>
  </si>
  <si>
    <t>Tee 12" x 12" SCH-30</t>
  </si>
  <si>
    <t>Tee 24" x 16" SCH-20</t>
  </si>
  <si>
    <t>Junta mecánica tipo dresser Ø12" 150 psi</t>
  </si>
  <si>
    <t>Junta mecánica tipo dresser Ø16" 150 psi</t>
  </si>
  <si>
    <t>Junta mecánica tipo dresser Ø20" 150 psi</t>
  </si>
  <si>
    <t>Junta mecánica tipo dresser Ø24" 150 psi</t>
  </si>
  <si>
    <t>Anclaje de H. A. para codos (Según diseño)</t>
  </si>
  <si>
    <t>Anclaje de H. A. para tee (Según diseño)</t>
  </si>
  <si>
    <t>Anclaje de H. A. para yee (Según diseño)</t>
  </si>
  <si>
    <t>Anclaje de H. A. para reducciones y ampliaciones (Según diseño)</t>
  </si>
  <si>
    <t xml:space="preserve">SUMINISTRO Y COLOCACIÓN DE VÁLVULAS </t>
  </si>
  <si>
    <t>Válvula de aire combinada de Ø4" H.F. 150 psi, a colocar en tubería de Ø24" completa (Incluye niple platillado, tornillos, tuercas y junta de goma)</t>
  </si>
  <si>
    <t>Válvula de aire combinada de Ø3" H.F. 150 psi, a colocar en tubería de Ø16" completa (Incluye niple platillado, tornillos, tuercas y junta de goma)</t>
  </si>
  <si>
    <t>Válvula de aire de Ø3" H.F. 150 psi, a colocar en tubería de Ø24" completa (Incluye niple platillado, tornillos, tuercas y junta de goma)</t>
  </si>
  <si>
    <t>Válvula de aire combinada de Ø4" H.F. 150 psi, a colocar en tubería de Ø16" completa (Incluye niple platillado, tornillos, tuercas y junta de goma)</t>
  </si>
  <si>
    <t>Válvula de compuerta de Ø16" H.F. platillada completa (Incluye niples platillados con sus tornillos, tuercas, arandelas y juntas de goma)</t>
  </si>
  <si>
    <t>Válvula de desagüe de Ø8" H.F. 150 psi platillada completa en tubería de Ø24" (Incluye niple, tornillos, tuercas, junta de goma y junta dresser)</t>
  </si>
  <si>
    <t>Válvula de desagüe de Ø8" H.F. 150 psi platillada completa en tubería de Ø16" (Incluye niple, tornillos, tuercas, junta de goma y junta dresser)</t>
  </si>
  <si>
    <t>Válvula reguladora de caudal de Ø12" en tubería de Ø16"</t>
  </si>
  <si>
    <t>Válvula reguladora de caudal de Ø16" en tubería de Ø16"</t>
  </si>
  <si>
    <t>Registro para válvula (Según diseño)</t>
  </si>
  <si>
    <t>Registro para válvula reguladora de caudal (Según diseño)</t>
  </si>
  <si>
    <t>Caja telescópica para válvula de desagüe (Según diseño)</t>
  </si>
  <si>
    <t>CRUCES:</t>
  </si>
  <si>
    <t>CRUCE DE ALCANTARILLA DE Ø24" ACERO SCH-20, L=1.70M (1 UD)</t>
  </si>
  <si>
    <t>9.1.1</t>
  </si>
  <si>
    <t>PA</t>
  </si>
  <si>
    <t>9.1.2</t>
  </si>
  <si>
    <t xml:space="preserve">Suministro de tubería de Ø24" Acero SCH-20  sin costura c/protección anticorrosivo </t>
  </si>
  <si>
    <t>9.1.3</t>
  </si>
  <si>
    <t xml:space="preserve">Codo de Ø24" x 45° SCH-20 c/protección anticorrosiva </t>
  </si>
  <si>
    <t>9.1.4</t>
  </si>
  <si>
    <t>Junta mecánica tipo dresser de Ø24" 150 psi</t>
  </si>
  <si>
    <t>9.1.5</t>
  </si>
  <si>
    <t>Anclaje p/piezas en H.A.</t>
  </si>
  <si>
    <t>9.1.6</t>
  </si>
  <si>
    <t>Excavación material no clasificado c/equipo</t>
  </si>
  <si>
    <t>9.1.7</t>
  </si>
  <si>
    <t>Relleno compactado</t>
  </si>
  <si>
    <t>9.1.8</t>
  </si>
  <si>
    <t>9.1.9</t>
  </si>
  <si>
    <t>Mano de obra colocación (Incluye equipos, personal y materiales)</t>
  </si>
  <si>
    <t>CRUCE DE PUENTE ( A ) EN TUBERÍA DE Ø24" ACERO SCH-20 L=36.50M (1 UD)</t>
  </si>
  <si>
    <t>9.2.1</t>
  </si>
  <si>
    <t>9.2.2</t>
  </si>
  <si>
    <t>9.2.3</t>
  </si>
  <si>
    <t xml:space="preserve">Codo de Ø24" x 45° Acero SCH-20 c/protección anticorrosiva </t>
  </si>
  <si>
    <t>9.2.4</t>
  </si>
  <si>
    <t>9.2.5</t>
  </si>
  <si>
    <t>Anclaje p/piezas H.A.</t>
  </si>
  <si>
    <t>9.2.6</t>
  </si>
  <si>
    <t>Pintura de antioxidante oxiguard o similar (calidad superior) dos capas</t>
  </si>
  <si>
    <t>9.2.7</t>
  </si>
  <si>
    <t>Pintura epoxica mantenimiento industrial color azul</t>
  </si>
  <si>
    <t>9.2.8</t>
  </si>
  <si>
    <t xml:space="preserve">Mano de obra colocación (Incluye equipos, personal y materiales) </t>
  </si>
  <si>
    <t>CRUCE DE PUENTE ( B ) EN TUBERÍA DE Ø24" ACERO SCH-20 L=15.60M (1UD)</t>
  </si>
  <si>
    <t>9.3.1</t>
  </si>
  <si>
    <t>9.3.2</t>
  </si>
  <si>
    <t>9.3.3</t>
  </si>
  <si>
    <t>9.3.4</t>
  </si>
  <si>
    <t>9.3.5</t>
  </si>
  <si>
    <t>9.3.6</t>
  </si>
  <si>
    <t>9.3.7</t>
  </si>
  <si>
    <t>9.3.8</t>
  </si>
  <si>
    <t>CRUCE DE PUENTE ( C ) EN TUBERÍA DE Ø16" ACERO SCH-20 L=20.60M (1 UD)</t>
  </si>
  <si>
    <t>9.4.1</t>
  </si>
  <si>
    <t>9.4.2</t>
  </si>
  <si>
    <t xml:space="preserve">Suministro de tubería de Ø16" Acero SCH-20  sin costura c/protección anticorrosivo </t>
  </si>
  <si>
    <t>9.4.3</t>
  </si>
  <si>
    <t xml:space="preserve">Codo de Ø16" x 45° Acero SCH-20  c/protección anticorrosiva </t>
  </si>
  <si>
    <t>9.4.4</t>
  </si>
  <si>
    <t>Junta mecánica tipo dresser de Ø16" 150 psi</t>
  </si>
  <si>
    <t>9.4.5</t>
  </si>
  <si>
    <t>9.4.6</t>
  </si>
  <si>
    <t>9.4.7</t>
  </si>
  <si>
    <t>9.4.8</t>
  </si>
  <si>
    <t>CRUCE DE CANAL EN TUBERÍA DE Ø16" ACERO SCH-30 L=1.60M (1 UD)</t>
  </si>
  <si>
    <t>9.5.1</t>
  </si>
  <si>
    <t>9.5.2</t>
  </si>
  <si>
    <t xml:space="preserve">Suministro tubería de Ø16" Acero SCH-80 sin costura c/protección anticorrosivo </t>
  </si>
  <si>
    <t>9.5.3</t>
  </si>
  <si>
    <t>Codo Ø16" x 45º Acero SCH-80 c/protección anticorrosiva</t>
  </si>
  <si>
    <t>9.5.4</t>
  </si>
  <si>
    <t>9.5.5</t>
  </si>
  <si>
    <t>9.5.6</t>
  </si>
  <si>
    <t>Mano de obra colocación de tubería (Incluye equipos, personal y materiales)</t>
  </si>
  <si>
    <t>REPARACIÓN DE SERVICIOS EXISTENTE</t>
  </si>
  <si>
    <t>DEMOLICIÓN Y BOTE DE:</t>
  </si>
  <si>
    <t>10.1.1</t>
  </si>
  <si>
    <t>Badén (10 uds)</t>
  </si>
  <si>
    <t>10.1.2</t>
  </si>
  <si>
    <t>Contén</t>
  </si>
  <si>
    <t>10.1.3</t>
  </si>
  <si>
    <t>Acera ancho 0.80 m</t>
  </si>
  <si>
    <t>10.1.4</t>
  </si>
  <si>
    <t>Bote de material demolido c/camión</t>
  </si>
  <si>
    <t>REPOSICIÓN DE:</t>
  </si>
  <si>
    <t>10.2.1</t>
  </si>
  <si>
    <t>Construcción de badén</t>
  </si>
  <si>
    <t>10.2.2</t>
  </si>
  <si>
    <t>10.2.3</t>
  </si>
  <si>
    <r>
      <t>Acera ancho 0.80 m en hormigon industrial 210 kg/cm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y reforzado con fibra de polipropileno</t>
    </r>
  </si>
  <si>
    <t>REPOSICIÓN DE TUBERÍA (COMO MEDIDA PREVENTIVA PARA MANTENER EL SISTEMA EN FUNCIONAMIENTO):</t>
  </si>
  <si>
    <t>10.3.1</t>
  </si>
  <si>
    <t>De Ø6" pvc sdr-26 c/j.g (Incluye suministro y colocación)</t>
  </si>
  <si>
    <t>10.3.2</t>
  </si>
  <si>
    <t>De Ø4" pvc sdr-26 c/j.g (Incluye suministro y colocación)</t>
  </si>
  <si>
    <t>10.3.3</t>
  </si>
  <si>
    <t>De Ø3" pvc sdr-26 c/j.g (Incluye suministro y colocación)</t>
  </si>
  <si>
    <t>10.3.4</t>
  </si>
  <si>
    <t>De Ø2" pvc sdr-26 c/j.g (Incluye suministro y colocación)</t>
  </si>
  <si>
    <t>REPOSICIÓN DE CARPETA ASFÁLTICA</t>
  </si>
  <si>
    <t>Extracción de material compacto c/equipo</t>
  </si>
  <si>
    <t>Suministro de material base</t>
  </si>
  <si>
    <t>Relleno compactado c/compactador mecánico en capa de 0.20 m</t>
  </si>
  <si>
    <t xml:space="preserve">Riego de liga </t>
  </si>
  <si>
    <t>Imprimación sencilla con arena</t>
  </si>
  <si>
    <t>Suministro y colocación de asfalto e=2"</t>
  </si>
  <si>
    <t>Transporte de asfalto, (m³e/km)  Distancia = 70 km apróx.</t>
  </si>
  <si>
    <r>
      <rPr>
        <b/>
        <sz val="10"/>
        <rFont val="Arial"/>
        <family val="2"/>
      </rPr>
      <t>SEÑALIZACIÓN, CONTROL, MANEJO DE TRÁNSITO Y SEGURIDAD EN LA VÍA</t>
    </r>
    <r>
      <rPr>
        <sz val="10"/>
        <rFont val="Arial"/>
        <family val="2"/>
      </rPr>
      <t xml:space="preserve"> (Incluye uso de letreros con base en angulares, conos refractarios, luces intermitentes color ambar con cargadores solares incluidos, barreras de peligro naranja y hombres con banderolas)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</si>
  <si>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</si>
  <si>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 - TOTAL FASE  A</t>
  </si>
  <si>
    <t>B</t>
  </si>
  <si>
    <t>SUSTITUCIÓN DE VERJA DE MALLA CICLÓNICA POR VERJA DE BLOCK</t>
  </si>
  <si>
    <t>I</t>
  </si>
  <si>
    <t>VERJA EN BLOQUES DE 6" VIOLINADOS PARA DEPÓSITO REGULADOR METÁLICO SUPERFICIAL CAP. 1,600 M³ (L=102.91 M)</t>
  </si>
  <si>
    <t>PRELIMINARES EN VERJA EXISTESTE</t>
  </si>
  <si>
    <t>Desmonte de malla ciclónica de verja existente (Incluye la puerta)</t>
  </si>
  <si>
    <t>Demolición de muro de bloques</t>
  </si>
  <si>
    <t>Demolición de columnas de hormigón armado</t>
  </si>
  <si>
    <t>Excavación hasta las zapatas c/equipo</t>
  </si>
  <si>
    <t>Demolición de zapatas hormigón armado</t>
  </si>
  <si>
    <t>Bote de material demolido c/camión (Incluye esparcimiento en botadero)</t>
  </si>
  <si>
    <t>REPLANTEO</t>
  </si>
  <si>
    <t>CORTE DE NIVELACIÓN E=20 CM</t>
  </si>
  <si>
    <t>HORMIGÓN ARMADO EN:</t>
  </si>
  <si>
    <t>Zapata de muros (0.45m x 0.25m)-0.87 qq/m³, f᾽c=180 kg/cm²</t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</si>
  <si>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1"/>
        <color indexed="8"/>
        <rFont val="Calibri"/>
        <family val="2"/>
      </rPr>
      <t/>
    </r>
  </si>
  <si>
    <t>Zapata de columnas (0.60m x 0.60m x 0.25m)-2.08qq/m³ f᾽c=180 kg/cm²</t>
  </si>
  <si>
    <t>Columnas de amarre (0.20m x 0.20m)-4.36 qq/m³, f᾽c=210 kg/cm²</t>
  </si>
  <si>
    <t>Viga de amarre BNP (0.15m x 0.20m)-3.22 qq/m³, f᾽c=210 kg/cm²</t>
  </si>
  <si>
    <t>Viga de amarre SNP (0.20m X 0.20m)-2.45 qq/m³, f᾽c=210 kg/cm²</t>
  </si>
  <si>
    <t>Viga de apoyo del riel portón corredizo L=8.40m-2.32 qq/m³, f᾽c=240 kg/cm²</t>
  </si>
  <si>
    <t>MUROS</t>
  </si>
  <si>
    <t xml:space="preserve">Bloque de 6" Ø3/8" @ 0.60m SNP violinado </t>
  </si>
  <si>
    <r>
      <t>M</t>
    </r>
    <r>
      <rPr>
        <vertAlign val="superscript"/>
        <sz val="10"/>
        <color indexed="8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</si>
  <si>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Bloque de 6" Ø3/8" @ 0.60m BNP</t>
  </si>
  <si>
    <t>TERMINACIÓN DE SUPERFICIE</t>
  </si>
  <si>
    <t>Suministro y aplicación de adhesivo para concreto (Lanco CB-900 o similar)</t>
  </si>
  <si>
    <t>Pañete en vigas y columnas</t>
  </si>
  <si>
    <t>Cantos</t>
  </si>
  <si>
    <t>PINTURA</t>
  </si>
  <si>
    <t>Base Fresh Cement sobre vigas y columnas</t>
  </si>
  <si>
    <t xml:space="preserve">Pintura acrilíca de calidad superior azul turquesa en vigas y columnas </t>
  </si>
  <si>
    <t>SUMINISTRO Y COLOCACIÓN DE ALAMBRE GALVANIZADO TIPO TRINCHERA</t>
  </si>
  <si>
    <t>PORTÓN CORREDIZO, LONGITUD = 4.0 M CON DOS MANOS DE PINTURA ANTICORROSIVA OXIGUARD O SIMILAR Y ACABADO CON PINTURA EPOXICA INDUSTRIAL</t>
  </si>
  <si>
    <t>SUB TOTAL I</t>
  </si>
  <si>
    <t>II</t>
  </si>
  <si>
    <t>VERJA EN BLOQUES DE 6" VIOLINADOS PARA DEPÓSITO REGULADOR METÁLICO SUPERFICIAL CAP. 700 M³ (L=96.98 M)</t>
  </si>
  <si>
    <t>Zapata de columnas (0.60m x 0.60m x 0.25m)-2.08qq/m³, f᾽c=180 kg/cm²</t>
  </si>
  <si>
    <t>Viga de amarre SNP (0.20m x 0.20m)-2.45 qq/m³, f᾽c=210 kg/cm²</t>
  </si>
  <si>
    <t xml:space="preserve">Viga de apoyo del riel portón corredizo L=8.40m-2.32 qq/m³, f᾽c=240 kg/cm² </t>
  </si>
  <si>
    <t>Fraguache</t>
  </si>
  <si>
    <t>SUB TOTAL II</t>
  </si>
  <si>
    <t>SUB TOTAL FASE B</t>
  </si>
  <si>
    <t>C</t>
  </si>
  <si>
    <t>VARIOS</t>
  </si>
  <si>
    <t>Valla anunciando obra 8' x 4' impresión full color conteniendo logo de INAPA, nombre de proyecto y contratista. Estructura en tubos galvanizados 1 1/2"x 1 1/2" y soportes en tubo cuadrado 4" x 4"</t>
  </si>
  <si>
    <t>Campamento (incluye alquiler solar, casa de materiales  y baño portátil)</t>
  </si>
  <si>
    <t>Meses</t>
  </si>
  <si>
    <t>SUB TOTAL FASE  C</t>
  </si>
  <si>
    <t>SUB-TOTAL GENERAL</t>
  </si>
  <si>
    <t>GASTOS INDIRECTOS</t>
  </si>
  <si>
    <t>Honorarios profesionales</t>
  </si>
  <si>
    <t>Gastos de transporte</t>
  </si>
  <si>
    <t>Seguros, pólizas y fianzas</t>
  </si>
  <si>
    <t>Gastos administrativos</t>
  </si>
  <si>
    <t>Supervisión de la obra</t>
  </si>
  <si>
    <t>Ley 6-86</t>
  </si>
  <si>
    <t xml:space="preserve"> ITBIS a honorarios profesionales (Ley 07-2007)</t>
  </si>
  <si>
    <t>CODIA</t>
  </si>
  <si>
    <t>Imprevistos</t>
  </si>
  <si>
    <t>Mantenimiento y operación sistema INAPA</t>
  </si>
  <si>
    <t xml:space="preserve">Estudios (Sociales, ambientales, geotécnicos, topográficos, de calidad, entre otros) </t>
  </si>
  <si>
    <t>Medida de compensación ambiental</t>
  </si>
  <si>
    <t>TOTAL GASTOS INDIRECTOS</t>
  </si>
  <si>
    <t>TOTAL EJECUTAR EN RD$</t>
  </si>
  <si>
    <t xml:space="preserve">TOTAL A CONTRATAR EN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</si>
</sst>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0;[Red]#,##0.00"/>
    <numFmt numFmtId="165" formatCode="_-* #,##0.00\ _€_-;\-* #,##0.00\ _€_-;_-* &quot;-&quot;??\ _€_-;_-@_-"/>
    <numFmt numFmtId="166" formatCode="0.0"/>
    <numFmt numFmtId="167" formatCode="General_)"/>
    <numFmt numFmtId="168" formatCode="#,##0.0;\-#,##0.0"/>
    <numFmt numFmtId="169" formatCode="[$$-409]#,##0.00"/>
    <numFmt numFmtId="170" formatCode="_-* #,##0.00_-;\-* #,##0.00_-;_-* &quot;-&quot;??_-;_-@_-"/>
    <numFmt numFmtId="171" formatCode="0.0%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8" fillId="0" borderId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232">
    <xf numFmtId="0" fontId="0" fillId="0" borderId="0" xfId="0"/>
    <xf numFmtId="43" fontId="2" fillId="0" borderId="0" xfId="1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43" fontId="1" fillId="0" borderId="0" xfId="1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3" fontId="2" fillId="4" borderId="0" xfId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horizontal="right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4" fontId="2" fillId="2" borderId="4" xfId="0" applyNumberFormat="1" applyFont="1" applyFill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4" fontId="2" fillId="2" borderId="4" xfId="3" applyNumberFormat="1" applyFont="1" applyFill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vertical="center"/>
    </xf>
    <xf numFmtId="4" fontId="2" fillId="2" borderId="4" xfId="4" applyNumberFormat="1" applyFont="1" applyFill="1" applyBorder="1" applyAlignment="1">
      <alignment horizontal="right" vertical="top" wrapText="1"/>
    </xf>
    <xf numFmtId="4" fontId="2" fillId="2" borderId="4" xfId="4" applyNumberFormat="1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right" vertical="center"/>
    </xf>
    <xf numFmtId="4" fontId="2" fillId="0" borderId="4" xfId="4" applyNumberFormat="1" applyFont="1" applyFill="1" applyBorder="1" applyAlignment="1" applyProtection="1">
      <alignment horizontal="right" vertical="top" wrapText="1"/>
    </xf>
    <xf numFmtId="4" fontId="2" fillId="2" borderId="4" xfId="4" applyNumberFormat="1" applyFont="1" applyFill="1" applyBorder="1" applyAlignment="1" applyProtection="1">
      <alignment horizontal="right" vertical="top" wrapText="1"/>
      <protection locked="0"/>
    </xf>
    <xf numFmtId="0" fontId="2" fillId="5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horizontal="right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0" fontId="2" fillId="0" borderId="4" xfId="0" applyFont="1" applyBorder="1" applyAlignment="1">
      <alignment vertical="center"/>
    </xf>
    <xf numFmtId="0" fontId="2" fillId="0" borderId="0" xfId="0" applyFont="1"/>
    <xf numFmtId="166" fontId="2" fillId="2" borderId="4" xfId="0" applyNumberFormat="1" applyFont="1" applyFill="1" applyBorder="1" applyAlignment="1">
      <alignment horizontal="right" vertical="top" wrapText="1"/>
    </xf>
    <xf numFmtId="2" fontId="2" fillId="2" borderId="4" xfId="0" applyNumberFormat="1" applyFont="1" applyFill="1" applyBorder="1" applyAlignment="1">
      <alignment horizontal="right" vertical="top" wrapText="1"/>
    </xf>
    <xf numFmtId="2" fontId="2" fillId="2" borderId="5" xfId="0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vertical="center"/>
    </xf>
    <xf numFmtId="4" fontId="2" fillId="2" borderId="5" xfId="0" applyNumberFormat="1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5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  <xf numFmtId="43" fontId="2" fillId="2" borderId="4" xfId="1" applyFont="1" applyFill="1" applyBorder="1" applyAlignment="1">
      <alignment vertical="top"/>
    </xf>
    <xf numFmtId="2" fontId="2" fillId="2" borderId="4" xfId="1" applyNumberFormat="1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center" wrapText="1"/>
    </xf>
    <xf numFmtId="43" fontId="2" fillId="2" borderId="5" xfId="1" applyFont="1" applyFill="1" applyBorder="1" applyAlignment="1">
      <alignment vertical="top"/>
    </xf>
    <xf numFmtId="2" fontId="2" fillId="2" borderId="5" xfId="1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right" vertical="top"/>
    </xf>
    <xf numFmtId="4" fontId="1" fillId="2" borderId="4" xfId="0" applyNumberFormat="1" applyFont="1" applyFill="1" applyBorder="1" applyAlignment="1">
      <alignment vertical="top" wrapText="1"/>
    </xf>
    <xf numFmtId="43" fontId="3" fillId="2" borderId="4" xfId="5" applyFont="1" applyFill="1" applyBorder="1" applyAlignment="1">
      <alignment horizontal="right" vertical="top" wrapText="1"/>
    </xf>
    <xf numFmtId="43" fontId="3" fillId="2" borderId="4" xfId="5" applyFont="1" applyFill="1" applyBorder="1" applyAlignment="1">
      <alignment horizontal="center" vertical="top" wrapText="1"/>
    </xf>
    <xf numFmtId="43" fontId="3" fillId="2" borderId="4" xfId="5" applyFont="1" applyFill="1" applyBorder="1" applyAlignment="1" applyProtection="1">
      <alignment horizontal="right" vertical="top" wrapText="1"/>
      <protection locked="0"/>
    </xf>
    <xf numFmtId="43" fontId="3" fillId="2" borderId="4" xfId="5" applyFont="1" applyFill="1" applyBorder="1" applyAlignment="1" applyProtection="1">
      <alignment horizontal="right" vertical="top"/>
      <protection locked="0"/>
    </xf>
    <xf numFmtId="43" fontId="2" fillId="0" borderId="0" xfId="0" applyNumberFormat="1" applyFont="1" applyAlignment="1">
      <alignment vertical="top" wrapText="1"/>
    </xf>
    <xf numFmtId="0" fontId="2" fillId="2" borderId="4" xfId="0" applyFont="1" applyFill="1" applyBorder="1" applyAlignment="1">
      <alignment horizontal="right" vertical="top"/>
    </xf>
    <xf numFmtId="43" fontId="2" fillId="2" borderId="4" xfId="5" applyFont="1" applyFill="1" applyBorder="1" applyAlignment="1">
      <alignment horizontal="right" vertical="top" wrapText="1"/>
    </xf>
    <xf numFmtId="43" fontId="2" fillId="2" borderId="4" xfId="5" applyFont="1" applyFill="1" applyBorder="1" applyAlignment="1">
      <alignment horizontal="center" vertical="top" wrapText="1"/>
    </xf>
    <xf numFmtId="43" fontId="2" fillId="2" borderId="4" xfId="5" applyFont="1" applyFill="1" applyBorder="1" applyAlignment="1" applyProtection="1">
      <alignment horizontal="right" vertical="top" wrapText="1"/>
      <protection locked="0"/>
    </xf>
    <xf numFmtId="4" fontId="2" fillId="2" borderId="4" xfId="0" applyNumberFormat="1" applyFont="1" applyFill="1" applyBorder="1" applyAlignment="1">
      <alignment vertical="top" wrapText="1"/>
    </xf>
    <xf numFmtId="43" fontId="2" fillId="0" borderId="4" xfId="5" applyFont="1" applyFill="1" applyBorder="1" applyAlignment="1" applyProtection="1">
      <alignment horizontal="right" vertical="top" wrapText="1"/>
      <protection locked="0"/>
    </xf>
    <xf numFmtId="4" fontId="2" fillId="0" borderId="0" xfId="0" applyNumberFormat="1" applyFont="1" applyAlignment="1">
      <alignment horizontal="right" vertical="top" wrapText="1"/>
    </xf>
    <xf numFmtId="43" fontId="2" fillId="2" borderId="4" xfId="5" applyFont="1" applyFill="1" applyBorder="1" applyAlignment="1">
      <alignment horizontal="right" vertical="center" wrapText="1"/>
    </xf>
    <xf numFmtId="43" fontId="2" fillId="2" borderId="4" xfId="5" applyFont="1" applyFill="1" applyBorder="1" applyAlignment="1">
      <alignment horizontal="center" vertical="center" wrapText="1"/>
    </xf>
    <xf numFmtId="43" fontId="2" fillId="2" borderId="4" xfId="5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right" vertical="top"/>
    </xf>
    <xf numFmtId="4" fontId="3" fillId="2" borderId="4" xfId="0" applyNumberFormat="1" applyFont="1" applyFill="1" applyBorder="1" applyAlignment="1">
      <alignment vertical="top" wrapText="1"/>
    </xf>
    <xf numFmtId="43" fontId="2" fillId="2" borderId="4" xfId="5" applyFont="1" applyFill="1" applyBorder="1" applyAlignment="1" applyProtection="1">
      <alignment horizontal="right" vertical="top"/>
      <protection locked="0"/>
    </xf>
    <xf numFmtId="43" fontId="2" fillId="2" borderId="4" xfId="5" applyFont="1" applyFill="1" applyBorder="1" applyAlignment="1">
      <alignment horizontal="center" vertical="top"/>
    </xf>
    <xf numFmtId="43" fontId="2" fillId="6" borderId="0" xfId="1" applyFont="1" applyFill="1" applyBorder="1" applyAlignment="1">
      <alignment vertical="top" wrapText="1"/>
    </xf>
    <xf numFmtId="0" fontId="2" fillId="6" borderId="0" xfId="0" applyFont="1" applyFill="1" applyAlignment="1">
      <alignment vertical="top" wrapText="1"/>
    </xf>
    <xf numFmtId="43" fontId="2" fillId="0" borderId="0" xfId="1" applyFont="1" applyFill="1" applyAlignment="1">
      <alignment vertical="top"/>
    </xf>
    <xf numFmtId="0" fontId="2" fillId="0" borderId="0" xfId="0" applyFont="1" applyAlignment="1">
      <alignment vertical="top"/>
    </xf>
    <xf numFmtId="4" fontId="1" fillId="2" borderId="4" xfId="0" applyNumberFormat="1" applyFont="1" applyFill="1" applyBorder="1" applyAlignment="1">
      <alignment vertical="top"/>
    </xf>
    <xf numFmtId="4" fontId="6" fillId="2" borderId="4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top" wrapText="1"/>
    </xf>
    <xf numFmtId="4" fontId="1" fillId="3" borderId="4" xfId="0" applyNumberFormat="1" applyFont="1" applyFill="1" applyBorder="1" applyAlignment="1">
      <alignment horizontal="right" vertical="top" wrapText="1"/>
    </xf>
    <xf numFmtId="4" fontId="1" fillId="3" borderId="4" xfId="0" applyNumberFormat="1" applyFont="1" applyFill="1" applyBorder="1" applyAlignment="1">
      <alignment horizontal="center" vertical="top" wrapText="1"/>
    </xf>
    <xf numFmtId="43" fontId="1" fillId="0" borderId="0" xfId="1" applyFont="1" applyFill="1" applyAlignment="1">
      <alignment vertical="top"/>
    </xf>
    <xf numFmtId="0" fontId="1" fillId="0" borderId="5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right" vertical="top" wrapText="1"/>
    </xf>
    <xf numFmtId="4" fontId="1" fillId="0" borderId="5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right" vertical="top" wrapText="1"/>
    </xf>
    <xf numFmtId="0" fontId="1" fillId="7" borderId="4" xfId="7" applyFont="1" applyFill="1" applyBorder="1" applyAlignment="1">
      <alignment horizontal="center" vertical="top" wrapText="1"/>
    </xf>
    <xf numFmtId="0" fontId="1" fillId="7" borderId="4" xfId="7" applyFont="1" applyFill="1" applyBorder="1" applyAlignment="1">
      <alignment horizontal="left" vertical="top" wrapText="1"/>
    </xf>
    <xf numFmtId="39" fontId="2" fillId="7" borderId="4" xfId="7" applyNumberFormat="1" applyFill="1" applyBorder="1" applyAlignment="1" applyProtection="1">
      <alignment horizontal="right" vertical="top"/>
      <protection locked="0"/>
    </xf>
    <xf numFmtId="0" fontId="2" fillId="7" borderId="4" xfId="7" applyFill="1" applyBorder="1" applyAlignment="1">
      <alignment horizontal="center" vertical="top" wrapText="1"/>
    </xf>
    <xf numFmtId="39" fontId="2" fillId="7" borderId="4" xfId="7" applyNumberFormat="1" applyFill="1" applyBorder="1" applyAlignment="1" applyProtection="1">
      <alignment vertical="top"/>
      <protection locked="0"/>
    </xf>
    <xf numFmtId="0" fontId="1" fillId="7" borderId="4" xfId="7" applyFont="1" applyFill="1" applyBorder="1" applyAlignment="1">
      <alignment horizontal="right" vertical="top" wrapText="1"/>
    </xf>
    <xf numFmtId="0" fontId="2" fillId="7" borderId="4" xfId="7" applyFill="1" applyBorder="1" applyAlignment="1">
      <alignment horizontal="right" vertical="top" wrapText="1"/>
    </xf>
    <xf numFmtId="39" fontId="3" fillId="7" borderId="4" xfId="7" applyNumberFormat="1" applyFont="1" applyFill="1" applyBorder="1" applyAlignment="1" applyProtection="1">
      <alignment vertical="top"/>
      <protection locked="0"/>
    </xf>
    <xf numFmtId="0" fontId="1" fillId="7" borderId="4" xfId="0" applyFont="1" applyFill="1" applyBorder="1" applyAlignment="1">
      <alignment vertical="top" wrapText="1"/>
    </xf>
    <xf numFmtId="4" fontId="2" fillId="7" borderId="4" xfId="0" applyNumberFormat="1" applyFont="1" applyFill="1" applyBorder="1" applyAlignment="1">
      <alignment vertical="top"/>
    </xf>
    <xf numFmtId="167" fontId="2" fillId="7" borderId="4" xfId="0" applyNumberFormat="1" applyFont="1" applyFill="1" applyBorder="1" applyAlignment="1">
      <alignment horizontal="center" vertical="top"/>
    </xf>
    <xf numFmtId="168" fontId="6" fillId="7" borderId="4" xfId="0" applyNumberFormat="1" applyFont="1" applyFill="1" applyBorder="1" applyAlignment="1">
      <alignment horizontal="right" vertical="top"/>
    </xf>
    <xf numFmtId="0" fontId="2" fillId="7" borderId="4" xfId="0" applyFont="1" applyFill="1" applyBorder="1" applyAlignment="1">
      <alignment vertical="top" wrapText="1"/>
    </xf>
    <xf numFmtId="4" fontId="6" fillId="7" borderId="4" xfId="0" applyNumberFormat="1" applyFont="1" applyFill="1" applyBorder="1" applyAlignment="1">
      <alignment vertical="top"/>
    </xf>
    <xf numFmtId="167" fontId="6" fillId="7" borderId="4" xfId="0" applyNumberFormat="1" applyFont="1" applyFill="1" applyBorder="1" applyAlignment="1">
      <alignment horizontal="center" vertical="top"/>
    </xf>
    <xf numFmtId="168" fontId="9" fillId="7" borderId="4" xfId="0" applyNumberFormat="1" applyFont="1" applyFill="1" applyBorder="1" applyAlignment="1">
      <alignment horizontal="right" vertical="top"/>
    </xf>
    <xf numFmtId="39" fontId="2" fillId="7" borderId="4" xfId="7" applyNumberFormat="1" applyFill="1" applyBorder="1" applyAlignment="1" applyProtection="1">
      <alignment vertical="top" wrapText="1"/>
      <protection locked="0"/>
    </xf>
    <xf numFmtId="4" fontId="6" fillId="7" borderId="4" xfId="0" applyNumberFormat="1" applyFont="1" applyFill="1" applyBorder="1" applyAlignment="1">
      <alignment vertical="center"/>
    </xf>
    <xf numFmtId="0" fontId="2" fillId="7" borderId="4" xfId="7" applyFill="1" applyBorder="1" applyAlignment="1">
      <alignment horizontal="center" vertical="center" wrapText="1"/>
    </xf>
    <xf numFmtId="39" fontId="2" fillId="7" borderId="4" xfId="7" applyNumberFormat="1" applyFill="1" applyBorder="1" applyAlignment="1" applyProtection="1">
      <alignment vertical="center" wrapText="1"/>
      <protection locked="0"/>
    </xf>
    <xf numFmtId="4" fontId="2" fillId="7" borderId="4" xfId="0" applyNumberFormat="1" applyFont="1" applyFill="1" applyBorder="1" applyAlignment="1">
      <alignment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center" vertical="top"/>
    </xf>
    <xf numFmtId="16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right" vertical="top"/>
    </xf>
    <xf numFmtId="0" fontId="1" fillId="0" borderId="4" xfId="0" applyFont="1" applyBorder="1" applyAlignment="1">
      <alignment horizontal="center" vertical="top"/>
    </xf>
    <xf numFmtId="164" fontId="10" fillId="0" borderId="4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right" vertical="top"/>
    </xf>
    <xf numFmtId="0" fontId="1" fillId="3" borderId="4" xfId="0" applyFont="1" applyFill="1" applyBorder="1" applyAlignment="1">
      <alignment horizontal="center" vertical="top"/>
    </xf>
    <xf numFmtId="164" fontId="10" fillId="3" borderId="4" xfId="0" applyNumberFormat="1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169" fontId="1" fillId="7" borderId="4" xfId="9" applyFont="1" applyFill="1" applyBorder="1" applyAlignment="1">
      <alignment horizontal="center" vertical="top" wrapText="1"/>
    </xf>
    <xf numFmtId="169" fontId="1" fillId="7" borderId="4" xfId="9" applyFont="1" applyFill="1" applyBorder="1" applyAlignment="1">
      <alignment horizontal="left" vertical="top"/>
    </xf>
    <xf numFmtId="4" fontId="6" fillId="7" borderId="4" xfId="9" applyNumberFormat="1" applyFont="1" applyFill="1" applyBorder="1" applyAlignment="1">
      <alignment vertical="top"/>
    </xf>
    <xf numFmtId="169" fontId="6" fillId="7" borderId="4" xfId="9" applyFont="1" applyFill="1" applyBorder="1" applyAlignment="1">
      <alignment horizontal="center" vertical="top"/>
    </xf>
    <xf numFmtId="0" fontId="1" fillId="8" borderId="5" xfId="0" applyFont="1" applyFill="1" applyBorder="1" applyAlignment="1">
      <alignment horizontal="right" vertical="top"/>
    </xf>
    <xf numFmtId="0" fontId="1" fillId="8" borderId="5" xfId="0" applyFont="1" applyFill="1" applyBorder="1" applyAlignment="1">
      <alignment horizontal="center" vertical="top"/>
    </xf>
    <xf numFmtId="164" fontId="10" fillId="8" borderId="5" xfId="0" applyNumberFormat="1" applyFont="1" applyFill="1" applyBorder="1" applyAlignment="1">
      <alignment horizontal="center" vertical="top"/>
    </xf>
    <xf numFmtId="0" fontId="10" fillId="8" borderId="5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center" vertical="top" wrapText="1"/>
    </xf>
    <xf numFmtId="43" fontId="2" fillId="0" borderId="0" xfId="1" applyFont="1" applyFill="1" applyAlignment="1">
      <alignment horizontal="center" vertical="top"/>
    </xf>
    <xf numFmtId="39" fontId="2" fillId="2" borderId="4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/>
    </xf>
    <xf numFmtId="43" fontId="11" fillId="0" borderId="0" xfId="1" applyFont="1" applyFill="1" applyAlignment="1">
      <alignment vertical="top"/>
    </xf>
    <xf numFmtId="4" fontId="3" fillId="2" borderId="4" xfId="3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right" vertical="top" wrapText="1"/>
    </xf>
    <xf numFmtId="4" fontId="2" fillId="3" borderId="4" xfId="0" applyNumberFormat="1" applyFont="1" applyFill="1" applyBorder="1" applyAlignment="1">
      <alignment horizontal="right" vertical="top" wrapText="1"/>
    </xf>
    <xf numFmtId="4" fontId="2" fillId="3" borderId="4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right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171" fontId="2" fillId="2" borderId="4" xfId="0" applyNumberFormat="1" applyFont="1" applyFill="1" applyBorder="1" applyAlignment="1">
      <alignment horizontal="right" vertical="top" wrapText="1"/>
    </xf>
    <xf numFmtId="10" fontId="2" fillId="0" borderId="4" xfId="0" applyNumberFormat="1" applyFont="1" applyBorder="1" applyAlignment="1">
      <alignment horizontal="right" vertical="top" wrapText="1"/>
    </xf>
    <xf numFmtId="43" fontId="1" fillId="9" borderId="0" xfId="1" applyFont="1" applyFill="1" applyAlignment="1">
      <alignment vertical="top"/>
    </xf>
    <xf numFmtId="166" fontId="2" fillId="0" borderId="4" xfId="12" applyNumberFormat="1" applyBorder="1" applyAlignment="1">
      <alignment horizontal="right" vertical="top"/>
    </xf>
    <xf numFmtId="10" fontId="2" fillId="0" borderId="4" xfId="2" applyNumberFormat="1" applyFont="1" applyFill="1" applyBorder="1" applyAlignment="1">
      <alignment horizontal="right" vertical="top"/>
    </xf>
    <xf numFmtId="171" fontId="2" fillId="2" borderId="4" xfId="2" applyNumberFormat="1" applyFont="1" applyFill="1" applyBorder="1" applyAlignment="1">
      <alignment horizontal="center" vertical="top"/>
    </xf>
    <xf numFmtId="10" fontId="2" fillId="0" borderId="4" xfId="0" applyNumberFormat="1" applyFont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0" fontId="1" fillId="3" borderId="4" xfId="0" applyNumberFormat="1" applyFont="1" applyFill="1" applyBorder="1" applyAlignment="1">
      <alignment horizontal="right"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10" fontId="2" fillId="2" borderId="4" xfId="0" applyNumberFormat="1" applyFont="1" applyFill="1" applyBorder="1" applyAlignment="1">
      <alignment horizontal="right" vertical="top" wrapText="1"/>
    </xf>
    <xf numFmtId="164" fontId="1" fillId="3" borderId="5" xfId="0" applyNumberFormat="1" applyFont="1" applyFill="1" applyBorder="1" applyAlignment="1">
      <alignment horizontal="right" vertical="top" wrapText="1"/>
    </xf>
    <xf numFmtId="164" fontId="1" fillId="3" borderId="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164" fontId="1" fillId="2" borderId="3" xfId="0" applyNumberFormat="1" applyFont="1" applyFill="1" applyBorder="1" applyAlignment="1" applyProtection="1">
      <alignment horizontal="right" vertical="top" wrapText="1"/>
      <protection locked="0"/>
    </xf>
    <xf numFmtId="4" fontId="2" fillId="2" borderId="4" xfId="0" applyNumberFormat="1" applyFont="1" applyFill="1" applyBorder="1" applyAlignment="1" applyProtection="1">
      <alignment horizontal="right" vertical="top" wrapText="1"/>
      <protection locked="0"/>
    </xf>
    <xf numFmtId="4" fontId="1" fillId="2" borderId="4" xfId="0" applyNumberFormat="1" applyFont="1" applyFill="1" applyBorder="1" applyAlignment="1" applyProtection="1">
      <alignment horizontal="right" vertical="top" wrapText="1"/>
      <protection locked="0"/>
    </xf>
    <xf numFmtId="4" fontId="2" fillId="0" borderId="0" xfId="0" applyNumberFormat="1" applyFont="1" applyAlignment="1" applyProtection="1">
      <alignment vertical="top" wrapText="1"/>
      <protection locked="0"/>
    </xf>
    <xf numFmtId="4" fontId="3" fillId="2" borderId="4" xfId="0" applyNumberFormat="1" applyFont="1" applyFill="1" applyBorder="1" applyAlignment="1" applyProtection="1">
      <alignment horizontal="right" vertical="top" wrapText="1"/>
      <protection locked="0"/>
    </xf>
    <xf numFmtId="4" fontId="4" fillId="2" borderId="4" xfId="0" applyNumberFormat="1" applyFont="1" applyFill="1" applyBorder="1" applyAlignment="1" applyProtection="1">
      <alignment horizontal="right" vertical="top" wrapText="1"/>
      <protection locked="0"/>
    </xf>
    <xf numFmtId="4" fontId="2" fillId="2" borderId="5" xfId="0" applyNumberFormat="1" applyFont="1" applyFill="1" applyBorder="1" applyAlignment="1" applyProtection="1">
      <alignment horizontal="right" vertical="top" wrapText="1"/>
      <protection locked="0"/>
    </xf>
    <xf numFmtId="4" fontId="2" fillId="0" borderId="4" xfId="0" applyNumberFormat="1" applyFont="1" applyBorder="1" applyAlignment="1" applyProtection="1">
      <alignment horizontal="right" vertical="top" wrapText="1"/>
      <protection locked="0"/>
    </xf>
    <xf numFmtId="4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43" fontId="2" fillId="2" borderId="4" xfId="1" applyFont="1" applyFill="1" applyBorder="1" applyAlignment="1" applyProtection="1">
      <alignment vertical="top"/>
      <protection locked="0"/>
    </xf>
    <xf numFmtId="4" fontId="2" fillId="2" borderId="4" xfId="0" applyNumberFormat="1" applyFont="1" applyFill="1" applyBorder="1" applyAlignment="1" applyProtection="1">
      <alignment vertical="top" wrapText="1"/>
      <protection locked="0"/>
    </xf>
    <xf numFmtId="4" fontId="2" fillId="2" borderId="4" xfId="0" applyNumberFormat="1" applyFont="1" applyFill="1" applyBorder="1" applyAlignment="1" applyProtection="1">
      <alignment vertical="center" wrapText="1"/>
      <protection locked="0"/>
    </xf>
    <xf numFmtId="4" fontId="3" fillId="2" borderId="4" xfId="0" applyNumberFormat="1" applyFont="1" applyFill="1" applyBorder="1" applyAlignment="1" applyProtection="1">
      <alignment vertical="top" wrapText="1"/>
      <protection locked="0"/>
    </xf>
    <xf numFmtId="4" fontId="2" fillId="0" borderId="0" xfId="0" applyNumberFormat="1" applyFont="1" applyAlignment="1" applyProtection="1">
      <alignment vertical="top"/>
      <protection locked="0"/>
    </xf>
    <xf numFmtId="4" fontId="2" fillId="2" borderId="4" xfId="3" applyNumberFormat="1" applyFont="1" applyFill="1" applyBorder="1" applyAlignment="1" applyProtection="1">
      <alignment horizontal="right" vertical="top" wrapText="1"/>
      <protection locked="0"/>
    </xf>
    <xf numFmtId="4" fontId="2" fillId="2" borderId="4" xfId="6" applyNumberFormat="1" applyFont="1" applyFill="1" applyBorder="1" applyAlignment="1" applyProtection="1">
      <alignment horizontal="right" vertical="top" wrapText="1"/>
      <protection locked="0"/>
    </xf>
    <xf numFmtId="4" fontId="1" fillId="3" borderId="4" xfId="0" applyNumberFormat="1" applyFont="1" applyFill="1" applyBorder="1" applyAlignment="1" applyProtection="1">
      <alignment horizontal="right" vertical="top" wrapText="1"/>
      <protection locked="0"/>
    </xf>
    <xf numFmtId="4" fontId="1" fillId="0" borderId="5" xfId="0" applyNumberFormat="1" applyFont="1" applyBorder="1" applyAlignment="1" applyProtection="1">
      <alignment horizontal="right" vertical="top" wrapText="1"/>
      <protection locked="0"/>
    </xf>
    <xf numFmtId="4" fontId="1" fillId="0" borderId="4" xfId="0" applyNumberFormat="1" applyFont="1" applyBorder="1" applyAlignment="1" applyProtection="1">
      <alignment horizontal="right" vertical="top" wrapText="1"/>
      <protection locked="0"/>
    </xf>
    <xf numFmtId="4" fontId="2" fillId="7" borderId="4" xfId="8" applyNumberFormat="1" applyFont="1" applyFill="1" applyBorder="1" applyAlignment="1" applyProtection="1">
      <alignment vertical="top"/>
      <protection locked="0"/>
    </xf>
    <xf numFmtId="4" fontId="2" fillId="7" borderId="4" xfId="0" applyNumberFormat="1" applyFont="1" applyFill="1" applyBorder="1" applyAlignment="1" applyProtection="1">
      <alignment vertical="top"/>
      <protection locked="0"/>
    </xf>
    <xf numFmtId="4" fontId="3" fillId="7" borderId="4" xfId="0" applyNumberFormat="1" applyFont="1" applyFill="1" applyBorder="1" applyAlignment="1" applyProtection="1">
      <alignment vertical="top"/>
      <protection locked="0"/>
    </xf>
    <xf numFmtId="40" fontId="2" fillId="7" borderId="4" xfId="7" applyNumberFormat="1" applyFill="1" applyBorder="1" applyAlignment="1" applyProtection="1">
      <alignment horizontal="right" vertical="top" wrapText="1"/>
      <protection locked="0"/>
    </xf>
    <xf numFmtId="4" fontId="2" fillId="7" borderId="4" xfId="8" applyNumberFormat="1" applyFont="1" applyFill="1" applyBorder="1" applyAlignment="1" applyProtection="1">
      <alignment vertical="center"/>
      <protection locked="0"/>
    </xf>
    <xf numFmtId="4" fontId="2" fillId="7" borderId="4" xfId="0" applyNumberFormat="1" applyFont="1" applyFill="1" applyBorder="1" applyAlignment="1" applyProtection="1">
      <alignment vertical="center"/>
      <protection locked="0"/>
    </xf>
    <xf numFmtId="164" fontId="10" fillId="3" borderId="5" xfId="0" applyNumberFormat="1" applyFont="1" applyFill="1" applyBorder="1" applyAlignment="1" applyProtection="1">
      <alignment horizontal="right" vertical="top"/>
      <protection locked="0"/>
    </xf>
    <xf numFmtId="164" fontId="1" fillId="3" borderId="5" xfId="0" applyNumberFormat="1" applyFont="1" applyFill="1" applyBorder="1" applyAlignment="1" applyProtection="1">
      <alignment horizontal="right" vertical="top"/>
      <protection locked="0"/>
    </xf>
    <xf numFmtId="164" fontId="10" fillId="0" borderId="4" xfId="0" applyNumberFormat="1" applyFont="1" applyBorder="1" applyAlignment="1" applyProtection="1">
      <alignment horizontal="right"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4" fontId="6" fillId="7" borderId="4" xfId="0" applyNumberFormat="1" applyFont="1" applyFill="1" applyBorder="1" applyAlignment="1" applyProtection="1">
      <alignment vertical="top"/>
      <protection locked="0"/>
    </xf>
    <xf numFmtId="164" fontId="10" fillId="3" borderId="4" xfId="0" applyNumberFormat="1" applyFont="1" applyFill="1" applyBorder="1" applyAlignment="1" applyProtection="1">
      <alignment horizontal="right" vertical="top"/>
      <protection locked="0"/>
    </xf>
    <xf numFmtId="164" fontId="1" fillId="3" borderId="4" xfId="0" applyNumberFormat="1" applyFont="1" applyFill="1" applyBorder="1" applyAlignment="1" applyProtection="1">
      <alignment horizontal="right" vertical="top"/>
      <protection locked="0"/>
    </xf>
    <xf numFmtId="4" fontId="6" fillId="7" borderId="4" xfId="10" applyNumberFormat="1" applyFont="1" applyFill="1" applyBorder="1" applyAlignment="1" applyProtection="1">
      <alignment vertical="top"/>
      <protection locked="0"/>
    </xf>
    <xf numFmtId="4" fontId="2" fillId="7" borderId="4" xfId="11" applyNumberFormat="1" applyFont="1" applyFill="1" applyBorder="1" applyAlignment="1" applyProtection="1">
      <alignment vertical="top" wrapText="1"/>
      <protection locked="0"/>
    </xf>
    <xf numFmtId="164" fontId="10" fillId="8" borderId="5" xfId="0" applyNumberFormat="1" applyFont="1" applyFill="1" applyBorder="1" applyAlignment="1" applyProtection="1">
      <alignment horizontal="right" vertical="top"/>
      <protection locked="0"/>
    </xf>
    <xf numFmtId="164" fontId="1" fillId="8" borderId="5" xfId="0" applyNumberFormat="1" applyFont="1" applyFill="1" applyBorder="1" applyAlignment="1" applyProtection="1">
      <alignment horizontal="right" vertical="top"/>
      <protection locked="0"/>
    </xf>
    <xf numFmtId="4" fontId="1" fillId="0" borderId="3" xfId="0" applyNumberFormat="1" applyFont="1" applyBorder="1" applyAlignment="1" applyProtection="1">
      <alignment horizontal="right" vertical="top" wrapText="1"/>
      <protection locked="0"/>
    </xf>
    <xf numFmtId="4" fontId="2" fillId="3" borderId="4" xfId="0" applyNumberFormat="1" applyFont="1" applyFill="1" applyBorder="1" applyAlignment="1" applyProtection="1">
      <alignment horizontal="right" vertical="top" wrapText="1"/>
      <protection locked="0"/>
    </xf>
    <xf numFmtId="4" fontId="1" fillId="3" borderId="5" xfId="0" applyNumberFormat="1" applyFont="1" applyFill="1" applyBorder="1" applyAlignment="1" applyProtection="1">
      <alignment horizontal="right" vertical="top" wrapText="1"/>
      <protection locked="0"/>
    </xf>
    <xf numFmtId="164" fontId="2" fillId="2" borderId="4" xfId="0" applyNumberFormat="1" applyFont="1" applyFill="1" applyBorder="1" applyAlignment="1" applyProtection="1">
      <alignment horizontal="right" vertical="top" wrapText="1"/>
      <protection locked="0"/>
    </xf>
    <xf numFmtId="164" fontId="1" fillId="2" borderId="4" xfId="0" applyNumberFormat="1" applyFont="1" applyFill="1" applyBorder="1" applyAlignment="1" applyProtection="1">
      <alignment horizontal="right" vertical="top" wrapText="1"/>
      <protection locked="0"/>
    </xf>
    <xf numFmtId="4" fontId="2" fillId="2" borderId="4" xfId="13" applyNumberFormat="1" applyFont="1" applyFill="1" applyBorder="1" applyAlignment="1" applyProtection="1">
      <alignment horizontal="right" vertical="top"/>
      <protection locked="0"/>
    </xf>
    <xf numFmtId="164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" fillId="3" borderId="4" xfId="0" applyNumberFormat="1" applyFont="1" applyFill="1" applyBorder="1" applyAlignment="1" applyProtection="1">
      <alignment horizontal="right" vertical="top" wrapText="1"/>
      <protection locked="0"/>
    </xf>
    <xf numFmtId="164" fontId="1" fillId="3" borderId="5" xfId="0" applyNumberFormat="1" applyFont="1" applyFill="1" applyBorder="1" applyAlignment="1" applyProtection="1">
      <alignment horizontal="right" vertical="top" wrapText="1"/>
      <protection locked="0"/>
    </xf>
  </cellXfs>
  <cellStyles count="14">
    <cellStyle name="Millares" xfId="1" builtinId="3"/>
    <cellStyle name="Millares 10" xfId="5" xr:uid="{25474BE0-6725-4558-81DA-A8EA980230EB}"/>
    <cellStyle name="Millares 14" xfId="10" xr:uid="{83B23184-1716-4BC6-870C-0C2C0521E22A}"/>
    <cellStyle name="Millares 2" xfId="6" xr:uid="{FBA778FC-7862-44F8-B0C6-090965DD9C3F}"/>
    <cellStyle name="Millares 2 4" xfId="13" xr:uid="{8480A503-7E19-4880-9969-AA3376F8FD80}"/>
    <cellStyle name="Millares 3 3" xfId="3" xr:uid="{854A924A-AD37-4EDB-A179-0933375036BD}"/>
    <cellStyle name="Millares 5 3" xfId="4" xr:uid="{3622827F-D270-4587-A42A-48933E006441}"/>
    <cellStyle name="Millares_NUEVO FORMATO DE PRESUPUESTOS 2" xfId="11" xr:uid="{8A80FA95-0DEB-4597-AA19-7B653B6AEF25}"/>
    <cellStyle name="Millares_PRES 059-09 REHABIL. PLANTA DE TRATAMIENTO DE 80 LPS RAPIDA, AC. HATO DEL YAQUE" xfId="8" xr:uid="{624FCB91-95F3-4328-AB26-5179A769C961}"/>
    <cellStyle name="Normal" xfId="0" builtinId="0"/>
    <cellStyle name="Normal 18" xfId="9" xr:uid="{5EABFE4E-6CDE-4A23-A6E3-0A32A46BFACE}"/>
    <cellStyle name="Normal 2 3" xfId="12" xr:uid="{B8C1D4BB-12FF-4BD5-A4DB-55F8E4A17CF0}"/>
    <cellStyle name="Normal 9" xfId="7" xr:uid="{C5BEE8FA-99AE-4494-B8E0-B65C67955941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292</xdr:row>
      <xdr:rowOff>0</xdr:rowOff>
    </xdr:from>
    <xdr:to>
      <xdr:col>1</xdr:col>
      <xdr:colOff>1409700</xdr:colOff>
      <xdr:row>293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C877820-5923-4A33-AFCC-A35CDC5BEF42}"/>
            </a:ext>
          </a:extLst>
        </xdr:cNvPr>
        <xdr:cNvSpPr txBox="1">
          <a:spLocks noChangeArrowheads="1"/>
        </xdr:cNvSpPr>
      </xdr:nvSpPr>
      <xdr:spPr bwMode="auto">
        <a:xfrm>
          <a:off x="1828800" y="61036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292</xdr:row>
      <xdr:rowOff>0</xdr:rowOff>
    </xdr:from>
    <xdr:to>
      <xdr:col>1</xdr:col>
      <xdr:colOff>1409700</xdr:colOff>
      <xdr:row>293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458D3504-4C01-4075-8DC9-EFE84FBD20BE}"/>
            </a:ext>
          </a:extLst>
        </xdr:cNvPr>
        <xdr:cNvSpPr txBox="1">
          <a:spLocks noChangeArrowheads="1"/>
        </xdr:cNvSpPr>
      </xdr:nvSpPr>
      <xdr:spPr bwMode="auto">
        <a:xfrm>
          <a:off x="1828800" y="61036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292</xdr:row>
      <xdr:rowOff>0</xdr:rowOff>
    </xdr:from>
    <xdr:to>
      <xdr:col>1</xdr:col>
      <xdr:colOff>1409700</xdr:colOff>
      <xdr:row>293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7FF4745-8237-4CA6-A48F-876689F2E6F5}"/>
            </a:ext>
          </a:extLst>
        </xdr:cNvPr>
        <xdr:cNvSpPr txBox="1">
          <a:spLocks noChangeArrowheads="1"/>
        </xdr:cNvSpPr>
      </xdr:nvSpPr>
      <xdr:spPr bwMode="auto">
        <a:xfrm>
          <a:off x="1828800" y="61036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292</xdr:row>
      <xdr:rowOff>0</xdr:rowOff>
    </xdr:from>
    <xdr:to>
      <xdr:col>1</xdr:col>
      <xdr:colOff>1409700</xdr:colOff>
      <xdr:row>293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71C9AB96-25FC-471A-8561-F3A542F4D923}"/>
            </a:ext>
          </a:extLst>
        </xdr:cNvPr>
        <xdr:cNvSpPr txBox="1">
          <a:spLocks noChangeArrowheads="1"/>
        </xdr:cNvSpPr>
      </xdr:nvSpPr>
      <xdr:spPr bwMode="auto">
        <a:xfrm>
          <a:off x="1828800" y="61036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292</xdr:row>
      <xdr:rowOff>0</xdr:rowOff>
    </xdr:from>
    <xdr:to>
      <xdr:col>1</xdr:col>
      <xdr:colOff>1409700</xdr:colOff>
      <xdr:row>293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BEEDBC62-09B6-429F-8210-C5DC4BC0F2E3}"/>
            </a:ext>
          </a:extLst>
        </xdr:cNvPr>
        <xdr:cNvSpPr txBox="1">
          <a:spLocks noChangeArrowheads="1"/>
        </xdr:cNvSpPr>
      </xdr:nvSpPr>
      <xdr:spPr bwMode="auto">
        <a:xfrm>
          <a:off x="1828800" y="61036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292</xdr:row>
      <xdr:rowOff>0</xdr:rowOff>
    </xdr:from>
    <xdr:to>
      <xdr:col>1</xdr:col>
      <xdr:colOff>1409700</xdr:colOff>
      <xdr:row>293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AF3A8E30-690B-4884-8138-C4D16E1F123E}"/>
            </a:ext>
          </a:extLst>
        </xdr:cNvPr>
        <xdr:cNvSpPr txBox="1">
          <a:spLocks noChangeArrowheads="1"/>
        </xdr:cNvSpPr>
      </xdr:nvSpPr>
      <xdr:spPr bwMode="auto">
        <a:xfrm>
          <a:off x="1828800" y="61036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292</xdr:row>
      <xdr:rowOff>0</xdr:rowOff>
    </xdr:from>
    <xdr:to>
      <xdr:col>1</xdr:col>
      <xdr:colOff>1409700</xdr:colOff>
      <xdr:row>293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D869EED8-781F-4DD7-8482-6C35F167F4EE}"/>
            </a:ext>
          </a:extLst>
        </xdr:cNvPr>
        <xdr:cNvSpPr txBox="1">
          <a:spLocks noChangeArrowheads="1"/>
        </xdr:cNvSpPr>
      </xdr:nvSpPr>
      <xdr:spPr bwMode="auto">
        <a:xfrm>
          <a:off x="1828800" y="61036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30A4037-C45E-49D6-9B34-CB3A6073289A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B56A9EC-75B0-44E5-A172-0A9879F9E48A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7062ABDF-071C-4F3F-A371-2C1DE09F3E1F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8FE2B159-5C68-4186-9984-C2E7370EB82A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6FF30FD9-A5EE-42F2-B9D4-2B25CADF2D0E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EDACA3C8-79C7-4FBD-A48D-E733AB740B6E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C8E0ED5B-2F3C-49D3-8775-A6D5A3E28410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B76AD41F-AE8D-4781-955F-51D59DC0806C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8D2D92DD-5A15-41AA-9A6E-E5219A42EAFB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A2B8B2F-8474-4F9B-A067-C32F01C4A797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882AB297-8C91-4D95-9E0D-343CE272CE54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93590095-008D-44FA-86FC-C42C9EE5F0B0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4D6C5FBA-88EE-471F-9ADB-B39F58D13207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589A5E37-F965-4846-87D0-6D5043D4D808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DE7F8701-D438-4962-8268-49268E9FB3D3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7E9C14DB-26E1-4035-B3FF-2EF200EE965B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2CE0D9DB-FA21-4D87-89A5-39F30B9CDD6F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E2074041-94B1-46F6-861E-EA54FAA0FEF3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7930D9B3-DDFB-471D-BD25-FC14836FF9E8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E9D2B108-D229-4704-9E8F-D3E7C480CE3C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05819AB2-5F0C-42C8-A36A-A310A10C1204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BFE63529-4268-4483-8B97-2A3503F20825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D35CFAC4-15D7-49D7-8855-C8D83465D4F0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810FE230-A499-4789-9109-6A644FC1BBFF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2AF2D98C-831D-43D6-9CA3-390597E200C5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E9E192DF-9D3E-4F04-A66B-2A04AEB86635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62291F36-1020-4626-BA35-A19A337ADEBF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E89C329F-FF41-46A7-B713-8114C6C857F1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2EBD2BD0-60AC-4764-84C3-23D9C67C1427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5DB7236E-1270-47C3-9F6E-CEF12417EBF8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C4FDDCB6-E661-4019-8036-7D925FE7FE02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2FC02D1B-AD34-47C0-B9ED-848DBD5DF017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7A893568-36CD-4C63-A802-BC15C5AC5F97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42DE52E8-2635-467B-AAB5-05DF896C6051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DDC4B302-D614-4BA9-AF78-2B92606EF77E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AC97FF17-3F10-4546-AB2E-7D9558590A4B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E01BC753-B213-419F-A32F-DF026B5F7305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FFA7AF9D-36B8-4FB5-B860-9758102F4D55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53977080-7B9D-4871-B19E-CE3F4BE03F1C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28A0D309-564E-43E8-82D0-0C1F9851278E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C32F77D4-E8CC-4340-9C6B-EE4AD96149AA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642EA3E5-5E3E-43AE-A771-F854DD5C4E1E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2AA8A1A8-E3FC-4977-BBB3-7276344BADC5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B9938146-7EEA-4164-87C4-C796827C53DD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974E1C77-09BB-4E3A-8A26-F5A40E532C32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A22231E1-D9D8-4C05-8137-D7AB729353CE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BA697364-9363-4154-8E36-844CD6A89FCA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0B8A9C1A-2EB6-48AA-88FD-8A8A4024DDE1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DA25A39E-FBD4-4B67-83AD-B39B51463C98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AB4699C7-0AEE-457E-8B63-F1F5E9255378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F2BB2E3B-F7A7-45B9-AE37-D092452C02A3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25C88654-9CDD-4A4B-B399-E9F8B031E878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40D977D4-C7D4-4173-AC2F-41660B01DF79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58609241-6536-4373-8D4E-9A8E6E3A49AD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2CBB34D9-C0BE-4614-B733-A7F8CEEF3774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1AAF227C-5B66-4F29-9E3C-8346AF6DB87F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28589186-889D-4769-92F7-C57270E55948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631908EC-F38E-4CB0-9568-8F1363D23B9F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AD3D057B-1275-4094-ADA7-0E2A136BB25D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29D164BC-9E61-4888-AE28-C103CE383545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2A268094-204B-4C1A-A065-673163AF1847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F7C698B9-A185-4E3A-8616-384F3B0763E8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74310E32-0661-47D8-BC04-34476D3FCB9E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27F9EBFE-C0B1-4965-8008-B9CEF3F7ECCB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912B6533-A262-404B-84FB-3F42A522A213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A6740895-7B17-4588-A0B1-9803B1D04B62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79C3A40E-FD5E-4D75-AE8F-5B83A5BF3B69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28A94406-030B-47F1-99C4-501A2C526AAC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48E3D7D2-D834-48CF-811D-2317713B77F3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257E69AB-AC26-4E14-BB82-321B50437B00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E795A859-DECA-4941-8690-9AC8C755EFAF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264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BCD5C8A6-3C2F-4736-B0D1-75D325DD27ED}"/>
            </a:ext>
          </a:extLst>
        </xdr:cNvPr>
        <xdr:cNvSpPr txBox="1">
          <a:spLocks noChangeArrowheads="1"/>
        </xdr:cNvSpPr>
      </xdr:nvSpPr>
      <xdr:spPr bwMode="auto">
        <a:xfrm>
          <a:off x="1828800" y="556926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1C6BE99B-EE35-43E7-9D94-A6617019D281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C6103831-6B0A-41FC-A787-309874C03915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E8F78663-17CA-4277-AA5A-90CBB8DBFA68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8E15FB4A-2254-48C0-B1BE-7FF6D6945DFE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6844C172-62C7-4C7B-B44B-D74496DB2346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F18875C8-6DF2-40AD-B72C-FB77EC379910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BEADD1C-C9A4-4829-A7AB-981236B2A19C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97F50A37-4AFC-4A7C-AA50-ADD0AAD69699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1D5A1946-78D7-4DD2-8175-51D82A8E4E19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25BAB1E5-6DBE-4F4A-9CFF-E59C0F478FD5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40CD1B08-44B6-44A6-A674-E46580AE2B5C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D358574A-49EE-46B7-A706-3F45F17440AB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11608C97-64C5-4C1F-B7BB-72393534FF77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3102F5DB-673C-428E-B03E-3A47486F2B34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585BDD5-6AA0-4F8C-8BF1-2226EEA6DF82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1285875</xdr:colOff>
      <xdr:row>264</xdr:row>
      <xdr:rowOff>180975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E33E607F-B10D-4868-B514-D3BF8528965B}"/>
            </a:ext>
          </a:extLst>
        </xdr:cNvPr>
        <xdr:cNvSpPr txBox="1">
          <a:spLocks noChangeArrowheads="1"/>
        </xdr:cNvSpPr>
      </xdr:nvSpPr>
      <xdr:spPr bwMode="auto">
        <a:xfrm>
          <a:off x="1809750" y="555307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bib.suarez/Desktop/PLAN%20ESTRATEGICO/FINAL/PRESUPUESTOS/GRUPO%202/Ampliaci&#243;n%20Acueducto%20Azua.%20Nuevo%20Campo%20De%20Pozo%20LISTADO%20DE%20PAR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ARTIDA"/>
      <sheetName val="PRESUPUESTO"/>
      <sheetName val="PRESUPUESTO+ENLACE"/>
      <sheetName val="ANALISIS"/>
      <sheetName val="LONG. DE TUBERIAS"/>
      <sheetName val="MOV. DE TIERRA "/>
      <sheetName val="CONTEO DE PIEZAS"/>
      <sheetName val="ASFALTO"/>
      <sheetName val="CALCULO DE VERJA"/>
      <sheetName val="BADENES"/>
      <sheetName val="ANCL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D17">
            <v>138.21</v>
          </cell>
        </row>
        <row r="18">
          <cell r="D18">
            <v>1222.28</v>
          </cell>
        </row>
        <row r="20">
          <cell r="D20">
            <v>3833.44</v>
          </cell>
        </row>
        <row r="26">
          <cell r="D26">
            <v>5193.93</v>
          </cell>
        </row>
        <row r="28">
          <cell r="G28">
            <v>9899.77</v>
          </cell>
          <cell r="J28">
            <v>633.02</v>
          </cell>
        </row>
        <row r="30">
          <cell r="J30">
            <v>7589.43</v>
          </cell>
        </row>
        <row r="32">
          <cell r="J32">
            <v>2772.41</v>
          </cell>
        </row>
      </sheetData>
      <sheetData sheetId="6" refreshError="1">
        <row r="4">
          <cell r="AJ4">
            <v>1</v>
          </cell>
        </row>
        <row r="5">
          <cell r="AJ5">
            <v>1</v>
          </cell>
        </row>
        <row r="6">
          <cell r="AJ6">
            <v>2</v>
          </cell>
        </row>
        <row r="7">
          <cell r="AJ7">
            <v>2</v>
          </cell>
        </row>
        <row r="8">
          <cell r="AJ8">
            <v>3</v>
          </cell>
        </row>
        <row r="9">
          <cell r="AJ9">
            <v>1</v>
          </cell>
        </row>
        <row r="10">
          <cell r="AJ10">
            <v>1</v>
          </cell>
        </row>
        <row r="11">
          <cell r="AJ11">
            <v>2</v>
          </cell>
        </row>
        <row r="12">
          <cell r="AJ12">
            <v>1</v>
          </cell>
        </row>
        <row r="13">
          <cell r="AJ13">
            <v>3</v>
          </cell>
        </row>
        <row r="14">
          <cell r="AJ14">
            <v>1</v>
          </cell>
        </row>
        <row r="15">
          <cell r="AJ15">
            <v>4</v>
          </cell>
        </row>
        <row r="16">
          <cell r="AJ16">
            <v>1</v>
          </cell>
        </row>
        <row r="17">
          <cell r="AJ17">
            <v>1</v>
          </cell>
        </row>
        <row r="18">
          <cell r="AJ18">
            <v>1</v>
          </cell>
        </row>
        <row r="19">
          <cell r="AJ19">
            <v>1</v>
          </cell>
        </row>
        <row r="20">
          <cell r="AJ20">
            <v>1</v>
          </cell>
        </row>
        <row r="21">
          <cell r="AJ21">
            <v>1</v>
          </cell>
        </row>
        <row r="22">
          <cell r="AJ22">
            <v>1</v>
          </cell>
        </row>
        <row r="23">
          <cell r="AJ23">
            <v>2</v>
          </cell>
        </row>
        <row r="26">
          <cell r="AJ26">
            <v>1</v>
          </cell>
        </row>
        <row r="29">
          <cell r="AJ29">
            <v>1</v>
          </cell>
        </row>
        <row r="30">
          <cell r="AJ30">
            <v>1</v>
          </cell>
        </row>
        <row r="31">
          <cell r="AJ31">
            <v>1</v>
          </cell>
        </row>
        <row r="34">
          <cell r="AJ34">
            <v>7</v>
          </cell>
        </row>
        <row r="35">
          <cell r="AJ35">
            <v>35</v>
          </cell>
        </row>
        <row r="36">
          <cell r="AJ36">
            <v>5</v>
          </cell>
        </row>
        <row r="37">
          <cell r="AJ37">
            <v>32</v>
          </cell>
        </row>
      </sheetData>
      <sheetData sheetId="7" refreshError="1">
        <row r="2">
          <cell r="B2">
            <v>5288.16</v>
          </cell>
        </row>
        <row r="13">
          <cell r="D13">
            <v>10576.32</v>
          </cell>
        </row>
        <row r="19">
          <cell r="E19">
            <v>6441.48</v>
          </cell>
        </row>
        <row r="21">
          <cell r="E21">
            <v>1172.3499999999999</v>
          </cell>
        </row>
      </sheetData>
      <sheetData sheetId="8" refreshError="1">
        <row r="4">
          <cell r="E4">
            <v>102.91</v>
          </cell>
          <cell r="H4">
            <v>98.91</v>
          </cell>
        </row>
        <row r="44">
          <cell r="E44">
            <v>9.44</v>
          </cell>
        </row>
        <row r="49">
          <cell r="E49">
            <v>2.25</v>
          </cell>
        </row>
        <row r="51">
          <cell r="E51">
            <v>3.2</v>
          </cell>
        </row>
        <row r="54">
          <cell r="E54">
            <v>2.82</v>
          </cell>
        </row>
        <row r="57">
          <cell r="E57">
            <v>3.96</v>
          </cell>
        </row>
        <row r="60">
          <cell r="E60">
            <v>1.32</v>
          </cell>
        </row>
        <row r="66">
          <cell r="C66">
            <v>235.85</v>
          </cell>
        </row>
        <row r="69">
          <cell r="C69">
            <v>36.28</v>
          </cell>
        </row>
        <row r="79">
          <cell r="E79">
            <v>96.79</v>
          </cell>
        </row>
        <row r="94">
          <cell r="E94">
            <v>558.04999999999995</v>
          </cell>
        </row>
        <row r="99">
          <cell r="E99">
            <v>96.98</v>
          </cell>
          <cell r="H99">
            <v>92.98</v>
          </cell>
        </row>
        <row r="139">
          <cell r="E139">
            <v>8.84</v>
          </cell>
        </row>
        <row r="144">
          <cell r="E144">
            <v>2.16</v>
          </cell>
        </row>
        <row r="146">
          <cell r="E146">
            <v>3.07</v>
          </cell>
        </row>
        <row r="149">
          <cell r="E149">
            <v>2.65</v>
          </cell>
        </row>
        <row r="152">
          <cell r="E152">
            <v>3.72</v>
          </cell>
        </row>
        <row r="155">
          <cell r="E155">
            <v>1.32</v>
          </cell>
        </row>
        <row r="161">
          <cell r="C161">
            <v>220.95</v>
          </cell>
        </row>
        <row r="164">
          <cell r="C164">
            <v>33.99</v>
          </cell>
        </row>
        <row r="174">
          <cell r="E174">
            <v>91.64</v>
          </cell>
        </row>
        <row r="189">
          <cell r="E189">
            <v>529.86</v>
          </cell>
        </row>
      </sheetData>
      <sheetData sheetId="9" refreshError="1">
        <row r="13">
          <cell r="D13">
            <v>5.03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9091-789D-467C-9AF2-35AC360A5E55}">
  <sheetPr>
    <tabColor rgb="FFFFFF00"/>
  </sheetPr>
  <dimension ref="A1:L293"/>
  <sheetViews>
    <sheetView showGridLines="0" showZeros="0" tabSelected="1" view="pageBreakPreview" zoomScaleNormal="100" zoomScaleSheetLayoutView="100" workbookViewId="0">
      <selection activeCell="C19" sqref="C19"/>
    </sheetView>
  </sheetViews>
  <sheetFormatPr baseColWidth="10" defaultColWidth="11.44140625" defaultRowHeight="13.2" x14ac:dyDescent="0.25"/>
  <cols>
    <col min="1" max="1" width="7.88671875" style="92" customWidth="1"/>
    <col min="2" max="2" width="52.5546875" style="92" customWidth="1"/>
    <col min="3" max="3" width="10" style="182" customWidth="1"/>
    <col min="4" max="4" width="7.44140625" style="92" customWidth="1"/>
    <col min="5" max="5" width="12.44140625" style="182" customWidth="1"/>
    <col min="6" max="6" width="14.6640625" style="182" customWidth="1"/>
    <col min="7" max="7" width="15.5546875" style="91" customWidth="1"/>
    <col min="8" max="8" width="11.44140625" style="91"/>
    <col min="9" max="9" width="11.44140625" style="92"/>
    <col min="10" max="10" width="12.88671875" style="92" bestFit="1" customWidth="1"/>
    <col min="11" max="16384" width="11.44140625" style="92"/>
  </cols>
  <sheetData>
    <row r="1" spans="1:8" s="2" customFormat="1" ht="12.75" customHeight="1" x14ac:dyDescent="0.25">
      <c r="A1" s="183"/>
      <c r="B1" s="183"/>
      <c r="C1" s="183"/>
      <c r="D1" s="183"/>
      <c r="E1" s="183"/>
      <c r="F1" s="183"/>
      <c r="G1" s="1"/>
      <c r="H1" s="1"/>
    </row>
    <row r="2" spans="1:8" s="2" customFormat="1" ht="12.75" customHeight="1" x14ac:dyDescent="0.25">
      <c r="A2" s="183"/>
      <c r="B2" s="183"/>
      <c r="C2" s="183"/>
      <c r="D2" s="183"/>
      <c r="E2" s="183"/>
      <c r="F2" s="183"/>
      <c r="G2" s="1"/>
      <c r="H2" s="1"/>
    </row>
    <row r="3" spans="1:8" s="2" customFormat="1" ht="12.75" customHeight="1" x14ac:dyDescent="0.25">
      <c r="A3" s="183"/>
      <c r="B3" s="183"/>
      <c r="C3" s="183"/>
      <c r="D3" s="183"/>
      <c r="E3" s="183"/>
      <c r="F3" s="183"/>
      <c r="G3" s="1"/>
      <c r="H3" s="1"/>
    </row>
    <row r="4" spans="1:8" s="2" customFormat="1" ht="12.75" customHeight="1" x14ac:dyDescent="0.25">
      <c r="A4" s="183"/>
      <c r="B4" s="183"/>
      <c r="C4" s="183"/>
      <c r="D4" s="183"/>
      <c r="E4" s="183"/>
      <c r="F4" s="183"/>
      <c r="G4" s="1"/>
      <c r="H4" s="1"/>
    </row>
    <row r="5" spans="1:8" s="2" customFormat="1" ht="12.75" customHeight="1" x14ac:dyDescent="0.25">
      <c r="A5" s="3"/>
      <c r="B5" s="3"/>
      <c r="C5" s="4"/>
      <c r="D5" s="3"/>
      <c r="E5" s="5"/>
      <c r="F5" s="4"/>
      <c r="G5" s="1"/>
      <c r="H5" s="1"/>
    </row>
    <row r="6" spans="1:8" s="7" customFormat="1" ht="12.75" customHeight="1" x14ac:dyDescent="0.25">
      <c r="A6" s="184"/>
      <c r="B6" s="184"/>
      <c r="C6" s="184"/>
      <c r="D6" s="184"/>
      <c r="E6" s="184"/>
      <c r="F6" s="184"/>
      <c r="G6" s="6"/>
      <c r="H6" s="6"/>
    </row>
    <row r="7" spans="1:8" s="7" customFormat="1" x14ac:dyDescent="0.25">
      <c r="A7" s="184" t="s">
        <v>0</v>
      </c>
      <c r="B7" s="184"/>
      <c r="C7" s="184"/>
      <c r="D7" s="184"/>
      <c r="E7" s="184"/>
      <c r="F7" s="184"/>
      <c r="G7" s="6"/>
      <c r="H7" s="6"/>
    </row>
    <row r="8" spans="1:8" s="7" customFormat="1" ht="12.75" customHeight="1" x14ac:dyDescent="0.25">
      <c r="A8" s="8" t="s">
        <v>1</v>
      </c>
      <c r="B8" s="9"/>
      <c r="C8" s="4"/>
      <c r="D8" s="8"/>
      <c r="E8" s="10" t="s">
        <v>2</v>
      </c>
      <c r="F8" s="10"/>
      <c r="G8" s="6"/>
      <c r="H8" s="6"/>
    </row>
    <row r="9" spans="1:8" s="7" customFormat="1" ht="10.5" customHeight="1" x14ac:dyDescent="0.25">
      <c r="A9" s="8"/>
      <c r="B9" s="9"/>
      <c r="C9" s="4"/>
      <c r="D9" s="8"/>
      <c r="E9" s="10"/>
      <c r="F9" s="10"/>
      <c r="G9" s="6"/>
      <c r="H9" s="6"/>
    </row>
    <row r="10" spans="1:8" s="13" customFormat="1" ht="14.25" customHeight="1" x14ac:dyDescent="0.25">
      <c r="A10" s="11" t="s">
        <v>3</v>
      </c>
      <c r="B10" s="11" t="s">
        <v>4</v>
      </c>
      <c r="C10" s="11" t="s">
        <v>5</v>
      </c>
      <c r="D10" s="11" t="s">
        <v>6</v>
      </c>
      <c r="E10" s="185" t="s">
        <v>7</v>
      </c>
      <c r="F10" s="186" t="s">
        <v>8</v>
      </c>
      <c r="G10" s="12"/>
      <c r="H10" s="12"/>
    </row>
    <row r="11" spans="1:8" s="7" customFormat="1" x14ac:dyDescent="0.25">
      <c r="A11" s="14"/>
      <c r="B11" s="15"/>
      <c r="C11" s="16"/>
      <c r="D11" s="17"/>
      <c r="E11" s="187"/>
      <c r="F11" s="187"/>
      <c r="G11" s="6"/>
      <c r="H11" s="6"/>
    </row>
    <row r="12" spans="1:8" s="2" customFormat="1" x14ac:dyDescent="0.25">
      <c r="A12" s="18" t="s">
        <v>9</v>
      </c>
      <c r="B12" s="19" t="s">
        <v>10</v>
      </c>
      <c r="C12" s="20"/>
      <c r="D12" s="21"/>
      <c r="E12" s="188"/>
      <c r="F12" s="188"/>
      <c r="G12" s="1"/>
      <c r="H12" s="1"/>
    </row>
    <row r="13" spans="1:8" s="2" customFormat="1" x14ac:dyDescent="0.25">
      <c r="A13" s="22"/>
      <c r="B13" s="19"/>
      <c r="C13" s="23"/>
      <c r="D13" s="24"/>
      <c r="E13" s="188"/>
      <c r="F13" s="188"/>
      <c r="G13" s="1"/>
      <c r="H13" s="1"/>
    </row>
    <row r="14" spans="1:8" s="2" customFormat="1" ht="12.75" customHeight="1" x14ac:dyDescent="0.25">
      <c r="A14" s="25">
        <v>1</v>
      </c>
      <c r="B14" s="26" t="s">
        <v>11</v>
      </c>
      <c r="C14" s="20">
        <f>'[2]MOV. DE TIERRA '!D26</f>
        <v>5193.93</v>
      </c>
      <c r="D14" s="21" t="s">
        <v>12</v>
      </c>
      <c r="E14" s="188"/>
      <c r="F14" s="188"/>
      <c r="G14" s="1"/>
      <c r="H14" s="1"/>
    </row>
    <row r="15" spans="1:8" s="2" customFormat="1" x14ac:dyDescent="0.25">
      <c r="A15" s="27"/>
      <c r="B15" s="26"/>
      <c r="C15" s="20"/>
      <c r="D15" s="21"/>
      <c r="E15" s="188"/>
      <c r="F15" s="188"/>
      <c r="G15" s="1"/>
      <c r="H15" s="1"/>
    </row>
    <row r="16" spans="1:8" s="2" customFormat="1" x14ac:dyDescent="0.25">
      <c r="A16" s="28">
        <v>2</v>
      </c>
      <c r="B16" s="29" t="s">
        <v>13</v>
      </c>
      <c r="C16" s="30"/>
      <c r="D16" s="31"/>
      <c r="E16" s="34"/>
      <c r="F16" s="188"/>
      <c r="G16" s="1"/>
      <c r="H16" s="1"/>
    </row>
    <row r="17" spans="1:9" s="2" customFormat="1" x14ac:dyDescent="0.25">
      <c r="A17" s="32">
        <v>2.1</v>
      </c>
      <c r="B17" s="26" t="s">
        <v>14</v>
      </c>
      <c r="C17" s="33">
        <f>[2]ASFALTO!D13</f>
        <v>10576.32</v>
      </c>
      <c r="D17" s="24" t="s">
        <v>12</v>
      </c>
      <c r="E17" s="34"/>
      <c r="F17" s="188"/>
      <c r="G17" s="1"/>
      <c r="H17" s="1"/>
    </row>
    <row r="18" spans="1:9" s="2" customFormat="1" x14ac:dyDescent="0.25">
      <c r="A18" s="32">
        <v>2.2000000000000002</v>
      </c>
      <c r="B18" s="35" t="s">
        <v>15</v>
      </c>
      <c r="C18" s="33">
        <f>[2]ASFALTO!E19</f>
        <v>6441.48</v>
      </c>
      <c r="D18" s="24" t="s">
        <v>16</v>
      </c>
      <c r="E18" s="34"/>
      <c r="F18" s="188"/>
      <c r="G18" s="1"/>
      <c r="H18" s="1"/>
    </row>
    <row r="19" spans="1:9" s="2" customFormat="1" ht="26.4" x14ac:dyDescent="0.25">
      <c r="A19" s="32">
        <v>2.2999999999999998</v>
      </c>
      <c r="B19" s="26" t="s">
        <v>17</v>
      </c>
      <c r="C19" s="33">
        <f>[2]ASFALTO!E21</f>
        <v>1172.3499999999999</v>
      </c>
      <c r="D19" s="24" t="s">
        <v>18</v>
      </c>
      <c r="E19" s="34"/>
      <c r="F19" s="188"/>
      <c r="G19" s="1"/>
      <c r="H19" s="1"/>
    </row>
    <row r="20" spans="1:9" s="2" customFormat="1" x14ac:dyDescent="0.25">
      <c r="A20" s="36"/>
      <c r="B20" s="37"/>
      <c r="C20" s="20"/>
      <c r="D20" s="21"/>
      <c r="E20" s="188"/>
      <c r="F20" s="188"/>
      <c r="G20" s="1"/>
      <c r="H20" s="1"/>
    </row>
    <row r="21" spans="1:9" s="2" customFormat="1" ht="12.75" customHeight="1" x14ac:dyDescent="0.25">
      <c r="A21" s="25">
        <v>3</v>
      </c>
      <c r="B21" s="38" t="s">
        <v>19</v>
      </c>
      <c r="C21" s="39"/>
      <c r="D21" s="40"/>
      <c r="E21" s="189"/>
      <c r="F21" s="188"/>
      <c r="G21" s="1"/>
      <c r="H21" s="1"/>
    </row>
    <row r="22" spans="1:9" s="2" customFormat="1" ht="12.75" customHeight="1" x14ac:dyDescent="0.25">
      <c r="A22" s="27">
        <v>3.1</v>
      </c>
      <c r="B22" s="26" t="s">
        <v>20</v>
      </c>
      <c r="C22" s="20">
        <f>'[2]MOV. DE TIERRA '!G28</f>
        <v>9899.77</v>
      </c>
      <c r="D22" s="21" t="s">
        <v>18</v>
      </c>
      <c r="E22" s="188"/>
      <c r="F22" s="188"/>
      <c r="G22" s="1"/>
      <c r="H22" s="1"/>
    </row>
    <row r="23" spans="1:9" s="2" customFormat="1" ht="12.75" customHeight="1" x14ac:dyDescent="0.25">
      <c r="A23" s="27">
        <v>3.2</v>
      </c>
      <c r="B23" s="35" t="s">
        <v>21</v>
      </c>
      <c r="C23" s="20">
        <f>'[2]MOV. DE TIERRA '!J28</f>
        <v>633.02</v>
      </c>
      <c r="D23" s="21" t="s">
        <v>18</v>
      </c>
      <c r="E23" s="188"/>
      <c r="F23" s="188"/>
      <c r="G23" s="1"/>
      <c r="H23" s="1"/>
    </row>
    <row r="24" spans="1:9" s="2" customFormat="1" ht="26.4" x14ac:dyDescent="0.25">
      <c r="A24" s="41">
        <v>3.3</v>
      </c>
      <c r="B24" s="26" t="s">
        <v>22</v>
      </c>
      <c r="C24" s="20">
        <f>'[2]MOV. DE TIERRA '!J30</f>
        <v>7589.43</v>
      </c>
      <c r="D24" s="21" t="s">
        <v>23</v>
      </c>
      <c r="E24" s="188"/>
      <c r="F24" s="188"/>
      <c r="G24" s="1"/>
      <c r="H24" s="1"/>
    </row>
    <row r="25" spans="1:9" s="2" customFormat="1" x14ac:dyDescent="0.25">
      <c r="A25" s="27">
        <v>3.4</v>
      </c>
      <c r="B25" s="26" t="s">
        <v>24</v>
      </c>
      <c r="C25" s="20">
        <f>'[2]MOV. DE TIERRA '!J32</f>
        <v>2772.41</v>
      </c>
      <c r="D25" s="21" t="s">
        <v>25</v>
      </c>
      <c r="E25" s="188"/>
      <c r="F25" s="188"/>
      <c r="G25" s="1"/>
      <c r="H25" s="1"/>
    </row>
    <row r="26" spans="1:9" s="2" customFormat="1" x14ac:dyDescent="0.25">
      <c r="A26" s="36"/>
      <c r="B26" s="37"/>
      <c r="C26" s="20"/>
      <c r="D26" s="21"/>
      <c r="E26" s="188"/>
      <c r="F26" s="188"/>
      <c r="G26" s="1"/>
      <c r="H26" s="1"/>
    </row>
    <row r="27" spans="1:9" s="2" customFormat="1" ht="26.4" x14ac:dyDescent="0.25">
      <c r="A27" s="25">
        <v>4</v>
      </c>
      <c r="B27" s="38" t="s">
        <v>26</v>
      </c>
      <c r="C27" s="39"/>
      <c r="D27" s="40"/>
      <c r="E27" s="189"/>
      <c r="F27" s="188"/>
      <c r="G27" s="1"/>
      <c r="H27" s="1"/>
    </row>
    <row r="28" spans="1:9" s="2" customFormat="1" ht="12.75" customHeight="1" x14ac:dyDescent="0.25">
      <c r="A28" s="27">
        <v>4.0999999999999996</v>
      </c>
      <c r="B28" s="26" t="s">
        <v>27</v>
      </c>
      <c r="C28" s="20">
        <f>'[2]MOV. DE TIERRA '!D20</f>
        <v>3833.44</v>
      </c>
      <c r="D28" s="21" t="s">
        <v>12</v>
      </c>
      <c r="E28" s="190"/>
      <c r="F28" s="188"/>
      <c r="G28" s="1"/>
      <c r="H28" s="1"/>
      <c r="I28" s="42"/>
    </row>
    <row r="29" spans="1:9" s="2" customFormat="1" ht="12.75" customHeight="1" x14ac:dyDescent="0.25">
      <c r="A29" s="27">
        <v>4.2</v>
      </c>
      <c r="B29" s="26" t="s">
        <v>28</v>
      </c>
      <c r="C29" s="20">
        <f>'[2]MOV. DE TIERRA '!D18</f>
        <v>1222.28</v>
      </c>
      <c r="D29" s="21" t="s">
        <v>12</v>
      </c>
      <c r="E29" s="190"/>
      <c r="F29" s="188"/>
      <c r="G29" s="1"/>
      <c r="H29" s="1"/>
      <c r="I29" s="42"/>
    </row>
    <row r="30" spans="1:9" s="2" customFormat="1" ht="12.75" customHeight="1" x14ac:dyDescent="0.25">
      <c r="A30" s="27">
        <v>4.3</v>
      </c>
      <c r="B30" s="26" t="s">
        <v>29</v>
      </c>
      <c r="C30" s="20">
        <f>'[2]MOV. DE TIERRA '!D17</f>
        <v>138.21</v>
      </c>
      <c r="D30" s="21" t="s">
        <v>12</v>
      </c>
      <c r="E30" s="190"/>
      <c r="F30" s="188"/>
      <c r="G30" s="1"/>
      <c r="H30" s="1"/>
    </row>
    <row r="31" spans="1:9" s="2" customFormat="1" ht="12.75" customHeight="1" x14ac:dyDescent="0.25">
      <c r="A31" s="27"/>
      <c r="B31" s="26"/>
      <c r="C31" s="20"/>
      <c r="D31" s="21"/>
      <c r="E31" s="191"/>
      <c r="F31" s="188"/>
      <c r="G31" s="1"/>
      <c r="H31" s="1"/>
    </row>
    <row r="32" spans="1:9" s="2" customFormat="1" ht="12.75" customHeight="1" x14ac:dyDescent="0.25">
      <c r="A32" s="25">
        <v>5</v>
      </c>
      <c r="B32" s="38" t="s">
        <v>30</v>
      </c>
      <c r="C32" s="39"/>
      <c r="D32" s="40"/>
      <c r="E32" s="189"/>
      <c r="F32" s="188"/>
      <c r="G32" s="1"/>
      <c r="H32" s="1"/>
    </row>
    <row r="33" spans="1:10" s="2" customFormat="1" x14ac:dyDescent="0.25">
      <c r="A33" s="27">
        <v>5.0999999999999996</v>
      </c>
      <c r="B33" s="26" t="s">
        <v>27</v>
      </c>
      <c r="C33" s="20">
        <f>C28</f>
        <v>3833.44</v>
      </c>
      <c r="D33" s="21" t="s">
        <v>12</v>
      </c>
      <c r="E33" s="188"/>
      <c r="F33" s="188"/>
      <c r="G33" s="1"/>
      <c r="H33" s="1"/>
    </row>
    <row r="34" spans="1:10" s="2" customFormat="1" x14ac:dyDescent="0.25">
      <c r="A34" s="27">
        <v>5.2</v>
      </c>
      <c r="B34" s="26" t="s">
        <v>28</v>
      </c>
      <c r="C34" s="20">
        <f>C29</f>
        <v>1222.28</v>
      </c>
      <c r="D34" s="21" t="s">
        <v>12</v>
      </c>
      <c r="E34" s="192"/>
      <c r="F34" s="188"/>
      <c r="G34" s="1"/>
      <c r="H34" s="1"/>
    </row>
    <row r="35" spans="1:10" s="2" customFormat="1" x14ac:dyDescent="0.25">
      <c r="A35" s="27">
        <v>5.3</v>
      </c>
      <c r="B35" s="26" t="s">
        <v>29</v>
      </c>
      <c r="C35" s="20">
        <f>C30</f>
        <v>138.21</v>
      </c>
      <c r="D35" s="21" t="s">
        <v>12</v>
      </c>
      <c r="E35" s="192"/>
      <c r="F35" s="188"/>
      <c r="G35" s="1"/>
      <c r="H35" s="1"/>
    </row>
    <row r="36" spans="1:10" s="2" customFormat="1" x14ac:dyDescent="0.25">
      <c r="A36" s="27"/>
      <c r="B36" s="26"/>
      <c r="C36" s="43"/>
      <c r="D36" s="21"/>
      <c r="E36" s="188"/>
      <c r="F36" s="188"/>
      <c r="G36" s="1"/>
      <c r="H36" s="1"/>
    </row>
    <row r="37" spans="1:10" s="2" customFormat="1" ht="12.75" customHeight="1" x14ac:dyDescent="0.25">
      <c r="A37" s="25">
        <v>6</v>
      </c>
      <c r="B37" s="38" t="s">
        <v>31</v>
      </c>
      <c r="C37" s="43"/>
      <c r="D37" s="21"/>
      <c r="E37" s="188"/>
      <c r="F37" s="188"/>
      <c r="G37" s="1"/>
      <c r="H37" s="1"/>
    </row>
    <row r="38" spans="1:10" s="2" customFormat="1" ht="12.75" customHeight="1" x14ac:dyDescent="0.25">
      <c r="A38" s="27">
        <v>6.1</v>
      </c>
      <c r="B38" s="26" t="s">
        <v>27</v>
      </c>
      <c r="C38" s="20">
        <v>3894.64</v>
      </c>
      <c r="D38" s="21" t="s">
        <v>12</v>
      </c>
      <c r="E38" s="190"/>
      <c r="F38" s="188"/>
      <c r="G38" s="1"/>
      <c r="H38" s="1"/>
    </row>
    <row r="39" spans="1:10" s="2" customFormat="1" ht="12.75" customHeight="1" x14ac:dyDescent="0.25">
      <c r="A39" s="27">
        <v>6.2</v>
      </c>
      <c r="B39" s="26" t="s">
        <v>28</v>
      </c>
      <c r="C39" s="20">
        <v>1300.29</v>
      </c>
      <c r="D39" s="21" t="s">
        <v>12</v>
      </c>
      <c r="E39" s="190"/>
      <c r="F39" s="188"/>
      <c r="G39" s="1"/>
      <c r="H39" s="1"/>
    </row>
    <row r="40" spans="1:10" s="2" customFormat="1" ht="12.75" customHeight="1" x14ac:dyDescent="0.25">
      <c r="A40" s="27">
        <v>6.3</v>
      </c>
      <c r="B40" s="26" t="s">
        <v>29</v>
      </c>
      <c r="C40" s="20">
        <v>150.72</v>
      </c>
      <c r="D40" s="21" t="s">
        <v>12</v>
      </c>
      <c r="E40" s="190"/>
      <c r="F40" s="188"/>
      <c r="G40" s="1"/>
      <c r="H40" s="1"/>
    </row>
    <row r="41" spans="1:10" s="2" customFormat="1" x14ac:dyDescent="0.25">
      <c r="A41" s="36"/>
      <c r="B41" s="37"/>
      <c r="C41" s="20"/>
      <c r="D41" s="21"/>
      <c r="E41" s="188"/>
      <c r="F41" s="188"/>
      <c r="G41" s="1"/>
      <c r="H41" s="1"/>
    </row>
    <row r="42" spans="1:10" s="2" customFormat="1" ht="26.4" x14ac:dyDescent="0.25">
      <c r="A42" s="44">
        <v>7</v>
      </c>
      <c r="B42" s="19" t="s">
        <v>32</v>
      </c>
      <c r="C42" s="20"/>
      <c r="D42" s="21"/>
      <c r="E42" s="188"/>
      <c r="F42" s="188"/>
      <c r="G42" s="1"/>
      <c r="H42" s="1"/>
    </row>
    <row r="43" spans="1:10" s="2" customFormat="1" ht="12.75" customHeight="1" x14ac:dyDescent="0.25">
      <c r="A43" s="36">
        <v>7.1</v>
      </c>
      <c r="B43" s="45" t="s">
        <v>33</v>
      </c>
      <c r="C43" s="20">
        <f>'[2]CONTEO DE PIEZAS'!AJ4</f>
        <v>1</v>
      </c>
      <c r="D43" s="21" t="s">
        <v>6</v>
      </c>
      <c r="E43" s="190"/>
      <c r="F43" s="188"/>
      <c r="G43" s="1"/>
      <c r="H43" s="1"/>
      <c r="J43" s="46"/>
    </row>
    <row r="44" spans="1:10" s="2" customFormat="1" ht="12.75" customHeight="1" x14ac:dyDescent="0.25">
      <c r="A44" s="36">
        <v>7.2</v>
      </c>
      <c r="B44" s="45" t="s">
        <v>34</v>
      </c>
      <c r="C44" s="20">
        <f>'[2]CONTEO DE PIEZAS'!AJ5</f>
        <v>1</v>
      </c>
      <c r="D44" s="21" t="s">
        <v>6</v>
      </c>
      <c r="E44" s="190"/>
      <c r="F44" s="188"/>
      <c r="G44" s="1"/>
      <c r="H44" s="1"/>
      <c r="J44" s="46"/>
    </row>
    <row r="45" spans="1:10" s="2" customFormat="1" ht="12.75" customHeight="1" x14ac:dyDescent="0.25">
      <c r="A45" s="36">
        <v>7.3</v>
      </c>
      <c r="B45" s="45" t="s">
        <v>35</v>
      </c>
      <c r="C45" s="20">
        <f>'[2]CONTEO DE PIEZAS'!AJ6</f>
        <v>2</v>
      </c>
      <c r="D45" s="21" t="s">
        <v>6</v>
      </c>
      <c r="E45" s="190"/>
      <c r="F45" s="188"/>
      <c r="G45" s="1"/>
      <c r="H45" s="1"/>
      <c r="J45" s="46"/>
    </row>
    <row r="46" spans="1:10" s="2" customFormat="1" ht="12.75" customHeight="1" x14ac:dyDescent="0.25">
      <c r="A46" s="36">
        <v>7.4</v>
      </c>
      <c r="B46" s="45" t="s">
        <v>36</v>
      </c>
      <c r="C46" s="20">
        <f>'[2]CONTEO DE PIEZAS'!AJ7</f>
        <v>2</v>
      </c>
      <c r="D46" s="21" t="s">
        <v>6</v>
      </c>
      <c r="E46" s="190"/>
      <c r="F46" s="188"/>
      <c r="G46" s="1"/>
      <c r="H46" s="1"/>
      <c r="J46" s="46"/>
    </row>
    <row r="47" spans="1:10" s="2" customFormat="1" ht="12.75" customHeight="1" x14ac:dyDescent="0.25">
      <c r="A47" s="47">
        <v>7.5</v>
      </c>
      <c r="B47" s="45" t="s">
        <v>37</v>
      </c>
      <c r="C47" s="20">
        <f>'[2]CONTEO DE PIEZAS'!AJ8</f>
        <v>3</v>
      </c>
      <c r="D47" s="21" t="s">
        <v>6</v>
      </c>
      <c r="E47" s="190"/>
      <c r="F47" s="188"/>
      <c r="G47" s="1"/>
      <c r="H47" s="1"/>
      <c r="J47" s="46"/>
    </row>
    <row r="48" spans="1:10" s="2" customFormat="1" ht="12.75" customHeight="1" x14ac:dyDescent="0.25">
      <c r="A48" s="47">
        <v>7.6</v>
      </c>
      <c r="B48" s="45" t="s">
        <v>38</v>
      </c>
      <c r="C48" s="20">
        <f>'[2]CONTEO DE PIEZAS'!AJ9</f>
        <v>1</v>
      </c>
      <c r="D48" s="21" t="s">
        <v>6</v>
      </c>
      <c r="E48" s="190"/>
      <c r="F48" s="188"/>
      <c r="G48" s="1"/>
      <c r="H48" s="1"/>
      <c r="J48" s="46"/>
    </row>
    <row r="49" spans="1:10" s="2" customFormat="1" ht="12.75" customHeight="1" x14ac:dyDescent="0.25">
      <c r="A49" s="47">
        <v>7.7</v>
      </c>
      <c r="B49" s="45" t="s">
        <v>39</v>
      </c>
      <c r="C49" s="20">
        <f>'[2]CONTEO DE PIEZAS'!AJ10</f>
        <v>1</v>
      </c>
      <c r="D49" s="21" t="s">
        <v>6</v>
      </c>
      <c r="E49" s="190"/>
      <c r="F49" s="188"/>
      <c r="G49" s="1"/>
      <c r="H49" s="1"/>
      <c r="J49" s="46"/>
    </row>
    <row r="50" spans="1:10" s="2" customFormat="1" ht="12.75" customHeight="1" x14ac:dyDescent="0.25">
      <c r="A50" s="47">
        <v>7.8</v>
      </c>
      <c r="B50" s="45" t="s">
        <v>40</v>
      </c>
      <c r="C50" s="20">
        <f>'[2]CONTEO DE PIEZAS'!AJ11</f>
        <v>2</v>
      </c>
      <c r="D50" s="21" t="s">
        <v>6</v>
      </c>
      <c r="E50" s="190"/>
      <c r="F50" s="188"/>
      <c r="G50" s="1"/>
      <c r="H50" s="1"/>
      <c r="J50" s="46"/>
    </row>
    <row r="51" spans="1:10" s="2" customFormat="1" ht="12.75" customHeight="1" x14ac:dyDescent="0.25">
      <c r="A51" s="47">
        <v>7.9</v>
      </c>
      <c r="B51" s="45" t="s">
        <v>41</v>
      </c>
      <c r="C51" s="20">
        <f>'[2]CONTEO DE PIEZAS'!AJ12</f>
        <v>1</v>
      </c>
      <c r="D51" s="21" t="s">
        <v>6</v>
      </c>
      <c r="E51" s="190"/>
      <c r="F51" s="188"/>
      <c r="G51" s="1"/>
      <c r="H51" s="1"/>
      <c r="J51" s="46"/>
    </row>
    <row r="52" spans="1:10" s="2" customFormat="1" ht="12.75" customHeight="1" x14ac:dyDescent="0.25">
      <c r="A52" s="48">
        <v>7.1</v>
      </c>
      <c r="B52" s="45" t="s">
        <v>42</v>
      </c>
      <c r="C52" s="20">
        <f>'[2]CONTEO DE PIEZAS'!AJ13</f>
        <v>3</v>
      </c>
      <c r="D52" s="21" t="s">
        <v>6</v>
      </c>
      <c r="E52" s="190"/>
      <c r="F52" s="188"/>
      <c r="G52" s="1"/>
      <c r="H52" s="1"/>
      <c r="J52" s="46"/>
    </row>
    <row r="53" spans="1:10" s="2" customFormat="1" ht="12.75" customHeight="1" x14ac:dyDescent="0.25">
      <c r="A53" s="48">
        <v>7.11</v>
      </c>
      <c r="B53" s="45" t="s">
        <v>43</v>
      </c>
      <c r="C53" s="20">
        <f>'[2]CONTEO DE PIEZAS'!AJ14</f>
        <v>1</v>
      </c>
      <c r="D53" s="21" t="s">
        <v>6</v>
      </c>
      <c r="E53" s="190"/>
      <c r="F53" s="188"/>
      <c r="G53" s="1"/>
      <c r="H53" s="1"/>
      <c r="J53" s="46"/>
    </row>
    <row r="54" spans="1:10" s="2" customFormat="1" ht="12.75" customHeight="1" x14ac:dyDescent="0.25">
      <c r="A54" s="36">
        <v>7.12</v>
      </c>
      <c r="B54" s="45" t="s">
        <v>44</v>
      </c>
      <c r="C54" s="20">
        <f>'[2]CONTEO DE PIEZAS'!AJ15</f>
        <v>4</v>
      </c>
      <c r="D54" s="21" t="s">
        <v>6</v>
      </c>
      <c r="E54" s="190"/>
      <c r="F54" s="188"/>
      <c r="G54" s="1"/>
      <c r="H54" s="1"/>
      <c r="J54" s="46"/>
    </row>
    <row r="55" spans="1:10" s="2" customFormat="1" ht="12.75" customHeight="1" x14ac:dyDescent="0.25">
      <c r="A55" s="48">
        <v>7.13</v>
      </c>
      <c r="B55" s="45" t="s">
        <v>45</v>
      </c>
      <c r="C55" s="20">
        <f>'[2]CONTEO DE PIEZAS'!AJ16</f>
        <v>1</v>
      </c>
      <c r="D55" s="21" t="s">
        <v>6</v>
      </c>
      <c r="E55" s="190"/>
      <c r="F55" s="188"/>
      <c r="G55" s="1"/>
      <c r="H55" s="1"/>
      <c r="J55" s="46"/>
    </row>
    <row r="56" spans="1:10" s="2" customFormat="1" ht="12.75" customHeight="1" x14ac:dyDescent="0.25">
      <c r="A56" s="36">
        <v>7.14</v>
      </c>
      <c r="B56" s="45" t="s">
        <v>46</v>
      </c>
      <c r="C56" s="20">
        <f>'[2]CONTEO DE PIEZAS'!AJ17</f>
        <v>1</v>
      </c>
      <c r="D56" s="21" t="s">
        <v>6</v>
      </c>
      <c r="E56" s="190"/>
      <c r="F56" s="188"/>
      <c r="G56" s="1"/>
      <c r="H56" s="1"/>
      <c r="J56" s="46"/>
    </row>
    <row r="57" spans="1:10" s="2" customFormat="1" ht="12.75" customHeight="1" x14ac:dyDescent="0.25">
      <c r="A57" s="36">
        <v>7.15</v>
      </c>
      <c r="B57" s="45" t="s">
        <v>47</v>
      </c>
      <c r="C57" s="20">
        <f>'[2]CONTEO DE PIEZAS'!AJ18</f>
        <v>1</v>
      </c>
      <c r="D57" s="21" t="s">
        <v>6</v>
      </c>
      <c r="E57" s="190"/>
      <c r="F57" s="188"/>
      <c r="G57" s="1"/>
      <c r="H57" s="1"/>
      <c r="J57" s="46"/>
    </row>
    <row r="58" spans="1:10" s="2" customFormat="1" ht="12.75" customHeight="1" x14ac:dyDescent="0.25">
      <c r="A58" s="48">
        <v>7.16</v>
      </c>
      <c r="B58" s="45" t="s">
        <v>48</v>
      </c>
      <c r="C58" s="20">
        <f>'[2]CONTEO DE PIEZAS'!AJ19</f>
        <v>1</v>
      </c>
      <c r="D58" s="21" t="s">
        <v>6</v>
      </c>
      <c r="E58" s="190"/>
      <c r="F58" s="188"/>
      <c r="G58" s="1"/>
      <c r="H58" s="1"/>
      <c r="J58" s="46"/>
    </row>
    <row r="59" spans="1:10" s="2" customFormat="1" ht="12.75" customHeight="1" x14ac:dyDescent="0.25">
      <c r="A59" s="36">
        <v>7.17</v>
      </c>
      <c r="B59" s="45" t="s">
        <v>49</v>
      </c>
      <c r="C59" s="20">
        <f>'[2]CONTEO DE PIEZAS'!AJ20</f>
        <v>1</v>
      </c>
      <c r="D59" s="21" t="s">
        <v>6</v>
      </c>
      <c r="E59" s="190"/>
      <c r="F59" s="188"/>
      <c r="G59" s="1"/>
      <c r="H59" s="1"/>
      <c r="J59" s="46"/>
    </row>
    <row r="60" spans="1:10" s="2" customFormat="1" ht="12.75" customHeight="1" x14ac:dyDescent="0.25">
      <c r="A60" s="36">
        <v>7.18</v>
      </c>
      <c r="B60" s="45" t="s">
        <v>50</v>
      </c>
      <c r="C60" s="20">
        <f>'[2]CONTEO DE PIEZAS'!AJ21</f>
        <v>1</v>
      </c>
      <c r="D60" s="21" t="s">
        <v>6</v>
      </c>
      <c r="E60" s="190"/>
      <c r="F60" s="188"/>
      <c r="G60" s="1"/>
      <c r="H60" s="1"/>
      <c r="J60" s="46"/>
    </row>
    <row r="61" spans="1:10" s="2" customFormat="1" ht="12.75" customHeight="1" x14ac:dyDescent="0.25">
      <c r="A61" s="49">
        <v>7.19</v>
      </c>
      <c r="B61" s="50" t="s">
        <v>51</v>
      </c>
      <c r="C61" s="51">
        <f>'[2]CONTEO DE PIEZAS'!AJ22</f>
        <v>1</v>
      </c>
      <c r="D61" s="52" t="s">
        <v>6</v>
      </c>
      <c r="E61" s="190"/>
      <c r="F61" s="193"/>
      <c r="G61" s="1"/>
      <c r="H61" s="1"/>
      <c r="J61" s="46"/>
    </row>
    <row r="62" spans="1:10" s="2" customFormat="1" x14ac:dyDescent="0.25">
      <c r="A62" s="48">
        <v>7.2</v>
      </c>
      <c r="B62" s="45" t="s">
        <v>52</v>
      </c>
      <c r="C62" s="20">
        <f>'[2]CONTEO DE PIEZAS'!AJ23</f>
        <v>2</v>
      </c>
      <c r="D62" s="21" t="s">
        <v>6</v>
      </c>
      <c r="E62" s="190"/>
      <c r="F62" s="188"/>
      <c r="G62" s="1"/>
      <c r="H62" s="1"/>
      <c r="J62" s="46"/>
    </row>
    <row r="63" spans="1:10" s="2" customFormat="1" ht="13.5" customHeight="1" x14ac:dyDescent="0.25">
      <c r="A63" s="48">
        <v>7.21</v>
      </c>
      <c r="B63" s="45" t="s">
        <v>53</v>
      </c>
      <c r="C63" s="20">
        <v>1</v>
      </c>
      <c r="D63" s="21" t="s">
        <v>6</v>
      </c>
      <c r="E63" s="190"/>
      <c r="F63" s="188"/>
      <c r="G63" s="1"/>
      <c r="H63" s="1"/>
      <c r="J63" s="46"/>
    </row>
    <row r="64" spans="1:10" s="2" customFormat="1" ht="13.5" customHeight="1" x14ac:dyDescent="0.25">
      <c r="A64" s="48">
        <v>7.22</v>
      </c>
      <c r="B64" s="45" t="s">
        <v>54</v>
      </c>
      <c r="C64" s="20">
        <v>1</v>
      </c>
      <c r="D64" s="21" t="s">
        <v>6</v>
      </c>
      <c r="E64" s="190"/>
      <c r="F64" s="188"/>
      <c r="G64" s="1"/>
      <c r="H64" s="1"/>
      <c r="J64" s="46"/>
    </row>
    <row r="65" spans="1:10" s="2" customFormat="1" ht="12.75" customHeight="1" x14ac:dyDescent="0.25">
      <c r="A65" s="48">
        <v>7.23</v>
      </c>
      <c r="B65" s="45" t="s">
        <v>55</v>
      </c>
      <c r="C65" s="20">
        <f>'[2]CONTEO DE PIEZAS'!AJ26</f>
        <v>1</v>
      </c>
      <c r="D65" s="21" t="s">
        <v>6</v>
      </c>
      <c r="E65" s="190"/>
      <c r="F65" s="188"/>
      <c r="G65" s="1"/>
      <c r="H65" s="1"/>
      <c r="J65" s="46"/>
    </row>
    <row r="66" spans="1:10" s="2" customFormat="1" ht="12.75" customHeight="1" x14ac:dyDescent="0.25">
      <c r="A66" s="48">
        <v>7.24</v>
      </c>
      <c r="B66" s="45" t="s">
        <v>56</v>
      </c>
      <c r="C66" s="20">
        <v>1</v>
      </c>
      <c r="D66" s="21" t="s">
        <v>6</v>
      </c>
      <c r="E66" s="190"/>
      <c r="F66" s="188"/>
      <c r="G66" s="1"/>
      <c r="H66" s="1"/>
      <c r="J66" s="46"/>
    </row>
    <row r="67" spans="1:10" s="2" customFormat="1" x14ac:dyDescent="0.25">
      <c r="A67" s="36">
        <v>7.25</v>
      </c>
      <c r="B67" s="45" t="s">
        <v>57</v>
      </c>
      <c r="C67" s="20">
        <f>'[2]CONTEO DE PIEZAS'!AJ29</f>
        <v>1</v>
      </c>
      <c r="D67" s="21" t="s">
        <v>6</v>
      </c>
      <c r="E67" s="190"/>
      <c r="F67" s="188"/>
      <c r="G67" s="1"/>
      <c r="H67" s="1"/>
      <c r="J67" s="46"/>
    </row>
    <row r="68" spans="1:10" s="2" customFormat="1" x14ac:dyDescent="0.25">
      <c r="A68" s="36">
        <v>7.26</v>
      </c>
      <c r="B68" s="45" t="s">
        <v>58</v>
      </c>
      <c r="C68" s="20">
        <f>'[2]CONTEO DE PIEZAS'!AJ30</f>
        <v>1</v>
      </c>
      <c r="D68" s="21" t="s">
        <v>6</v>
      </c>
      <c r="E68" s="190"/>
      <c r="F68" s="188"/>
      <c r="G68" s="1"/>
      <c r="H68" s="1"/>
      <c r="J68" s="46"/>
    </row>
    <row r="69" spans="1:10" s="2" customFormat="1" x14ac:dyDescent="0.25">
      <c r="A69" s="36">
        <v>7.27</v>
      </c>
      <c r="B69" s="45" t="s">
        <v>59</v>
      </c>
      <c r="C69" s="20">
        <f>'[2]CONTEO DE PIEZAS'!AJ31</f>
        <v>1</v>
      </c>
      <c r="D69" s="21" t="s">
        <v>6</v>
      </c>
      <c r="E69" s="190"/>
      <c r="F69" s="188"/>
      <c r="G69" s="1"/>
      <c r="H69" s="1"/>
      <c r="J69" s="46"/>
    </row>
    <row r="70" spans="1:10" s="2" customFormat="1" x14ac:dyDescent="0.25">
      <c r="A70" s="48">
        <v>7.28</v>
      </c>
      <c r="B70" s="45" t="s">
        <v>60</v>
      </c>
      <c r="C70" s="20">
        <f>'[2]CONTEO DE PIEZAS'!AJ34</f>
        <v>7</v>
      </c>
      <c r="D70" s="21" t="s">
        <v>6</v>
      </c>
      <c r="E70" s="190"/>
      <c r="F70" s="188"/>
      <c r="G70" s="1"/>
      <c r="H70" s="1"/>
      <c r="J70" s="46"/>
    </row>
    <row r="71" spans="1:10" s="2" customFormat="1" x14ac:dyDescent="0.25">
      <c r="A71" s="36">
        <v>7.29</v>
      </c>
      <c r="B71" s="45" t="s">
        <v>61</v>
      </c>
      <c r="C71" s="20">
        <f>'[2]CONTEO DE PIEZAS'!AJ35</f>
        <v>35</v>
      </c>
      <c r="D71" s="21" t="s">
        <v>6</v>
      </c>
      <c r="E71" s="190"/>
      <c r="F71" s="188"/>
      <c r="G71" s="1"/>
      <c r="H71" s="1"/>
    </row>
    <row r="72" spans="1:10" s="2" customFormat="1" x14ac:dyDescent="0.25">
      <c r="A72" s="48">
        <v>7.3</v>
      </c>
      <c r="B72" s="45" t="s">
        <v>62</v>
      </c>
      <c r="C72" s="20">
        <f>'[2]CONTEO DE PIEZAS'!AJ36</f>
        <v>5</v>
      </c>
      <c r="D72" s="21" t="s">
        <v>6</v>
      </c>
      <c r="E72" s="190"/>
      <c r="F72" s="188"/>
      <c r="G72" s="1"/>
      <c r="H72" s="1"/>
    </row>
    <row r="73" spans="1:10" s="2" customFormat="1" x14ac:dyDescent="0.25">
      <c r="A73" s="48">
        <v>7.31</v>
      </c>
      <c r="B73" s="45" t="s">
        <v>63</v>
      </c>
      <c r="C73" s="20">
        <f>'[2]CONTEO DE PIEZAS'!AJ37</f>
        <v>32</v>
      </c>
      <c r="D73" s="21" t="s">
        <v>6</v>
      </c>
      <c r="E73" s="190"/>
      <c r="F73" s="188"/>
      <c r="G73" s="1"/>
      <c r="H73" s="1"/>
    </row>
    <row r="74" spans="1:10" s="2" customFormat="1" x14ac:dyDescent="0.25">
      <c r="A74" s="48">
        <v>7.32</v>
      </c>
      <c r="B74" s="26" t="s">
        <v>64</v>
      </c>
      <c r="C74" s="20">
        <f>SUM(C43:C62)</f>
        <v>31</v>
      </c>
      <c r="D74" s="21" t="s">
        <v>6</v>
      </c>
      <c r="E74" s="190"/>
      <c r="F74" s="188"/>
      <c r="G74" s="1"/>
      <c r="H74" s="1"/>
    </row>
    <row r="75" spans="1:10" s="2" customFormat="1" x14ac:dyDescent="0.25">
      <c r="A75" s="48">
        <v>7.33</v>
      </c>
      <c r="B75" s="26" t="s">
        <v>65</v>
      </c>
      <c r="C75" s="20">
        <f>SUM(C68:C69)</f>
        <v>2</v>
      </c>
      <c r="D75" s="21" t="s">
        <v>6</v>
      </c>
      <c r="E75" s="190"/>
      <c r="F75" s="188"/>
      <c r="G75" s="1"/>
      <c r="H75" s="1"/>
    </row>
    <row r="76" spans="1:10" s="2" customFormat="1" x14ac:dyDescent="0.25">
      <c r="A76" s="48">
        <v>7.34</v>
      </c>
      <c r="B76" s="26" t="s">
        <v>66</v>
      </c>
      <c r="C76" s="20">
        <v>1</v>
      </c>
      <c r="D76" s="21" t="s">
        <v>6</v>
      </c>
      <c r="E76" s="190"/>
      <c r="F76" s="188"/>
      <c r="G76" s="1"/>
      <c r="H76" s="1"/>
    </row>
    <row r="77" spans="1:10" s="2" customFormat="1" ht="26.4" x14ac:dyDescent="0.25">
      <c r="A77" s="36">
        <v>7.35</v>
      </c>
      <c r="B77" s="26" t="s">
        <v>67</v>
      </c>
      <c r="C77" s="20">
        <v>4</v>
      </c>
      <c r="D77" s="21" t="s">
        <v>6</v>
      </c>
      <c r="E77" s="190"/>
      <c r="F77" s="188"/>
      <c r="G77" s="1"/>
      <c r="H77" s="1"/>
    </row>
    <row r="78" spans="1:10" s="2" customFormat="1" x14ac:dyDescent="0.25">
      <c r="A78" s="36"/>
      <c r="B78" s="26"/>
      <c r="C78" s="20"/>
      <c r="D78" s="21"/>
      <c r="E78" s="188"/>
      <c r="F78" s="188"/>
      <c r="G78" s="1"/>
      <c r="H78" s="1"/>
    </row>
    <row r="79" spans="1:10" s="2" customFormat="1" x14ac:dyDescent="0.25">
      <c r="A79" s="44">
        <v>8</v>
      </c>
      <c r="B79" s="19" t="s">
        <v>68</v>
      </c>
      <c r="C79" s="20"/>
      <c r="D79" s="21"/>
      <c r="E79" s="188"/>
      <c r="F79" s="188"/>
      <c r="G79" s="1"/>
      <c r="H79" s="1"/>
    </row>
    <row r="80" spans="1:10" s="2" customFormat="1" ht="39.6" x14ac:dyDescent="0.25">
      <c r="A80" s="36">
        <v>8.1</v>
      </c>
      <c r="B80" s="53" t="s">
        <v>69</v>
      </c>
      <c r="C80" s="54">
        <v>2</v>
      </c>
      <c r="D80" s="55" t="s">
        <v>6</v>
      </c>
      <c r="E80" s="190"/>
      <c r="F80" s="188"/>
      <c r="G80" s="1"/>
      <c r="H80" s="1"/>
    </row>
    <row r="81" spans="1:10" s="2" customFormat="1" ht="39.6" x14ac:dyDescent="0.25">
      <c r="A81" s="36">
        <v>8.1999999999999993</v>
      </c>
      <c r="B81" s="53" t="s">
        <v>70</v>
      </c>
      <c r="C81" s="54">
        <v>1</v>
      </c>
      <c r="D81" s="55" t="s">
        <v>6</v>
      </c>
      <c r="E81" s="190"/>
      <c r="F81" s="188"/>
      <c r="G81" s="1"/>
      <c r="H81" s="1"/>
    </row>
    <row r="82" spans="1:10" s="2" customFormat="1" ht="39.6" x14ac:dyDescent="0.25">
      <c r="A82" s="36">
        <v>8.3000000000000007</v>
      </c>
      <c r="B82" s="53" t="s">
        <v>71</v>
      </c>
      <c r="C82" s="54">
        <v>6</v>
      </c>
      <c r="D82" s="55" t="s">
        <v>6</v>
      </c>
      <c r="E82" s="190"/>
      <c r="F82" s="188"/>
      <c r="G82" s="1"/>
      <c r="H82" s="1"/>
    </row>
    <row r="83" spans="1:10" s="2" customFormat="1" ht="39.6" x14ac:dyDescent="0.25">
      <c r="A83" s="36">
        <v>8.4</v>
      </c>
      <c r="B83" s="53" t="s">
        <v>72</v>
      </c>
      <c r="C83" s="54">
        <v>1</v>
      </c>
      <c r="D83" s="55" t="s">
        <v>6</v>
      </c>
      <c r="E83" s="190"/>
      <c r="F83" s="188"/>
      <c r="G83" s="1"/>
      <c r="H83" s="1"/>
      <c r="J83" s="1"/>
    </row>
    <row r="84" spans="1:10" s="2" customFormat="1" ht="39.6" x14ac:dyDescent="0.25">
      <c r="A84" s="36">
        <v>8.5</v>
      </c>
      <c r="B84" s="53" t="s">
        <v>73</v>
      </c>
      <c r="C84" s="54">
        <v>1</v>
      </c>
      <c r="D84" s="55" t="s">
        <v>6</v>
      </c>
      <c r="E84" s="190"/>
      <c r="F84" s="188"/>
      <c r="G84" s="1"/>
      <c r="H84" s="1"/>
      <c r="J84" s="1"/>
    </row>
    <row r="85" spans="1:10" s="2" customFormat="1" ht="39.6" x14ac:dyDescent="0.25">
      <c r="A85" s="36">
        <v>8.6</v>
      </c>
      <c r="B85" s="53" t="s">
        <v>74</v>
      </c>
      <c r="C85" s="54">
        <v>6</v>
      </c>
      <c r="D85" s="55" t="s">
        <v>6</v>
      </c>
      <c r="E85" s="190"/>
      <c r="F85" s="188"/>
      <c r="G85" s="1"/>
      <c r="H85" s="1"/>
    </row>
    <row r="86" spans="1:10" s="2" customFormat="1" ht="39.6" x14ac:dyDescent="0.25">
      <c r="A86" s="47">
        <v>8.6999999999999993</v>
      </c>
      <c r="B86" s="53" t="s">
        <v>75</v>
      </c>
      <c r="C86" s="54">
        <v>3</v>
      </c>
      <c r="D86" s="55" t="s">
        <v>6</v>
      </c>
      <c r="E86" s="190"/>
      <c r="F86" s="188"/>
      <c r="G86" s="1"/>
      <c r="H86" s="1"/>
    </row>
    <row r="87" spans="1:10" s="2" customFormat="1" x14ac:dyDescent="0.25">
      <c r="A87" s="47">
        <v>8.8000000000000007</v>
      </c>
      <c r="B87" s="26" t="s">
        <v>76</v>
      </c>
      <c r="C87" s="20">
        <v>1</v>
      </c>
      <c r="D87" s="55" t="s">
        <v>6</v>
      </c>
      <c r="E87" s="190"/>
      <c r="F87" s="188"/>
      <c r="G87" s="1"/>
      <c r="H87" s="1"/>
    </row>
    <row r="88" spans="1:10" s="2" customFormat="1" x14ac:dyDescent="0.25">
      <c r="A88" s="47">
        <v>8.9</v>
      </c>
      <c r="B88" s="26" t="s">
        <v>77</v>
      </c>
      <c r="C88" s="20">
        <v>1</v>
      </c>
      <c r="D88" s="55" t="s">
        <v>6</v>
      </c>
      <c r="E88" s="190"/>
      <c r="F88" s="188"/>
      <c r="G88" s="1"/>
      <c r="H88" s="1"/>
    </row>
    <row r="89" spans="1:10" s="2" customFormat="1" x14ac:dyDescent="0.25">
      <c r="A89" s="48">
        <v>8.1</v>
      </c>
      <c r="B89" s="26" t="s">
        <v>78</v>
      </c>
      <c r="C89" s="20">
        <v>10</v>
      </c>
      <c r="D89" s="55" t="s">
        <v>6</v>
      </c>
      <c r="E89" s="190"/>
      <c r="F89" s="188"/>
      <c r="G89" s="1"/>
      <c r="H89" s="1"/>
    </row>
    <row r="90" spans="1:10" s="2" customFormat="1" x14ac:dyDescent="0.25">
      <c r="A90" s="48">
        <v>8.11</v>
      </c>
      <c r="B90" s="26" t="s">
        <v>79</v>
      </c>
      <c r="C90" s="20">
        <v>2</v>
      </c>
      <c r="D90" s="55" t="s">
        <v>6</v>
      </c>
      <c r="E90" s="190"/>
      <c r="F90" s="188"/>
      <c r="G90" s="1"/>
      <c r="H90" s="1"/>
    </row>
    <row r="91" spans="1:10" s="2" customFormat="1" x14ac:dyDescent="0.25">
      <c r="A91" s="36">
        <v>8.1199999999999992</v>
      </c>
      <c r="B91" s="26" t="s">
        <v>80</v>
      </c>
      <c r="C91" s="20">
        <v>9</v>
      </c>
      <c r="D91" s="55" t="s">
        <v>6</v>
      </c>
      <c r="E91" s="190"/>
      <c r="F91" s="188"/>
      <c r="G91" s="1"/>
      <c r="H91" s="1"/>
    </row>
    <row r="92" spans="1:10" s="2" customFormat="1" x14ac:dyDescent="0.25">
      <c r="A92" s="44"/>
      <c r="B92" s="37"/>
      <c r="C92" s="20"/>
      <c r="D92" s="21"/>
      <c r="E92" s="188"/>
      <c r="F92" s="188"/>
      <c r="G92" s="1"/>
      <c r="H92" s="1"/>
    </row>
    <row r="93" spans="1:10" s="2" customFormat="1" x14ac:dyDescent="0.25">
      <c r="A93" s="44">
        <v>9</v>
      </c>
      <c r="B93" s="19" t="s">
        <v>81</v>
      </c>
      <c r="C93" s="20"/>
      <c r="D93" s="21"/>
      <c r="E93" s="188"/>
      <c r="F93" s="188"/>
      <c r="G93" s="1"/>
      <c r="H93" s="1"/>
    </row>
    <row r="94" spans="1:10" s="2" customFormat="1" x14ac:dyDescent="0.25">
      <c r="A94" s="44"/>
      <c r="B94" s="37"/>
      <c r="C94" s="20"/>
      <c r="D94" s="21"/>
      <c r="E94" s="188"/>
      <c r="F94" s="188"/>
      <c r="G94" s="1"/>
      <c r="H94" s="1"/>
    </row>
    <row r="95" spans="1:10" s="2" customFormat="1" ht="26.4" x14ac:dyDescent="0.25">
      <c r="A95" s="44">
        <v>9.1</v>
      </c>
      <c r="B95" s="19" t="s">
        <v>82</v>
      </c>
      <c r="C95" s="20"/>
      <c r="D95" s="21"/>
      <c r="E95" s="188"/>
      <c r="F95" s="188"/>
      <c r="G95" s="1"/>
      <c r="H95" s="1"/>
    </row>
    <row r="96" spans="1:10" s="2" customFormat="1" x14ac:dyDescent="0.25">
      <c r="A96" s="36" t="s">
        <v>83</v>
      </c>
      <c r="B96" s="26" t="s">
        <v>11</v>
      </c>
      <c r="C96" s="20">
        <v>1</v>
      </c>
      <c r="D96" s="21" t="s">
        <v>84</v>
      </c>
      <c r="E96" s="190"/>
      <c r="F96" s="188"/>
      <c r="G96" s="1"/>
      <c r="H96" s="1"/>
    </row>
    <row r="97" spans="1:9" s="2" customFormat="1" ht="26.4" x14ac:dyDescent="0.25">
      <c r="A97" s="36" t="s">
        <v>85</v>
      </c>
      <c r="B97" s="26" t="s">
        <v>86</v>
      </c>
      <c r="C97" s="20">
        <v>1.7</v>
      </c>
      <c r="D97" s="21" t="s">
        <v>12</v>
      </c>
      <c r="E97" s="190"/>
      <c r="F97" s="188"/>
      <c r="G97" s="1"/>
      <c r="H97" s="1"/>
      <c r="I97" s="1"/>
    </row>
    <row r="98" spans="1:9" s="2" customFormat="1" x14ac:dyDescent="0.25">
      <c r="A98" s="36" t="s">
        <v>87</v>
      </c>
      <c r="B98" s="26" t="s">
        <v>88</v>
      </c>
      <c r="C98" s="20">
        <v>4</v>
      </c>
      <c r="D98" s="21" t="s">
        <v>6</v>
      </c>
      <c r="E98" s="190"/>
      <c r="F98" s="188"/>
      <c r="G98" s="1"/>
      <c r="H98" s="1"/>
    </row>
    <row r="99" spans="1:9" s="2" customFormat="1" x14ac:dyDescent="0.25">
      <c r="A99" s="36" t="s">
        <v>89</v>
      </c>
      <c r="B99" s="26" t="s">
        <v>90</v>
      </c>
      <c r="C99" s="20">
        <v>2</v>
      </c>
      <c r="D99" s="21" t="s">
        <v>6</v>
      </c>
      <c r="E99" s="190"/>
      <c r="F99" s="188"/>
      <c r="G99" s="1"/>
      <c r="H99" s="1"/>
    </row>
    <row r="100" spans="1:9" s="2" customFormat="1" x14ac:dyDescent="0.25">
      <c r="A100" s="56" t="s">
        <v>91</v>
      </c>
      <c r="B100" s="57" t="s">
        <v>92</v>
      </c>
      <c r="C100" s="51">
        <v>2</v>
      </c>
      <c r="D100" s="52" t="s">
        <v>6</v>
      </c>
      <c r="E100" s="193"/>
      <c r="F100" s="193"/>
      <c r="G100" s="1"/>
      <c r="H100" s="1"/>
    </row>
    <row r="101" spans="1:9" s="2" customFormat="1" x14ac:dyDescent="0.25">
      <c r="A101" s="58" t="s">
        <v>93</v>
      </c>
      <c r="B101" s="53" t="s">
        <v>94</v>
      </c>
      <c r="C101" s="54">
        <v>3.66</v>
      </c>
      <c r="D101" s="59" t="s">
        <v>25</v>
      </c>
      <c r="E101" s="194"/>
      <c r="F101" s="194"/>
      <c r="G101" s="1"/>
      <c r="H101" s="1"/>
    </row>
    <row r="102" spans="1:9" s="2" customFormat="1" x14ac:dyDescent="0.25">
      <c r="A102" s="36" t="s">
        <v>95</v>
      </c>
      <c r="B102" s="26" t="s">
        <v>96</v>
      </c>
      <c r="C102" s="20">
        <v>3.47</v>
      </c>
      <c r="D102" s="21" t="s">
        <v>23</v>
      </c>
      <c r="E102" s="188"/>
      <c r="F102" s="188"/>
      <c r="G102" s="1"/>
      <c r="H102" s="1"/>
    </row>
    <row r="103" spans="1:9" s="2" customFormat="1" x14ac:dyDescent="0.25">
      <c r="A103" s="36" t="s">
        <v>97</v>
      </c>
      <c r="B103" s="26" t="s">
        <v>24</v>
      </c>
      <c r="C103" s="20">
        <v>0.22</v>
      </c>
      <c r="D103" s="21" t="s">
        <v>18</v>
      </c>
      <c r="E103" s="188"/>
      <c r="F103" s="188"/>
      <c r="G103" s="1"/>
      <c r="H103" s="1"/>
    </row>
    <row r="104" spans="1:9" s="2" customFormat="1" ht="26.4" x14ac:dyDescent="0.25">
      <c r="A104" s="36" t="s">
        <v>98</v>
      </c>
      <c r="B104" s="26" t="s">
        <v>99</v>
      </c>
      <c r="C104" s="60">
        <v>1</v>
      </c>
      <c r="D104" s="61" t="s">
        <v>84</v>
      </c>
      <c r="E104" s="195"/>
      <c r="F104" s="195"/>
      <c r="G104" s="1"/>
      <c r="H104" s="1"/>
    </row>
    <row r="105" spans="1:9" s="2" customFormat="1" x14ac:dyDescent="0.25">
      <c r="A105" s="44"/>
      <c r="B105" s="37"/>
      <c r="C105" s="20"/>
      <c r="D105" s="21"/>
      <c r="E105" s="188"/>
      <c r="F105" s="188"/>
      <c r="G105" s="1"/>
      <c r="H105" s="1"/>
    </row>
    <row r="106" spans="1:9" s="2" customFormat="1" ht="26.4" x14ac:dyDescent="0.25">
      <c r="A106" s="44">
        <v>9.1999999999999993</v>
      </c>
      <c r="B106" s="19" t="s">
        <v>100</v>
      </c>
      <c r="C106" s="43"/>
      <c r="D106" s="62"/>
      <c r="E106" s="191"/>
      <c r="F106" s="191"/>
      <c r="G106" s="1"/>
      <c r="H106" s="1"/>
    </row>
    <row r="107" spans="1:9" s="2" customFormat="1" x14ac:dyDescent="0.25">
      <c r="A107" s="36" t="s">
        <v>101</v>
      </c>
      <c r="B107" s="26" t="s">
        <v>11</v>
      </c>
      <c r="C107" s="20">
        <v>1</v>
      </c>
      <c r="D107" s="21" t="s">
        <v>84</v>
      </c>
      <c r="E107" s="188"/>
      <c r="F107" s="188"/>
      <c r="G107" s="1"/>
      <c r="H107" s="1"/>
    </row>
    <row r="108" spans="1:9" s="2" customFormat="1" ht="26.4" x14ac:dyDescent="0.25">
      <c r="A108" s="36" t="s">
        <v>102</v>
      </c>
      <c r="B108" s="26" t="s">
        <v>86</v>
      </c>
      <c r="C108" s="20">
        <v>36.5</v>
      </c>
      <c r="D108" s="21" t="s">
        <v>12</v>
      </c>
      <c r="E108" s="190"/>
      <c r="F108" s="188"/>
      <c r="G108" s="1"/>
      <c r="H108" s="1"/>
    </row>
    <row r="109" spans="1:9" s="2" customFormat="1" x14ac:dyDescent="0.25">
      <c r="A109" s="36" t="s">
        <v>103</v>
      </c>
      <c r="B109" s="26" t="s">
        <v>104</v>
      </c>
      <c r="C109" s="20">
        <v>4</v>
      </c>
      <c r="D109" s="21" t="s">
        <v>6</v>
      </c>
      <c r="E109" s="190"/>
      <c r="F109" s="188"/>
      <c r="G109" s="1"/>
      <c r="H109" s="1"/>
    </row>
    <row r="110" spans="1:9" s="2" customFormat="1" x14ac:dyDescent="0.25">
      <c r="A110" s="36" t="s">
        <v>105</v>
      </c>
      <c r="B110" s="26" t="s">
        <v>90</v>
      </c>
      <c r="C110" s="20">
        <v>2</v>
      </c>
      <c r="D110" s="21" t="s">
        <v>6</v>
      </c>
      <c r="E110" s="190"/>
      <c r="F110" s="188"/>
      <c r="G110" s="1"/>
      <c r="H110" s="1"/>
    </row>
    <row r="111" spans="1:9" s="2" customFormat="1" x14ac:dyDescent="0.25">
      <c r="A111" s="36" t="s">
        <v>106</v>
      </c>
      <c r="B111" s="26" t="s">
        <v>107</v>
      </c>
      <c r="C111" s="20">
        <v>2</v>
      </c>
      <c r="D111" s="21" t="s">
        <v>6</v>
      </c>
      <c r="E111" s="190"/>
      <c r="F111" s="188"/>
      <c r="G111" s="1"/>
      <c r="H111" s="1"/>
    </row>
    <row r="112" spans="1:9" s="2" customFormat="1" ht="26.4" x14ac:dyDescent="0.25">
      <c r="A112" s="36" t="s">
        <v>108</v>
      </c>
      <c r="B112" s="26" t="s">
        <v>109</v>
      </c>
      <c r="C112" s="60">
        <v>70.08</v>
      </c>
      <c r="D112" s="61" t="s">
        <v>16</v>
      </c>
      <c r="E112" s="195"/>
      <c r="F112" s="195"/>
      <c r="G112" s="1"/>
      <c r="H112" s="1"/>
    </row>
    <row r="113" spans="1:8" s="2" customFormat="1" x14ac:dyDescent="0.25">
      <c r="A113" s="36" t="s">
        <v>110</v>
      </c>
      <c r="B113" s="26" t="s">
        <v>111</v>
      </c>
      <c r="C113" s="20">
        <v>70.08</v>
      </c>
      <c r="D113" s="21" t="s">
        <v>16</v>
      </c>
      <c r="E113" s="188"/>
      <c r="F113" s="188"/>
      <c r="G113" s="1"/>
      <c r="H113" s="1"/>
    </row>
    <row r="114" spans="1:8" s="2" customFormat="1" ht="26.4" x14ac:dyDescent="0.25">
      <c r="A114" s="36" t="s">
        <v>112</v>
      </c>
      <c r="B114" s="26" t="s">
        <v>113</v>
      </c>
      <c r="C114" s="20">
        <v>1</v>
      </c>
      <c r="D114" s="21" t="s">
        <v>84</v>
      </c>
      <c r="E114" s="188"/>
      <c r="F114" s="188"/>
      <c r="G114" s="1"/>
      <c r="H114" s="1"/>
    </row>
    <row r="115" spans="1:8" s="2" customFormat="1" x14ac:dyDescent="0.25">
      <c r="A115" s="36"/>
      <c r="B115" s="37"/>
      <c r="C115" s="20"/>
      <c r="D115" s="21"/>
      <c r="E115" s="188"/>
      <c r="F115" s="188"/>
      <c r="G115" s="1"/>
      <c r="H115" s="1"/>
    </row>
    <row r="116" spans="1:8" s="2" customFormat="1" ht="26.4" x14ac:dyDescent="0.25">
      <c r="A116" s="44">
        <v>9.3000000000000007</v>
      </c>
      <c r="B116" s="19" t="s">
        <v>114</v>
      </c>
      <c r="C116" s="20"/>
      <c r="D116" s="21"/>
      <c r="E116" s="188"/>
      <c r="F116" s="188"/>
      <c r="G116" s="1"/>
      <c r="H116" s="1"/>
    </row>
    <row r="117" spans="1:8" s="2" customFormat="1" x14ac:dyDescent="0.25">
      <c r="A117" s="36" t="s">
        <v>115</v>
      </c>
      <c r="B117" s="26" t="s">
        <v>11</v>
      </c>
      <c r="C117" s="20">
        <v>1</v>
      </c>
      <c r="D117" s="21" t="s">
        <v>84</v>
      </c>
      <c r="E117" s="188"/>
      <c r="F117" s="188"/>
      <c r="G117" s="1"/>
      <c r="H117" s="1"/>
    </row>
    <row r="118" spans="1:8" s="2" customFormat="1" ht="26.4" x14ac:dyDescent="0.25">
      <c r="A118" s="36" t="s">
        <v>116</v>
      </c>
      <c r="B118" s="26" t="s">
        <v>86</v>
      </c>
      <c r="C118" s="20">
        <v>15.6</v>
      </c>
      <c r="D118" s="21" t="s">
        <v>12</v>
      </c>
      <c r="E118" s="190"/>
      <c r="F118" s="188"/>
      <c r="G118" s="1"/>
      <c r="H118" s="1"/>
    </row>
    <row r="119" spans="1:8" s="2" customFormat="1" x14ac:dyDescent="0.25">
      <c r="A119" s="36" t="s">
        <v>117</v>
      </c>
      <c r="B119" s="26" t="s">
        <v>104</v>
      </c>
      <c r="C119" s="20">
        <v>4</v>
      </c>
      <c r="D119" s="21" t="s">
        <v>6</v>
      </c>
      <c r="E119" s="190"/>
      <c r="F119" s="188"/>
      <c r="G119" s="1"/>
      <c r="H119" s="1"/>
    </row>
    <row r="120" spans="1:8" s="2" customFormat="1" x14ac:dyDescent="0.25">
      <c r="A120" s="36" t="s">
        <v>118</v>
      </c>
      <c r="B120" s="26" t="s">
        <v>90</v>
      </c>
      <c r="C120" s="20">
        <v>2</v>
      </c>
      <c r="D120" s="21" t="s">
        <v>6</v>
      </c>
      <c r="E120" s="190"/>
      <c r="F120" s="188"/>
      <c r="G120" s="1"/>
      <c r="H120" s="1"/>
    </row>
    <row r="121" spans="1:8" s="2" customFormat="1" x14ac:dyDescent="0.25">
      <c r="A121" s="36" t="s">
        <v>119</v>
      </c>
      <c r="B121" s="26" t="s">
        <v>107</v>
      </c>
      <c r="C121" s="20">
        <v>2</v>
      </c>
      <c r="D121" s="21" t="s">
        <v>6</v>
      </c>
      <c r="E121" s="190"/>
      <c r="F121" s="188"/>
      <c r="G121" s="1"/>
      <c r="H121" s="1"/>
    </row>
    <row r="122" spans="1:8" s="2" customFormat="1" ht="26.4" x14ac:dyDescent="0.25">
      <c r="A122" s="36" t="s">
        <v>120</v>
      </c>
      <c r="B122" s="26" t="s">
        <v>109</v>
      </c>
      <c r="C122" s="20">
        <v>29.95</v>
      </c>
      <c r="D122" s="21" t="s">
        <v>16</v>
      </c>
      <c r="E122" s="195"/>
      <c r="F122" s="188"/>
      <c r="G122" s="1"/>
      <c r="H122" s="1"/>
    </row>
    <row r="123" spans="1:8" s="2" customFormat="1" x14ac:dyDescent="0.25">
      <c r="A123" s="36" t="s">
        <v>121</v>
      </c>
      <c r="B123" s="26" t="s">
        <v>111</v>
      </c>
      <c r="C123" s="20">
        <v>29.95</v>
      </c>
      <c r="D123" s="21" t="s">
        <v>16</v>
      </c>
      <c r="E123" s="188"/>
      <c r="F123" s="188"/>
      <c r="G123" s="1"/>
      <c r="H123" s="1"/>
    </row>
    <row r="124" spans="1:8" s="2" customFormat="1" ht="26.4" x14ac:dyDescent="0.25">
      <c r="A124" s="36" t="s">
        <v>122</v>
      </c>
      <c r="B124" s="26" t="s">
        <v>113</v>
      </c>
      <c r="C124" s="20">
        <v>1</v>
      </c>
      <c r="D124" s="21" t="s">
        <v>84</v>
      </c>
      <c r="E124" s="188"/>
      <c r="F124" s="188"/>
      <c r="G124" s="1"/>
      <c r="H124" s="1"/>
    </row>
    <row r="125" spans="1:8" s="2" customFormat="1" x14ac:dyDescent="0.25">
      <c r="A125" s="36"/>
      <c r="B125" s="37"/>
      <c r="C125" s="20"/>
      <c r="D125" s="21"/>
      <c r="E125" s="188"/>
      <c r="F125" s="188"/>
      <c r="G125" s="1"/>
      <c r="H125" s="1"/>
    </row>
    <row r="126" spans="1:8" s="2" customFormat="1" ht="26.4" x14ac:dyDescent="0.25">
      <c r="A126" s="44">
        <v>9.4</v>
      </c>
      <c r="B126" s="19" t="s">
        <v>123</v>
      </c>
      <c r="C126" s="20"/>
      <c r="D126" s="21"/>
      <c r="E126" s="188"/>
      <c r="F126" s="188"/>
      <c r="G126" s="1"/>
      <c r="H126" s="1"/>
    </row>
    <row r="127" spans="1:8" s="2" customFormat="1" x14ac:dyDescent="0.25">
      <c r="A127" s="36" t="s">
        <v>124</v>
      </c>
      <c r="B127" s="26" t="s">
        <v>11</v>
      </c>
      <c r="C127" s="20">
        <v>1</v>
      </c>
      <c r="D127" s="21" t="s">
        <v>84</v>
      </c>
      <c r="E127" s="188"/>
      <c r="F127" s="188"/>
      <c r="G127" s="1"/>
      <c r="H127" s="1"/>
    </row>
    <row r="128" spans="1:8" s="2" customFormat="1" ht="26.4" x14ac:dyDescent="0.25">
      <c r="A128" s="36" t="s">
        <v>125</v>
      </c>
      <c r="B128" s="26" t="s">
        <v>126</v>
      </c>
      <c r="C128" s="20">
        <v>20.6</v>
      </c>
      <c r="D128" s="21" t="s">
        <v>12</v>
      </c>
      <c r="E128" s="190"/>
      <c r="F128" s="188"/>
      <c r="G128" s="1"/>
      <c r="H128" s="1"/>
    </row>
    <row r="129" spans="1:8" s="2" customFormat="1" ht="26.4" x14ac:dyDescent="0.25">
      <c r="A129" s="36" t="s">
        <v>127</v>
      </c>
      <c r="B129" s="26" t="s">
        <v>128</v>
      </c>
      <c r="C129" s="20">
        <v>4</v>
      </c>
      <c r="D129" s="21" t="s">
        <v>6</v>
      </c>
      <c r="E129" s="190"/>
      <c r="F129" s="188"/>
      <c r="G129" s="1"/>
      <c r="H129" s="1"/>
    </row>
    <row r="130" spans="1:8" s="2" customFormat="1" x14ac:dyDescent="0.25">
      <c r="A130" s="36" t="s">
        <v>129</v>
      </c>
      <c r="B130" s="26" t="s">
        <v>130</v>
      </c>
      <c r="C130" s="20">
        <v>2</v>
      </c>
      <c r="D130" s="21" t="s">
        <v>6</v>
      </c>
      <c r="E130" s="190"/>
      <c r="F130" s="188"/>
      <c r="G130" s="1"/>
      <c r="H130" s="1"/>
    </row>
    <row r="131" spans="1:8" s="2" customFormat="1" x14ac:dyDescent="0.25">
      <c r="A131" s="36" t="s">
        <v>131</v>
      </c>
      <c r="B131" s="26" t="s">
        <v>107</v>
      </c>
      <c r="C131" s="20">
        <v>2</v>
      </c>
      <c r="D131" s="21" t="s">
        <v>6</v>
      </c>
      <c r="E131" s="190"/>
      <c r="F131" s="188"/>
      <c r="G131" s="1"/>
      <c r="H131" s="1"/>
    </row>
    <row r="132" spans="1:8" s="2" customFormat="1" ht="26.4" x14ac:dyDescent="0.25">
      <c r="A132" s="36" t="s">
        <v>132</v>
      </c>
      <c r="B132" s="26" t="s">
        <v>109</v>
      </c>
      <c r="C132" s="20">
        <v>26.37</v>
      </c>
      <c r="D132" s="21" t="s">
        <v>16</v>
      </c>
      <c r="E132" s="195"/>
      <c r="F132" s="188"/>
      <c r="G132" s="1"/>
      <c r="H132" s="1"/>
    </row>
    <row r="133" spans="1:8" s="2" customFormat="1" ht="12.75" customHeight="1" x14ac:dyDescent="0.25">
      <c r="A133" s="36" t="s">
        <v>133</v>
      </c>
      <c r="B133" s="26" t="s">
        <v>111</v>
      </c>
      <c r="C133" s="20">
        <v>26.37</v>
      </c>
      <c r="D133" s="21" t="s">
        <v>16</v>
      </c>
      <c r="E133" s="188"/>
      <c r="F133" s="188"/>
      <c r="G133" s="1"/>
      <c r="H133" s="1"/>
    </row>
    <row r="134" spans="1:8" s="2" customFormat="1" ht="26.4" x14ac:dyDescent="0.25">
      <c r="A134" s="36" t="s">
        <v>134</v>
      </c>
      <c r="B134" s="26" t="s">
        <v>113</v>
      </c>
      <c r="C134" s="20">
        <v>1</v>
      </c>
      <c r="D134" s="21" t="s">
        <v>84</v>
      </c>
      <c r="E134" s="188"/>
      <c r="F134" s="188"/>
      <c r="G134" s="1"/>
      <c r="H134" s="1"/>
    </row>
    <row r="135" spans="1:8" s="2" customFormat="1" x14ac:dyDescent="0.25">
      <c r="A135" s="36"/>
      <c r="B135" s="37"/>
      <c r="C135" s="20"/>
      <c r="D135" s="21"/>
      <c r="E135" s="188"/>
      <c r="F135" s="188"/>
      <c r="G135" s="1"/>
      <c r="H135" s="1"/>
    </row>
    <row r="136" spans="1:8" s="2" customFormat="1" ht="12.75" customHeight="1" x14ac:dyDescent="0.25">
      <c r="A136" s="44">
        <v>9.5</v>
      </c>
      <c r="B136" s="19" t="s">
        <v>135</v>
      </c>
      <c r="C136" s="20"/>
      <c r="D136" s="21"/>
      <c r="E136" s="188"/>
      <c r="F136" s="188"/>
      <c r="G136" s="1"/>
      <c r="H136" s="1"/>
    </row>
    <row r="137" spans="1:8" s="2" customFormat="1" ht="12.75" customHeight="1" x14ac:dyDescent="0.25">
      <c r="A137" s="36" t="s">
        <v>136</v>
      </c>
      <c r="B137" s="26" t="s">
        <v>11</v>
      </c>
      <c r="C137" s="63">
        <v>1</v>
      </c>
      <c r="D137" s="64" t="s">
        <v>84</v>
      </c>
      <c r="E137" s="196"/>
      <c r="F137" s="188"/>
      <c r="G137" s="1"/>
      <c r="H137" s="1"/>
    </row>
    <row r="138" spans="1:8" s="2" customFormat="1" ht="27" thickBot="1" x14ac:dyDescent="0.3">
      <c r="A138" s="56" t="s">
        <v>137</v>
      </c>
      <c r="B138" s="65" t="s">
        <v>138</v>
      </c>
      <c r="C138" s="66">
        <v>1.6</v>
      </c>
      <c r="D138" s="67" t="s">
        <v>12</v>
      </c>
      <c r="E138" s="190"/>
      <c r="F138" s="193"/>
      <c r="G138" s="1"/>
      <c r="H138" s="1"/>
    </row>
    <row r="139" spans="1:8" s="2" customFormat="1" ht="12.75" customHeight="1" x14ac:dyDescent="0.25">
      <c r="A139" s="36" t="s">
        <v>139</v>
      </c>
      <c r="B139" s="26" t="s">
        <v>140</v>
      </c>
      <c r="C139" s="63">
        <v>4</v>
      </c>
      <c r="D139" s="64" t="s">
        <v>6</v>
      </c>
      <c r="E139" s="190"/>
      <c r="F139" s="188"/>
      <c r="G139" s="1"/>
      <c r="H139" s="1"/>
    </row>
    <row r="140" spans="1:8" s="2" customFormat="1" ht="12.75" customHeight="1" x14ac:dyDescent="0.25">
      <c r="A140" s="36" t="s">
        <v>141</v>
      </c>
      <c r="B140" s="26" t="s">
        <v>130</v>
      </c>
      <c r="C140" s="63">
        <v>8</v>
      </c>
      <c r="D140" s="64" t="s">
        <v>6</v>
      </c>
      <c r="E140" s="190"/>
      <c r="F140" s="188"/>
      <c r="G140" s="1"/>
      <c r="H140" s="1"/>
    </row>
    <row r="141" spans="1:8" s="2" customFormat="1" ht="12.75" customHeight="1" x14ac:dyDescent="0.25">
      <c r="A141" s="36" t="s">
        <v>142</v>
      </c>
      <c r="B141" s="26" t="s">
        <v>107</v>
      </c>
      <c r="C141" s="63">
        <v>2</v>
      </c>
      <c r="D141" s="64" t="s">
        <v>6</v>
      </c>
      <c r="E141" s="190"/>
      <c r="F141" s="188"/>
      <c r="G141" s="1"/>
      <c r="H141" s="1"/>
    </row>
    <row r="142" spans="1:8" s="2" customFormat="1" ht="26.4" x14ac:dyDescent="0.25">
      <c r="A142" s="36" t="s">
        <v>143</v>
      </c>
      <c r="B142" s="26" t="s">
        <v>144</v>
      </c>
      <c r="C142" s="63">
        <v>1.6</v>
      </c>
      <c r="D142" s="64" t="s">
        <v>12</v>
      </c>
      <c r="E142" s="196"/>
      <c r="F142" s="188"/>
      <c r="G142" s="1"/>
      <c r="H142" s="1"/>
    </row>
    <row r="143" spans="1:8" s="2" customFormat="1" ht="12.75" customHeight="1" x14ac:dyDescent="0.25">
      <c r="A143" s="44"/>
      <c r="B143" s="37"/>
      <c r="C143" s="20"/>
      <c r="D143" s="21"/>
      <c r="E143" s="188"/>
      <c r="F143" s="188"/>
      <c r="G143" s="1"/>
      <c r="H143" s="1"/>
    </row>
    <row r="144" spans="1:8" s="2" customFormat="1" ht="12.75" customHeight="1" x14ac:dyDescent="0.25">
      <c r="A144" s="68">
        <v>10</v>
      </c>
      <c r="B144" s="69" t="s">
        <v>145</v>
      </c>
      <c r="C144" s="70"/>
      <c r="D144" s="71"/>
      <c r="E144" s="72"/>
      <c r="F144" s="73"/>
      <c r="G144" s="1"/>
      <c r="H144" s="1"/>
    </row>
    <row r="145" spans="1:11" s="2" customFormat="1" ht="12.75" customHeight="1" x14ac:dyDescent="0.25">
      <c r="A145" s="68"/>
      <c r="B145" s="69"/>
      <c r="C145" s="70"/>
      <c r="D145" s="71"/>
      <c r="E145" s="72"/>
      <c r="F145" s="73"/>
      <c r="G145" s="1"/>
      <c r="H145" s="1"/>
      <c r="J145" s="74"/>
    </row>
    <row r="146" spans="1:11" s="2" customFormat="1" ht="12.75" customHeight="1" x14ac:dyDescent="0.25">
      <c r="A146" s="68">
        <v>10.1</v>
      </c>
      <c r="B146" s="69" t="s">
        <v>146</v>
      </c>
      <c r="C146" s="70"/>
      <c r="D146" s="71"/>
      <c r="E146" s="72"/>
      <c r="F146" s="73"/>
      <c r="G146" s="1"/>
      <c r="H146" s="1"/>
    </row>
    <row r="147" spans="1:11" s="2" customFormat="1" x14ac:dyDescent="0.25">
      <c r="A147" s="75" t="s">
        <v>147</v>
      </c>
      <c r="B147" s="26" t="s">
        <v>148</v>
      </c>
      <c r="C147" s="76">
        <f>[2]BADENES!D13</f>
        <v>5.03</v>
      </c>
      <c r="D147" s="77" t="s">
        <v>18</v>
      </c>
      <c r="E147" s="78"/>
      <c r="F147" s="197"/>
      <c r="G147" s="1"/>
      <c r="H147" s="1"/>
    </row>
    <row r="148" spans="1:11" s="2" customFormat="1" x14ac:dyDescent="0.25">
      <c r="A148" s="75" t="s">
        <v>149</v>
      </c>
      <c r="B148" s="26" t="s">
        <v>150</v>
      </c>
      <c r="C148" s="76">
        <v>35.64</v>
      </c>
      <c r="D148" s="77" t="s">
        <v>18</v>
      </c>
      <c r="E148" s="78"/>
      <c r="F148" s="197"/>
      <c r="G148" s="1"/>
      <c r="H148" s="1"/>
    </row>
    <row r="149" spans="1:11" s="2" customFormat="1" x14ac:dyDescent="0.25">
      <c r="A149" s="75" t="s">
        <v>151</v>
      </c>
      <c r="B149" s="26" t="s">
        <v>152</v>
      </c>
      <c r="C149" s="76">
        <v>83.16</v>
      </c>
      <c r="D149" s="77" t="s">
        <v>18</v>
      </c>
      <c r="E149" s="78"/>
      <c r="F149" s="197"/>
      <c r="G149" s="1"/>
      <c r="H149" s="1"/>
    </row>
    <row r="150" spans="1:11" s="2" customFormat="1" x14ac:dyDescent="0.25">
      <c r="A150" s="75" t="s">
        <v>153</v>
      </c>
      <c r="B150" s="26" t="s">
        <v>154</v>
      </c>
      <c r="C150" s="76">
        <f>SUM(C147:C149)*1.3</f>
        <v>160.97900000000001</v>
      </c>
      <c r="D150" s="77" t="s">
        <v>25</v>
      </c>
      <c r="E150" s="78"/>
      <c r="F150" s="197"/>
      <c r="G150" s="1"/>
      <c r="H150" s="1"/>
    </row>
    <row r="151" spans="1:11" s="2" customFormat="1" x14ac:dyDescent="0.25">
      <c r="A151" s="75"/>
      <c r="B151" s="79"/>
      <c r="C151" s="76"/>
      <c r="D151" s="77"/>
      <c r="E151" s="78"/>
      <c r="F151" s="197"/>
      <c r="G151" s="1"/>
      <c r="H151" s="1"/>
    </row>
    <row r="152" spans="1:11" s="2" customFormat="1" x14ac:dyDescent="0.25">
      <c r="A152" s="68">
        <v>10.199999999999999</v>
      </c>
      <c r="B152" s="69" t="s">
        <v>155</v>
      </c>
      <c r="C152" s="76"/>
      <c r="D152" s="77"/>
      <c r="E152" s="78"/>
      <c r="F152" s="197"/>
      <c r="G152" s="1"/>
      <c r="H152" s="1"/>
    </row>
    <row r="153" spans="1:11" s="2" customFormat="1" x14ac:dyDescent="0.25">
      <c r="A153" s="75" t="s">
        <v>156</v>
      </c>
      <c r="B153" s="26" t="s">
        <v>157</v>
      </c>
      <c r="C153" s="76">
        <f>C147</f>
        <v>5.03</v>
      </c>
      <c r="D153" s="77" t="s">
        <v>18</v>
      </c>
      <c r="E153" s="80"/>
      <c r="F153" s="197"/>
      <c r="G153" s="1"/>
      <c r="H153" s="1"/>
    </row>
    <row r="154" spans="1:11" s="2" customFormat="1" x14ac:dyDescent="0.25">
      <c r="A154" s="75" t="s">
        <v>158</v>
      </c>
      <c r="B154" s="26" t="s">
        <v>150</v>
      </c>
      <c r="C154" s="76">
        <v>792</v>
      </c>
      <c r="D154" s="77" t="s">
        <v>12</v>
      </c>
      <c r="E154" s="78"/>
      <c r="F154" s="197"/>
      <c r="G154" s="1"/>
      <c r="H154" s="1"/>
      <c r="I154" s="81"/>
      <c r="K154" s="42"/>
    </row>
    <row r="155" spans="1:11" s="2" customFormat="1" ht="27" x14ac:dyDescent="0.25">
      <c r="A155" s="75" t="s">
        <v>159</v>
      </c>
      <c r="B155" s="26" t="s">
        <v>160</v>
      </c>
      <c r="C155" s="82">
        <v>118.8</v>
      </c>
      <c r="D155" s="83" t="s">
        <v>16</v>
      </c>
      <c r="E155" s="84"/>
      <c r="F155" s="198"/>
      <c r="G155" s="1"/>
      <c r="H155" s="1"/>
      <c r="I155" s="81"/>
      <c r="K155" s="42"/>
    </row>
    <row r="156" spans="1:11" s="2" customFormat="1" x14ac:dyDescent="0.25">
      <c r="A156" s="85"/>
      <c r="B156" s="86"/>
      <c r="C156" s="70"/>
      <c r="D156" s="71"/>
      <c r="E156" s="72"/>
      <c r="F156" s="199"/>
      <c r="G156" s="1"/>
      <c r="H156" s="1"/>
      <c r="I156" s="81"/>
      <c r="K156" s="42"/>
    </row>
    <row r="157" spans="1:11" s="2" customFormat="1" ht="26.4" x14ac:dyDescent="0.25">
      <c r="A157" s="44">
        <v>10.3</v>
      </c>
      <c r="B157" s="19" t="s">
        <v>161</v>
      </c>
      <c r="C157" s="20"/>
      <c r="D157" s="21"/>
      <c r="E157" s="188"/>
      <c r="F157" s="87"/>
      <c r="G157" s="1"/>
      <c r="H157" s="1"/>
      <c r="I157" s="81"/>
      <c r="K157" s="42"/>
    </row>
    <row r="158" spans="1:11" s="90" customFormat="1" x14ac:dyDescent="0.25">
      <c r="A158" s="36" t="s">
        <v>162</v>
      </c>
      <c r="B158" s="26" t="s">
        <v>163</v>
      </c>
      <c r="C158" s="20">
        <v>200</v>
      </c>
      <c r="D158" s="88" t="s">
        <v>12</v>
      </c>
      <c r="E158" s="200"/>
      <c r="F158" s="87"/>
      <c r="G158" s="1"/>
      <c r="H158" s="89"/>
      <c r="I158" s="2"/>
    </row>
    <row r="159" spans="1:11" ht="13.5" customHeight="1" x14ac:dyDescent="0.25">
      <c r="A159" s="36" t="s">
        <v>164</v>
      </c>
      <c r="B159" s="26" t="s">
        <v>165</v>
      </c>
      <c r="C159" s="20">
        <v>200</v>
      </c>
      <c r="D159" s="88" t="s">
        <v>12</v>
      </c>
      <c r="E159" s="200"/>
      <c r="F159" s="87"/>
      <c r="G159" s="1"/>
    </row>
    <row r="160" spans="1:11" x14ac:dyDescent="0.25">
      <c r="A160" s="36" t="s">
        <v>166</v>
      </c>
      <c r="B160" s="26" t="s">
        <v>167</v>
      </c>
      <c r="C160" s="20">
        <v>200</v>
      </c>
      <c r="D160" s="88" t="s">
        <v>12</v>
      </c>
      <c r="E160" s="200"/>
      <c r="F160" s="87"/>
      <c r="G160" s="1"/>
    </row>
    <row r="161" spans="1:7" x14ac:dyDescent="0.25">
      <c r="A161" s="36" t="s">
        <v>168</v>
      </c>
      <c r="B161" s="26" t="s">
        <v>169</v>
      </c>
      <c r="C161" s="20">
        <v>200</v>
      </c>
      <c r="D161" s="88" t="s">
        <v>12</v>
      </c>
      <c r="E161" s="200"/>
      <c r="F161" s="87"/>
      <c r="G161" s="1"/>
    </row>
    <row r="162" spans="1:7" x14ac:dyDescent="0.25">
      <c r="A162" s="44"/>
      <c r="B162" s="37"/>
      <c r="C162" s="20"/>
      <c r="D162" s="21"/>
      <c r="E162" s="188"/>
      <c r="F162" s="87"/>
      <c r="G162" s="1"/>
    </row>
    <row r="163" spans="1:7" x14ac:dyDescent="0.25">
      <c r="A163" s="68">
        <v>11</v>
      </c>
      <c r="B163" s="93" t="s">
        <v>170</v>
      </c>
      <c r="C163" s="20"/>
      <c r="D163" s="94"/>
      <c r="E163" s="201"/>
      <c r="F163" s="188"/>
      <c r="G163" s="1"/>
    </row>
    <row r="164" spans="1:7" x14ac:dyDescent="0.25">
      <c r="A164" s="75">
        <v>11.1</v>
      </c>
      <c r="B164" s="35" t="s">
        <v>171</v>
      </c>
      <c r="C164" s="20">
        <f>+C18*0.2</f>
        <v>1288.296</v>
      </c>
      <c r="D164" s="24" t="s">
        <v>18</v>
      </c>
      <c r="E164" s="202"/>
      <c r="F164" s="188"/>
      <c r="G164" s="1"/>
    </row>
    <row r="165" spans="1:7" ht="26.4" x14ac:dyDescent="0.25">
      <c r="A165" s="75">
        <v>11.2</v>
      </c>
      <c r="B165" s="26" t="s">
        <v>17</v>
      </c>
      <c r="C165" s="54">
        <f>+C164*1.2</f>
        <v>1545.9552000000001</v>
      </c>
      <c r="D165" s="24" t="s">
        <v>25</v>
      </c>
      <c r="E165" s="202"/>
      <c r="F165" s="188"/>
      <c r="G165" s="1"/>
    </row>
    <row r="166" spans="1:7" x14ac:dyDescent="0.25">
      <c r="A166" s="75">
        <f t="shared" ref="A166:A171" si="0">+A165+0.1</f>
        <v>11.299999999999999</v>
      </c>
      <c r="B166" s="26" t="s">
        <v>172</v>
      </c>
      <c r="C166" s="54">
        <f>+C165</f>
        <v>1545.9552000000001</v>
      </c>
      <c r="D166" s="24" t="s">
        <v>18</v>
      </c>
      <c r="E166" s="188"/>
      <c r="F166" s="188"/>
      <c r="G166" s="1"/>
    </row>
    <row r="167" spans="1:7" ht="26.4" x14ac:dyDescent="0.25">
      <c r="A167" s="75">
        <f t="shared" si="0"/>
        <v>11.399999999999999</v>
      </c>
      <c r="B167" s="26" t="s">
        <v>173</v>
      </c>
      <c r="C167" s="20">
        <f>+C166*0.95</f>
        <v>1468.65744</v>
      </c>
      <c r="D167" s="24" t="s">
        <v>23</v>
      </c>
      <c r="E167" s="188"/>
      <c r="F167" s="188"/>
      <c r="G167" s="1"/>
    </row>
    <row r="168" spans="1:7" x14ac:dyDescent="0.25">
      <c r="A168" s="75">
        <f t="shared" si="0"/>
        <v>11.499999999999998</v>
      </c>
      <c r="B168" s="26" t="s">
        <v>174</v>
      </c>
      <c r="C168" s="54">
        <f>+C18</f>
        <v>6441.48</v>
      </c>
      <c r="D168" s="24" t="s">
        <v>16</v>
      </c>
      <c r="E168" s="188"/>
      <c r="F168" s="188"/>
      <c r="G168" s="1"/>
    </row>
    <row r="169" spans="1:7" x14ac:dyDescent="0.25">
      <c r="A169" s="75">
        <f t="shared" si="0"/>
        <v>11.599999999999998</v>
      </c>
      <c r="B169" s="26" t="s">
        <v>175</v>
      </c>
      <c r="C169" s="54">
        <f>+C168</f>
        <v>6441.48</v>
      </c>
      <c r="D169" s="24" t="s">
        <v>16</v>
      </c>
      <c r="E169" s="188"/>
      <c r="F169" s="188"/>
      <c r="G169" s="1"/>
    </row>
    <row r="170" spans="1:7" x14ac:dyDescent="0.25">
      <c r="A170" s="75">
        <f t="shared" si="0"/>
        <v>11.699999999999998</v>
      </c>
      <c r="B170" s="35" t="s">
        <v>176</v>
      </c>
      <c r="C170" s="54">
        <f>+C169</f>
        <v>6441.48</v>
      </c>
      <c r="D170" s="24" t="s">
        <v>16</v>
      </c>
      <c r="E170" s="188"/>
      <c r="F170" s="188"/>
      <c r="G170" s="1"/>
    </row>
    <row r="171" spans="1:7" x14ac:dyDescent="0.25">
      <c r="A171" s="75">
        <f t="shared" si="0"/>
        <v>11.799999999999997</v>
      </c>
      <c r="B171" s="26" t="s">
        <v>177</v>
      </c>
      <c r="C171" s="54">
        <f>+C170*0.13*70*1.3</f>
        <v>76202.708399999989</v>
      </c>
      <c r="D171" s="24" t="s">
        <v>18</v>
      </c>
      <c r="E171" s="188"/>
      <c r="F171" s="188"/>
      <c r="G171" s="1"/>
    </row>
    <row r="172" spans="1:7" ht="15" customHeight="1" x14ac:dyDescent="0.25">
      <c r="A172" s="75"/>
      <c r="B172" s="26"/>
      <c r="C172" s="20"/>
      <c r="D172" s="24"/>
      <c r="E172" s="188"/>
      <c r="F172" s="188"/>
      <c r="G172" s="1"/>
    </row>
    <row r="173" spans="1:7" ht="66" x14ac:dyDescent="0.25">
      <c r="A173" s="68">
        <v>12</v>
      </c>
      <c r="B173" s="26" t="s">
        <v>178</v>
      </c>
      <c r="C173" s="82">
        <f>[2]ASFALTO!B2</f>
        <v>5288.16</v>
      </c>
      <c r="D173" s="83" t="s">
        <v>12</v>
      </c>
      <c r="E173" s="84"/>
      <c r="F173" s="84"/>
      <c r="G173" s="1"/>
    </row>
    <row r="174" spans="1:7" ht="26.4" x14ac:dyDescent="0.25">
      <c r="A174" s="68">
        <v>13</v>
      </c>
      <c r="B174" s="26" t="s">
        <v>179</v>
      </c>
      <c r="C174" s="76">
        <f>C173</f>
        <v>5288.16</v>
      </c>
      <c r="D174" s="77" t="s">
        <v>12</v>
      </c>
      <c r="E174" s="78"/>
      <c r="F174" s="78"/>
      <c r="G174" s="1"/>
    </row>
    <row r="175" spans="1:7" x14ac:dyDescent="0.25">
      <c r="A175" s="95"/>
      <c r="B175" s="96" t="s">
        <v>180</v>
      </c>
      <c r="C175" s="97"/>
      <c r="D175" s="98"/>
      <c r="E175" s="203"/>
      <c r="F175" s="203"/>
      <c r="G175" s="99"/>
    </row>
    <row r="176" spans="1:7" x14ac:dyDescent="0.25">
      <c r="A176" s="100"/>
      <c r="B176" s="101"/>
      <c r="C176" s="102"/>
      <c r="D176" s="103"/>
      <c r="E176" s="204"/>
      <c r="F176" s="204"/>
    </row>
    <row r="177" spans="1:6" ht="26.4" x14ac:dyDescent="0.25">
      <c r="A177" s="104" t="s">
        <v>181</v>
      </c>
      <c r="B177" s="105" t="s">
        <v>182</v>
      </c>
      <c r="C177" s="106"/>
      <c r="D177" s="107"/>
      <c r="E177" s="205"/>
      <c r="F177" s="205"/>
    </row>
    <row r="178" spans="1:6" x14ac:dyDescent="0.25">
      <c r="A178" s="108"/>
      <c r="B178" s="104"/>
      <c r="C178" s="106"/>
      <c r="D178" s="107"/>
      <c r="E178" s="205"/>
      <c r="F178" s="205"/>
    </row>
    <row r="179" spans="1:6" ht="39.6" x14ac:dyDescent="0.25">
      <c r="A179" s="109" t="s">
        <v>183</v>
      </c>
      <c r="B179" s="110" t="s">
        <v>184</v>
      </c>
      <c r="C179" s="111"/>
      <c r="D179" s="112"/>
      <c r="E179" s="113"/>
      <c r="F179" s="113"/>
    </row>
    <row r="180" spans="1:6" x14ac:dyDescent="0.25">
      <c r="A180" s="109"/>
      <c r="B180" s="110"/>
      <c r="C180" s="111"/>
      <c r="D180" s="112"/>
      <c r="E180" s="113"/>
      <c r="F180" s="113"/>
    </row>
    <row r="181" spans="1:6" ht="15" customHeight="1" x14ac:dyDescent="0.25">
      <c r="A181" s="114">
        <v>1</v>
      </c>
      <c r="B181" s="110" t="s">
        <v>185</v>
      </c>
      <c r="C181" s="111"/>
      <c r="D181" s="112"/>
      <c r="E181" s="113"/>
      <c r="F181" s="113"/>
    </row>
    <row r="182" spans="1:6" ht="26.4" x14ac:dyDescent="0.25">
      <c r="A182" s="115">
        <v>1.1000000000000001</v>
      </c>
      <c r="B182" s="26" t="s">
        <v>186</v>
      </c>
      <c r="C182" s="111">
        <v>102.91</v>
      </c>
      <c r="D182" s="112" t="s">
        <v>12</v>
      </c>
      <c r="E182" s="113"/>
      <c r="F182" s="113"/>
    </row>
    <row r="183" spans="1:6" x14ac:dyDescent="0.25">
      <c r="A183" s="115">
        <v>1.2</v>
      </c>
      <c r="B183" s="26" t="s">
        <v>187</v>
      </c>
      <c r="C183" s="111">
        <v>8.9</v>
      </c>
      <c r="D183" s="112" t="s">
        <v>18</v>
      </c>
      <c r="E183" s="113"/>
      <c r="F183" s="113"/>
    </row>
    <row r="184" spans="1:6" x14ac:dyDescent="0.25">
      <c r="A184" s="115">
        <v>1.3</v>
      </c>
      <c r="B184" s="26" t="s">
        <v>188</v>
      </c>
      <c r="C184" s="111">
        <v>0.64</v>
      </c>
      <c r="D184" s="112" t="s">
        <v>18</v>
      </c>
      <c r="E184" s="113"/>
      <c r="F184" s="113"/>
    </row>
    <row r="185" spans="1:6" x14ac:dyDescent="0.25">
      <c r="A185" s="115">
        <v>1.4</v>
      </c>
      <c r="B185" s="26" t="s">
        <v>189</v>
      </c>
      <c r="C185" s="111">
        <v>41.54</v>
      </c>
      <c r="D185" s="112" t="s">
        <v>18</v>
      </c>
      <c r="E185" s="113"/>
      <c r="F185" s="113"/>
    </row>
    <row r="186" spans="1:6" x14ac:dyDescent="0.25">
      <c r="A186" s="115">
        <v>1.5</v>
      </c>
      <c r="B186" s="26" t="s">
        <v>190</v>
      </c>
      <c r="C186" s="111">
        <v>11.13</v>
      </c>
      <c r="D186" s="112" t="s">
        <v>18</v>
      </c>
      <c r="E186" s="113"/>
      <c r="F186" s="113"/>
    </row>
    <row r="187" spans="1:6" ht="26.4" x14ac:dyDescent="0.25">
      <c r="A187" s="115">
        <v>1.6</v>
      </c>
      <c r="B187" s="26" t="s">
        <v>191</v>
      </c>
      <c r="C187" s="111">
        <f>C185*1.2</f>
        <v>49.847999999999999</v>
      </c>
      <c r="D187" s="112" t="s">
        <v>25</v>
      </c>
      <c r="E187" s="113"/>
      <c r="F187" s="113"/>
    </row>
    <row r="188" spans="1:6" x14ac:dyDescent="0.25">
      <c r="A188" s="109"/>
      <c r="B188" s="110"/>
      <c r="C188" s="111"/>
      <c r="D188" s="112"/>
      <c r="E188" s="113"/>
      <c r="F188" s="113"/>
    </row>
    <row r="189" spans="1:6" x14ac:dyDescent="0.25">
      <c r="A189" s="114">
        <v>2</v>
      </c>
      <c r="B189" s="110" t="s">
        <v>192</v>
      </c>
      <c r="C189" s="111">
        <f>'[2]CALCULO DE VERJA'!E4</f>
        <v>102.91</v>
      </c>
      <c r="D189" s="112" t="s">
        <v>12</v>
      </c>
      <c r="E189" s="113"/>
      <c r="F189" s="206"/>
    </row>
    <row r="190" spans="1:6" x14ac:dyDescent="0.25">
      <c r="A190" s="114"/>
      <c r="B190" s="110"/>
      <c r="C190" s="111"/>
      <c r="D190" s="112"/>
      <c r="E190" s="116"/>
      <c r="F190" s="113"/>
    </row>
    <row r="191" spans="1:6" x14ac:dyDescent="0.25">
      <c r="A191" s="114">
        <v>3</v>
      </c>
      <c r="B191" s="117" t="s">
        <v>193</v>
      </c>
      <c r="C191" s="118">
        <v>59.35</v>
      </c>
      <c r="D191" s="119" t="s">
        <v>16</v>
      </c>
      <c r="E191" s="207"/>
      <c r="F191" s="206"/>
    </row>
    <row r="192" spans="1:6" x14ac:dyDescent="0.25">
      <c r="A192" s="120"/>
      <c r="B192" s="121"/>
      <c r="C192" s="122"/>
      <c r="D192" s="123"/>
      <c r="E192" s="208"/>
      <c r="F192" s="206"/>
    </row>
    <row r="193" spans="1:6" x14ac:dyDescent="0.25">
      <c r="A193" s="114">
        <v>4</v>
      </c>
      <c r="B193" s="117" t="s">
        <v>194</v>
      </c>
      <c r="C193" s="122"/>
      <c r="D193" s="123"/>
      <c r="E193" s="208"/>
      <c r="F193" s="206"/>
    </row>
    <row r="194" spans="1:6" ht="15.6" x14ac:dyDescent="0.25">
      <c r="A194" s="120">
        <v>4.0999999999999996</v>
      </c>
      <c r="B194" s="26" t="s">
        <v>195</v>
      </c>
      <c r="C194" s="122">
        <f>'[2]CALCULO DE VERJA'!E44</f>
        <v>9.44</v>
      </c>
      <c r="D194" s="112" t="s">
        <v>196</v>
      </c>
      <c r="E194" s="200"/>
      <c r="F194" s="206"/>
    </row>
    <row r="195" spans="1:6" ht="26.4" x14ac:dyDescent="0.25">
      <c r="A195" s="120">
        <v>4.2</v>
      </c>
      <c r="B195" s="26" t="s">
        <v>197</v>
      </c>
      <c r="C195" s="122">
        <f>'[2]CALCULO DE VERJA'!E49</f>
        <v>2.25</v>
      </c>
      <c r="D195" s="112" t="s">
        <v>196</v>
      </c>
      <c r="E195" s="200"/>
      <c r="F195" s="206"/>
    </row>
    <row r="196" spans="1:6" ht="26.4" x14ac:dyDescent="0.25">
      <c r="A196" s="120">
        <v>4.3</v>
      </c>
      <c r="B196" s="26" t="s">
        <v>198</v>
      </c>
      <c r="C196" s="122">
        <f>'[2]CALCULO DE VERJA'!E51</f>
        <v>3.2</v>
      </c>
      <c r="D196" s="112" t="s">
        <v>196</v>
      </c>
      <c r="E196" s="200"/>
      <c r="F196" s="206"/>
    </row>
    <row r="197" spans="1:6" ht="26.4" x14ac:dyDescent="0.25">
      <c r="A197" s="120">
        <v>4.4000000000000004</v>
      </c>
      <c r="B197" s="26" t="s">
        <v>199</v>
      </c>
      <c r="C197" s="122">
        <f>'[2]CALCULO DE VERJA'!E54</f>
        <v>2.82</v>
      </c>
      <c r="D197" s="112" t="s">
        <v>196</v>
      </c>
      <c r="E197" s="200"/>
      <c r="F197" s="206"/>
    </row>
    <row r="198" spans="1:6" ht="26.4" x14ac:dyDescent="0.25">
      <c r="A198" s="120">
        <v>4.5</v>
      </c>
      <c r="B198" s="26" t="s">
        <v>200</v>
      </c>
      <c r="C198" s="122">
        <f>'[2]CALCULO DE VERJA'!E57</f>
        <v>3.96</v>
      </c>
      <c r="D198" s="112" t="s">
        <v>196</v>
      </c>
      <c r="E198" s="200"/>
      <c r="F198" s="206"/>
    </row>
    <row r="199" spans="1:6" ht="26.4" x14ac:dyDescent="0.25">
      <c r="A199" s="120">
        <v>4.5999999999999996</v>
      </c>
      <c r="B199" s="26" t="s">
        <v>201</v>
      </c>
      <c r="C199" s="118">
        <f>'[2]CALCULO DE VERJA'!E60</f>
        <v>1.32</v>
      </c>
      <c r="D199" s="112" t="s">
        <v>196</v>
      </c>
      <c r="E199" s="200"/>
      <c r="F199" s="206"/>
    </row>
    <row r="200" spans="1:6" x14ac:dyDescent="0.25">
      <c r="A200" s="120"/>
      <c r="B200" s="121"/>
      <c r="C200" s="122"/>
      <c r="D200" s="123"/>
      <c r="E200" s="208"/>
      <c r="F200" s="206"/>
    </row>
    <row r="201" spans="1:6" x14ac:dyDescent="0.25">
      <c r="A201" s="114">
        <v>5</v>
      </c>
      <c r="B201" s="117" t="s">
        <v>202</v>
      </c>
      <c r="C201" s="122"/>
      <c r="D201" s="123"/>
      <c r="E201" s="208"/>
      <c r="F201" s="206"/>
    </row>
    <row r="202" spans="1:6" ht="15.6" x14ac:dyDescent="0.25">
      <c r="A202" s="120">
        <v>5.0999999999999996</v>
      </c>
      <c r="B202" s="26" t="s">
        <v>203</v>
      </c>
      <c r="C202" s="122">
        <f>'[2]CALCULO DE VERJA'!C66</f>
        <v>235.85</v>
      </c>
      <c r="D202" s="112" t="s">
        <v>204</v>
      </c>
      <c r="E202" s="200"/>
      <c r="F202" s="206"/>
    </row>
    <row r="203" spans="1:6" ht="15.6" x14ac:dyDescent="0.25">
      <c r="A203" s="120">
        <v>5.2</v>
      </c>
      <c r="B203" s="26" t="s">
        <v>205</v>
      </c>
      <c r="C203" s="122">
        <f>'[2]CALCULO DE VERJA'!C69</f>
        <v>36.28</v>
      </c>
      <c r="D203" s="112" t="s">
        <v>204</v>
      </c>
      <c r="E203" s="200"/>
      <c r="F203" s="206"/>
    </row>
    <row r="204" spans="1:6" x14ac:dyDescent="0.25">
      <c r="A204" s="120"/>
      <c r="B204" s="121"/>
      <c r="C204" s="122"/>
      <c r="D204" s="123"/>
      <c r="E204" s="208"/>
      <c r="F204" s="206"/>
    </row>
    <row r="205" spans="1:6" x14ac:dyDescent="0.25">
      <c r="A205" s="114">
        <v>6</v>
      </c>
      <c r="B205" s="117" t="s">
        <v>206</v>
      </c>
      <c r="C205" s="122"/>
      <c r="D205" s="123"/>
      <c r="E205" s="208"/>
      <c r="F205" s="206"/>
    </row>
    <row r="206" spans="1:6" ht="26.4" x14ac:dyDescent="0.25">
      <c r="A206" s="120">
        <v>6.1</v>
      </c>
      <c r="B206" s="26" t="s">
        <v>207</v>
      </c>
      <c r="C206" s="122">
        <f>'[2]CALCULO DE VERJA'!E79</f>
        <v>96.79</v>
      </c>
      <c r="D206" s="112" t="s">
        <v>204</v>
      </c>
      <c r="E206" s="207"/>
      <c r="F206" s="206"/>
    </row>
    <row r="207" spans="1:6" ht="15.6" x14ac:dyDescent="0.25">
      <c r="A207" s="120">
        <v>6.2</v>
      </c>
      <c r="B207" s="26" t="s">
        <v>208</v>
      </c>
      <c r="C207" s="122">
        <f>'[2]CALCULO DE VERJA'!E79</f>
        <v>96.79</v>
      </c>
      <c r="D207" s="112" t="s">
        <v>204</v>
      </c>
      <c r="E207" s="207"/>
      <c r="F207" s="206"/>
    </row>
    <row r="208" spans="1:6" x14ac:dyDescent="0.25">
      <c r="A208" s="120">
        <v>6.3</v>
      </c>
      <c r="B208" s="26" t="s">
        <v>209</v>
      </c>
      <c r="C208" s="122">
        <f>'[2]CALCULO DE VERJA'!E94</f>
        <v>558.04999999999995</v>
      </c>
      <c r="D208" s="123" t="s">
        <v>12</v>
      </c>
      <c r="E208" s="207"/>
      <c r="F208" s="206"/>
    </row>
    <row r="209" spans="1:7" x14ac:dyDescent="0.25">
      <c r="A209" s="124"/>
      <c r="B209" s="117"/>
      <c r="C209" s="122"/>
      <c r="D209" s="123"/>
      <c r="E209" s="208"/>
      <c r="F209" s="206"/>
    </row>
    <row r="210" spans="1:7" x14ac:dyDescent="0.25">
      <c r="A210" s="114">
        <v>7</v>
      </c>
      <c r="B210" s="117" t="s">
        <v>210</v>
      </c>
      <c r="C210" s="122"/>
      <c r="D210" s="123"/>
      <c r="E210" s="208"/>
      <c r="F210" s="206"/>
    </row>
    <row r="211" spans="1:7" ht="15.6" x14ac:dyDescent="0.25">
      <c r="A211" s="120">
        <v>7.1</v>
      </c>
      <c r="B211" s="26" t="s">
        <v>211</v>
      </c>
      <c r="C211" s="122">
        <f>'[2]CALCULO DE VERJA'!E79</f>
        <v>96.79</v>
      </c>
      <c r="D211" s="112" t="s">
        <v>204</v>
      </c>
      <c r="E211" s="125"/>
      <c r="F211" s="209"/>
    </row>
    <row r="212" spans="1:7" ht="26.4" x14ac:dyDescent="0.25">
      <c r="A212" s="120">
        <v>7.2</v>
      </c>
      <c r="B212" s="26" t="s">
        <v>212</v>
      </c>
      <c r="C212" s="126">
        <f>'[2]CALCULO DE VERJA'!E79</f>
        <v>96.79</v>
      </c>
      <c r="D212" s="127" t="s">
        <v>204</v>
      </c>
      <c r="E212" s="128"/>
      <c r="F212" s="210"/>
    </row>
    <row r="213" spans="1:7" x14ac:dyDescent="0.25">
      <c r="A213" s="120"/>
      <c r="B213" s="121"/>
      <c r="C213" s="122"/>
      <c r="D213" s="123"/>
      <c r="E213" s="208"/>
      <c r="F213" s="206"/>
    </row>
    <row r="214" spans="1:7" ht="26.4" x14ac:dyDescent="0.25">
      <c r="A214" s="114">
        <v>8</v>
      </c>
      <c r="B214" s="117" t="s">
        <v>213</v>
      </c>
      <c r="C214" s="122">
        <f>'[2]CALCULO DE VERJA'!H4</f>
        <v>98.91</v>
      </c>
      <c r="D214" s="123" t="s">
        <v>12</v>
      </c>
      <c r="E214" s="207"/>
      <c r="F214" s="206"/>
    </row>
    <row r="215" spans="1:7" x14ac:dyDescent="0.25">
      <c r="A215" s="120"/>
      <c r="B215" s="121"/>
      <c r="C215" s="122"/>
      <c r="D215" s="123"/>
      <c r="E215" s="208"/>
      <c r="F215" s="206"/>
    </row>
    <row r="216" spans="1:7" ht="52.8" x14ac:dyDescent="0.25">
      <c r="A216" s="114">
        <v>9</v>
      </c>
      <c r="B216" s="117" t="s">
        <v>214</v>
      </c>
      <c r="C216" s="129">
        <v>1</v>
      </c>
      <c r="D216" s="130" t="s">
        <v>6</v>
      </c>
      <c r="E216" s="211"/>
      <c r="F216" s="210"/>
    </row>
    <row r="217" spans="1:7" x14ac:dyDescent="0.25">
      <c r="A217" s="114"/>
      <c r="B217" s="121"/>
      <c r="C217" s="118"/>
      <c r="D217" s="119"/>
      <c r="E217" s="207"/>
      <c r="F217" s="206"/>
    </row>
    <row r="218" spans="1:7" x14ac:dyDescent="0.25">
      <c r="A218" s="131"/>
      <c r="B218" s="132" t="s">
        <v>215</v>
      </c>
      <c r="C218" s="133"/>
      <c r="D218" s="134"/>
      <c r="E218" s="212"/>
      <c r="F218" s="213"/>
      <c r="G218" s="99"/>
    </row>
    <row r="219" spans="1:7" x14ac:dyDescent="0.25">
      <c r="A219" s="135"/>
      <c r="B219" s="136"/>
      <c r="C219" s="137"/>
      <c r="D219" s="138"/>
      <c r="E219" s="214"/>
      <c r="F219" s="215"/>
    </row>
    <row r="220" spans="1:7" ht="39.6" x14ac:dyDescent="0.25">
      <c r="A220" s="109" t="s">
        <v>216</v>
      </c>
      <c r="B220" s="110" t="s">
        <v>217</v>
      </c>
      <c r="C220" s="111"/>
      <c r="D220" s="112"/>
      <c r="E220" s="113"/>
      <c r="F220" s="113"/>
    </row>
    <row r="221" spans="1:7" x14ac:dyDescent="0.25">
      <c r="A221" s="109"/>
      <c r="B221" s="110"/>
      <c r="C221" s="111"/>
      <c r="D221" s="112"/>
      <c r="E221" s="113"/>
      <c r="F221" s="113"/>
    </row>
    <row r="222" spans="1:7" ht="15" customHeight="1" x14ac:dyDescent="0.25">
      <c r="A222" s="114">
        <v>1</v>
      </c>
      <c r="B222" s="110" t="s">
        <v>185</v>
      </c>
      <c r="C222" s="111"/>
      <c r="D222" s="112"/>
      <c r="E222" s="113"/>
      <c r="F222" s="113"/>
    </row>
    <row r="223" spans="1:7" ht="26.4" x14ac:dyDescent="0.25">
      <c r="A223" s="115">
        <v>1.1000000000000001</v>
      </c>
      <c r="B223" s="26" t="s">
        <v>186</v>
      </c>
      <c r="C223" s="111">
        <v>96.98</v>
      </c>
      <c r="D223" s="112" t="s">
        <v>12</v>
      </c>
      <c r="E223" s="207"/>
      <c r="F223" s="113"/>
    </row>
    <row r="224" spans="1:7" x14ac:dyDescent="0.25">
      <c r="A224" s="115">
        <v>1.2</v>
      </c>
      <c r="B224" s="26" t="s">
        <v>187</v>
      </c>
      <c r="C224" s="111">
        <v>8.3699999999999992</v>
      </c>
      <c r="D224" s="112" t="s">
        <v>18</v>
      </c>
      <c r="E224" s="207"/>
      <c r="F224" s="113"/>
    </row>
    <row r="225" spans="1:6" x14ac:dyDescent="0.25">
      <c r="A225" s="115">
        <v>1.2</v>
      </c>
      <c r="B225" s="26" t="s">
        <v>188</v>
      </c>
      <c r="C225" s="111">
        <v>0.64</v>
      </c>
      <c r="D225" s="112" t="s">
        <v>18</v>
      </c>
      <c r="E225" s="207"/>
      <c r="F225" s="113"/>
    </row>
    <row r="226" spans="1:6" x14ac:dyDescent="0.25">
      <c r="A226" s="115">
        <v>1.3</v>
      </c>
      <c r="B226" s="26" t="s">
        <v>189</v>
      </c>
      <c r="C226" s="111">
        <v>39.049999999999997</v>
      </c>
      <c r="D226" s="112" t="s">
        <v>18</v>
      </c>
      <c r="E226" s="207"/>
      <c r="F226" s="113"/>
    </row>
    <row r="227" spans="1:6" x14ac:dyDescent="0.25">
      <c r="A227" s="115">
        <v>1.4</v>
      </c>
      <c r="B227" s="26" t="s">
        <v>190</v>
      </c>
      <c r="C227" s="111">
        <v>10.46</v>
      </c>
      <c r="D227" s="112" t="s">
        <v>18</v>
      </c>
      <c r="E227" s="207"/>
      <c r="F227" s="113"/>
    </row>
    <row r="228" spans="1:6" ht="26.4" x14ac:dyDescent="0.25">
      <c r="A228" s="115">
        <v>1.5</v>
      </c>
      <c r="B228" s="26" t="s">
        <v>191</v>
      </c>
      <c r="C228" s="111">
        <f>C226*1.2</f>
        <v>46.859999999999992</v>
      </c>
      <c r="D228" s="112" t="s">
        <v>25</v>
      </c>
      <c r="E228" s="207"/>
      <c r="F228" s="113"/>
    </row>
    <row r="229" spans="1:6" x14ac:dyDescent="0.25">
      <c r="A229" s="109"/>
      <c r="B229" s="110"/>
      <c r="C229" s="111"/>
      <c r="D229" s="112"/>
      <c r="E229" s="113"/>
      <c r="F229" s="113"/>
    </row>
    <row r="230" spans="1:6" x14ac:dyDescent="0.25">
      <c r="A230" s="114">
        <v>2</v>
      </c>
      <c r="B230" s="110" t="s">
        <v>192</v>
      </c>
      <c r="C230" s="111">
        <f>'[2]CALCULO DE VERJA'!E99</f>
        <v>96.98</v>
      </c>
      <c r="D230" s="112" t="s">
        <v>12</v>
      </c>
      <c r="E230" s="207"/>
      <c r="F230" s="206"/>
    </row>
    <row r="231" spans="1:6" ht="15" customHeight="1" x14ac:dyDescent="0.25">
      <c r="A231" s="114"/>
      <c r="B231" s="110"/>
      <c r="C231" s="111"/>
      <c r="D231" s="112"/>
      <c r="E231" s="207"/>
      <c r="F231" s="113"/>
    </row>
    <row r="232" spans="1:6" x14ac:dyDescent="0.25">
      <c r="A232" s="114">
        <v>3</v>
      </c>
      <c r="B232" s="117" t="s">
        <v>193</v>
      </c>
      <c r="C232" s="118">
        <v>41.84</v>
      </c>
      <c r="D232" s="119" t="s">
        <v>16</v>
      </c>
      <c r="E232" s="207"/>
      <c r="F232" s="206"/>
    </row>
    <row r="233" spans="1:6" x14ac:dyDescent="0.25">
      <c r="A233" s="120"/>
      <c r="B233" s="121"/>
      <c r="C233" s="122"/>
      <c r="D233" s="123"/>
      <c r="E233" s="207"/>
      <c r="F233" s="206"/>
    </row>
    <row r="234" spans="1:6" x14ac:dyDescent="0.25">
      <c r="A234" s="114">
        <v>4</v>
      </c>
      <c r="B234" s="117" t="s">
        <v>194</v>
      </c>
      <c r="C234" s="122"/>
      <c r="D234" s="123"/>
      <c r="E234" s="216"/>
      <c r="F234" s="206"/>
    </row>
    <row r="235" spans="1:6" ht="15.6" x14ac:dyDescent="0.25">
      <c r="A235" s="120">
        <v>4.0999999999999996</v>
      </c>
      <c r="B235" s="26" t="s">
        <v>195</v>
      </c>
      <c r="C235" s="122">
        <f>'[2]CALCULO DE VERJA'!E139</f>
        <v>8.84</v>
      </c>
      <c r="D235" s="112" t="s">
        <v>196</v>
      </c>
      <c r="E235" s="216"/>
      <c r="F235" s="206"/>
    </row>
    <row r="236" spans="1:6" ht="26.4" x14ac:dyDescent="0.25">
      <c r="A236" s="120">
        <v>4.2</v>
      </c>
      <c r="B236" s="26" t="s">
        <v>218</v>
      </c>
      <c r="C236" s="122">
        <f>'[2]CALCULO DE VERJA'!E144</f>
        <v>2.16</v>
      </c>
      <c r="D236" s="112" t="s">
        <v>196</v>
      </c>
      <c r="E236" s="216"/>
      <c r="F236" s="206"/>
    </row>
    <row r="237" spans="1:6" ht="26.4" x14ac:dyDescent="0.25">
      <c r="A237" s="120">
        <v>4.3</v>
      </c>
      <c r="B237" s="26" t="s">
        <v>198</v>
      </c>
      <c r="C237" s="122">
        <f>'[2]CALCULO DE VERJA'!E146</f>
        <v>3.07</v>
      </c>
      <c r="D237" s="112" t="s">
        <v>196</v>
      </c>
      <c r="E237" s="216"/>
      <c r="F237" s="206"/>
    </row>
    <row r="238" spans="1:6" ht="26.4" x14ac:dyDescent="0.25">
      <c r="A238" s="120">
        <v>4.4000000000000004</v>
      </c>
      <c r="B238" s="26" t="s">
        <v>199</v>
      </c>
      <c r="C238" s="122">
        <f>'[2]CALCULO DE VERJA'!E149</f>
        <v>2.65</v>
      </c>
      <c r="D238" s="112" t="s">
        <v>196</v>
      </c>
      <c r="E238" s="216"/>
      <c r="F238" s="206"/>
    </row>
    <row r="239" spans="1:6" ht="26.4" x14ac:dyDescent="0.25">
      <c r="A239" s="120">
        <v>4.5</v>
      </c>
      <c r="B239" s="26" t="s">
        <v>219</v>
      </c>
      <c r="C239" s="122">
        <f>'[2]CALCULO DE VERJA'!E152</f>
        <v>3.72</v>
      </c>
      <c r="D239" s="112" t="s">
        <v>196</v>
      </c>
      <c r="E239" s="216"/>
      <c r="F239" s="206"/>
    </row>
    <row r="240" spans="1:6" ht="26.4" x14ac:dyDescent="0.25">
      <c r="A240" s="120">
        <v>4.5999999999999996</v>
      </c>
      <c r="B240" s="26" t="s">
        <v>220</v>
      </c>
      <c r="C240" s="118">
        <f>'[2]CALCULO DE VERJA'!E155</f>
        <v>1.32</v>
      </c>
      <c r="D240" s="112" t="s">
        <v>196</v>
      </c>
      <c r="E240" s="207"/>
      <c r="F240" s="206"/>
    </row>
    <row r="241" spans="1:6" x14ac:dyDescent="0.25">
      <c r="A241" s="120"/>
      <c r="B241" s="121"/>
      <c r="C241" s="122"/>
      <c r="D241" s="123"/>
      <c r="E241" s="216"/>
      <c r="F241" s="206"/>
    </row>
    <row r="242" spans="1:6" x14ac:dyDescent="0.25">
      <c r="A242" s="114">
        <v>5</v>
      </c>
      <c r="B242" s="117" t="s">
        <v>202</v>
      </c>
      <c r="C242" s="122"/>
      <c r="D242" s="123"/>
      <c r="E242" s="216"/>
      <c r="F242" s="206"/>
    </row>
    <row r="243" spans="1:6" ht="15.6" x14ac:dyDescent="0.25">
      <c r="A243" s="120">
        <v>5.0999999999999996</v>
      </c>
      <c r="B243" s="26" t="s">
        <v>203</v>
      </c>
      <c r="C243" s="122">
        <f>'[2]CALCULO DE VERJA'!C161</f>
        <v>220.95</v>
      </c>
      <c r="D243" s="112" t="s">
        <v>204</v>
      </c>
      <c r="E243" s="216"/>
      <c r="F243" s="206"/>
    </row>
    <row r="244" spans="1:6" ht="15.6" x14ac:dyDescent="0.25">
      <c r="A244" s="120">
        <v>5.2</v>
      </c>
      <c r="B244" s="26" t="s">
        <v>205</v>
      </c>
      <c r="C244" s="122">
        <f>'[2]CALCULO DE VERJA'!C164</f>
        <v>33.99</v>
      </c>
      <c r="D244" s="112" t="s">
        <v>204</v>
      </c>
      <c r="E244" s="216"/>
      <c r="F244" s="206"/>
    </row>
    <row r="245" spans="1:6" x14ac:dyDescent="0.25">
      <c r="A245" s="120"/>
      <c r="B245" s="121"/>
      <c r="C245" s="122"/>
      <c r="D245" s="123"/>
      <c r="E245" s="216"/>
      <c r="F245" s="206"/>
    </row>
    <row r="246" spans="1:6" x14ac:dyDescent="0.25">
      <c r="A246" s="114">
        <v>6</v>
      </c>
      <c r="B246" s="117" t="s">
        <v>206</v>
      </c>
      <c r="C246" s="122"/>
      <c r="D246" s="123"/>
      <c r="E246" s="216"/>
      <c r="F246" s="206"/>
    </row>
    <row r="247" spans="1:6" ht="15.6" x14ac:dyDescent="0.25">
      <c r="A247" s="120">
        <v>6.1</v>
      </c>
      <c r="B247" s="26" t="s">
        <v>221</v>
      </c>
      <c r="C247" s="122">
        <f>'[2]CALCULO DE VERJA'!E174</f>
        <v>91.64</v>
      </c>
      <c r="D247" s="112" t="s">
        <v>204</v>
      </c>
      <c r="E247" s="216"/>
      <c r="F247" s="206"/>
    </row>
    <row r="248" spans="1:6" ht="15.6" x14ac:dyDescent="0.25">
      <c r="A248" s="120">
        <v>6.2</v>
      </c>
      <c r="B248" s="26" t="s">
        <v>208</v>
      </c>
      <c r="C248" s="122">
        <f>'[2]CALCULO DE VERJA'!E174</f>
        <v>91.64</v>
      </c>
      <c r="D248" s="112" t="s">
        <v>204</v>
      </c>
      <c r="E248" s="216"/>
      <c r="F248" s="206"/>
    </row>
    <row r="249" spans="1:6" x14ac:dyDescent="0.25">
      <c r="A249" s="120">
        <v>6.3</v>
      </c>
      <c r="B249" s="26" t="s">
        <v>209</v>
      </c>
      <c r="C249" s="122">
        <f>'[2]CALCULO DE VERJA'!E189</f>
        <v>529.86</v>
      </c>
      <c r="D249" s="123" t="s">
        <v>12</v>
      </c>
      <c r="E249" s="216"/>
      <c r="F249" s="206"/>
    </row>
    <row r="250" spans="1:6" x14ac:dyDescent="0.25">
      <c r="A250" s="124"/>
      <c r="B250" s="117"/>
      <c r="C250" s="122"/>
      <c r="D250" s="123"/>
      <c r="E250" s="216"/>
      <c r="F250" s="206"/>
    </row>
    <row r="251" spans="1:6" x14ac:dyDescent="0.25">
      <c r="A251" s="114">
        <v>7</v>
      </c>
      <c r="B251" s="117" t="s">
        <v>210</v>
      </c>
      <c r="C251" s="122"/>
      <c r="D251" s="123"/>
      <c r="E251" s="216"/>
      <c r="F251" s="206"/>
    </row>
    <row r="252" spans="1:6" ht="15.6" x14ac:dyDescent="0.25">
      <c r="A252" s="120">
        <v>7.1</v>
      </c>
      <c r="B252" s="26" t="s">
        <v>211</v>
      </c>
      <c r="C252" s="122">
        <f>'[2]CALCULO DE VERJA'!E174</f>
        <v>91.64</v>
      </c>
      <c r="D252" s="112" t="s">
        <v>204</v>
      </c>
      <c r="E252" s="125"/>
      <c r="F252" s="209"/>
    </row>
    <row r="253" spans="1:6" ht="26.4" x14ac:dyDescent="0.25">
      <c r="A253" s="120">
        <v>7.2</v>
      </c>
      <c r="B253" s="26" t="s">
        <v>212</v>
      </c>
      <c r="C253" s="122">
        <f>'[2]CALCULO DE VERJA'!E174</f>
        <v>91.64</v>
      </c>
      <c r="D253" s="112" t="s">
        <v>204</v>
      </c>
      <c r="E253" s="128"/>
      <c r="F253" s="206"/>
    </row>
    <row r="254" spans="1:6" x14ac:dyDescent="0.25">
      <c r="A254" s="120"/>
      <c r="B254" s="121"/>
      <c r="C254" s="122"/>
      <c r="D254" s="123"/>
      <c r="E254" s="216"/>
      <c r="F254" s="206"/>
    </row>
    <row r="255" spans="1:6" ht="26.4" x14ac:dyDescent="0.25">
      <c r="A255" s="114">
        <v>8</v>
      </c>
      <c r="B255" s="117" t="s">
        <v>213</v>
      </c>
      <c r="C255" s="122">
        <f>'[2]CALCULO DE VERJA'!H99</f>
        <v>92.98</v>
      </c>
      <c r="D255" s="123" t="s">
        <v>12</v>
      </c>
      <c r="E255" s="216"/>
      <c r="F255" s="206"/>
    </row>
    <row r="256" spans="1:6" x14ac:dyDescent="0.25">
      <c r="A256" s="120"/>
      <c r="B256" s="121"/>
      <c r="C256" s="122"/>
      <c r="D256" s="123"/>
      <c r="E256" s="216"/>
      <c r="F256" s="206"/>
    </row>
    <row r="257" spans="1:7" ht="52.8" x14ac:dyDescent="0.25">
      <c r="A257" s="114">
        <v>9</v>
      </c>
      <c r="B257" s="117" t="s">
        <v>214</v>
      </c>
      <c r="C257" s="129">
        <v>1</v>
      </c>
      <c r="D257" s="130" t="s">
        <v>6</v>
      </c>
      <c r="E257" s="211"/>
      <c r="F257" s="210"/>
    </row>
    <row r="258" spans="1:7" x14ac:dyDescent="0.25">
      <c r="A258" s="114"/>
      <c r="B258" s="121"/>
      <c r="C258" s="118"/>
      <c r="D258" s="119"/>
      <c r="E258" s="207"/>
      <c r="F258" s="206"/>
    </row>
    <row r="259" spans="1:7" x14ac:dyDescent="0.25">
      <c r="A259" s="139"/>
      <c r="B259" s="140" t="s">
        <v>222</v>
      </c>
      <c r="C259" s="141"/>
      <c r="D259" s="142"/>
      <c r="E259" s="217"/>
      <c r="F259" s="218"/>
      <c r="G259" s="99"/>
    </row>
    <row r="260" spans="1:7" x14ac:dyDescent="0.25">
      <c r="A260" s="143"/>
      <c r="B260" s="144"/>
      <c r="C260" s="145"/>
      <c r="D260" s="146"/>
      <c r="E260" s="219"/>
      <c r="F260" s="220"/>
    </row>
    <row r="261" spans="1:7" x14ac:dyDescent="0.25">
      <c r="A261" s="147"/>
      <c r="B261" s="148" t="s">
        <v>223</v>
      </c>
      <c r="C261" s="149"/>
      <c r="D261" s="150"/>
      <c r="E261" s="221"/>
      <c r="F261" s="222"/>
      <c r="G261" s="99"/>
    </row>
    <row r="262" spans="1:7" x14ac:dyDescent="0.25">
      <c r="A262" s="151"/>
      <c r="B262" s="152"/>
      <c r="C262" s="153"/>
      <c r="D262" s="154"/>
      <c r="E262" s="223"/>
      <c r="F262" s="223"/>
      <c r="G262" s="155"/>
    </row>
    <row r="263" spans="1:7" x14ac:dyDescent="0.25">
      <c r="A263" s="156"/>
      <c r="B263" s="157"/>
      <c r="C263" s="23"/>
      <c r="D263" s="24"/>
      <c r="E263" s="188"/>
      <c r="F263" s="188"/>
      <c r="G263" s="158"/>
    </row>
    <row r="264" spans="1:7" x14ac:dyDescent="0.25">
      <c r="A264" s="18" t="s">
        <v>224</v>
      </c>
      <c r="B264" s="19" t="s">
        <v>225</v>
      </c>
      <c r="C264" s="20"/>
      <c r="D264" s="21"/>
      <c r="E264" s="188"/>
      <c r="F264" s="189"/>
    </row>
    <row r="265" spans="1:7" ht="52.8" x14ac:dyDescent="0.25">
      <c r="A265" s="44">
        <v>1</v>
      </c>
      <c r="B265" s="26" t="s">
        <v>226</v>
      </c>
      <c r="C265" s="23">
        <v>3</v>
      </c>
      <c r="D265" s="21" t="s">
        <v>6</v>
      </c>
      <c r="E265" s="34"/>
      <c r="F265" s="188"/>
    </row>
    <row r="266" spans="1:7" ht="26.4" x14ac:dyDescent="0.25">
      <c r="A266" s="44">
        <v>2</v>
      </c>
      <c r="B266" s="26" t="s">
        <v>227</v>
      </c>
      <c r="C266" s="159">
        <v>5</v>
      </c>
      <c r="D266" s="21" t="s">
        <v>228</v>
      </c>
      <c r="E266" s="188"/>
      <c r="F266" s="188"/>
    </row>
    <row r="267" spans="1:7" x14ac:dyDescent="0.25">
      <c r="A267" s="160"/>
      <c r="B267" s="96" t="s">
        <v>229</v>
      </c>
      <c r="C267" s="161"/>
      <c r="D267" s="162"/>
      <c r="E267" s="224"/>
      <c r="F267" s="203"/>
      <c r="G267" s="99"/>
    </row>
    <row r="268" spans="1:7" x14ac:dyDescent="0.25">
      <c r="A268" s="36"/>
      <c r="B268" s="37"/>
      <c r="C268" s="20"/>
      <c r="D268" s="21"/>
      <c r="E268" s="188"/>
      <c r="F268" s="188"/>
    </row>
    <row r="269" spans="1:7" x14ac:dyDescent="0.25">
      <c r="A269" s="163"/>
      <c r="B269" s="164" t="s">
        <v>230</v>
      </c>
      <c r="C269" s="165"/>
      <c r="D269" s="166"/>
      <c r="E269" s="225"/>
      <c r="F269" s="225"/>
      <c r="G269" s="99"/>
    </row>
    <row r="270" spans="1:7" x14ac:dyDescent="0.25">
      <c r="A270" s="95"/>
      <c r="B270" s="96" t="s">
        <v>230</v>
      </c>
      <c r="C270" s="97"/>
      <c r="D270" s="98"/>
      <c r="E270" s="203"/>
      <c r="F270" s="203"/>
    </row>
    <row r="271" spans="1:7" x14ac:dyDescent="0.25">
      <c r="A271" s="36"/>
      <c r="B271" s="37"/>
      <c r="C271" s="167"/>
      <c r="D271" s="168"/>
      <c r="E271" s="226"/>
      <c r="F271" s="227"/>
    </row>
    <row r="272" spans="1:7" x14ac:dyDescent="0.25">
      <c r="A272" s="36"/>
      <c r="B272" s="44" t="s">
        <v>231</v>
      </c>
      <c r="C272" s="169"/>
      <c r="D272" s="168"/>
      <c r="E272" s="226"/>
      <c r="F272" s="226"/>
    </row>
    <row r="273" spans="1:7" x14ac:dyDescent="0.25">
      <c r="A273" s="36"/>
      <c r="B273" s="58" t="s">
        <v>232</v>
      </c>
      <c r="C273" s="170">
        <v>0.1</v>
      </c>
      <c r="D273" s="168"/>
      <c r="E273" s="226"/>
      <c r="F273" s="226"/>
    </row>
    <row r="274" spans="1:7" x14ac:dyDescent="0.25">
      <c r="A274" s="36"/>
      <c r="B274" s="58" t="s">
        <v>233</v>
      </c>
      <c r="C274" s="170">
        <v>0.03</v>
      </c>
      <c r="D274" s="168"/>
      <c r="E274" s="226"/>
      <c r="F274" s="226"/>
    </row>
    <row r="275" spans="1:7" x14ac:dyDescent="0.25">
      <c r="A275" s="36"/>
      <c r="B275" s="58" t="s">
        <v>234</v>
      </c>
      <c r="C275" s="170">
        <v>0.04</v>
      </c>
      <c r="D275" s="168"/>
      <c r="E275" s="226"/>
      <c r="F275" s="226"/>
      <c r="G275" s="171"/>
    </row>
    <row r="276" spans="1:7" x14ac:dyDescent="0.25">
      <c r="A276" s="36"/>
      <c r="B276" s="58" t="s">
        <v>235</v>
      </c>
      <c r="C276" s="170">
        <v>0.03</v>
      </c>
      <c r="D276" s="168"/>
      <c r="E276" s="226"/>
      <c r="F276" s="226"/>
    </row>
    <row r="277" spans="1:7" x14ac:dyDescent="0.25">
      <c r="A277" s="36"/>
      <c r="B277" s="58" t="s">
        <v>236</v>
      </c>
      <c r="C277" s="170">
        <v>0.05</v>
      </c>
      <c r="D277" s="168"/>
      <c r="E277" s="226"/>
      <c r="F277" s="226"/>
    </row>
    <row r="278" spans="1:7" x14ac:dyDescent="0.25">
      <c r="A278" s="36"/>
      <c r="B278" s="58" t="s">
        <v>237</v>
      </c>
      <c r="C278" s="170">
        <v>0.01</v>
      </c>
      <c r="D278" s="168"/>
      <c r="E278" s="226"/>
      <c r="F278" s="226"/>
    </row>
    <row r="279" spans="1:7" x14ac:dyDescent="0.25">
      <c r="A279" s="36"/>
      <c r="B279" s="172" t="s">
        <v>238</v>
      </c>
      <c r="C279" s="170">
        <v>1.7999999999999999E-2</v>
      </c>
      <c r="D279" s="168"/>
      <c r="E279" s="226"/>
      <c r="F279" s="226"/>
    </row>
    <row r="280" spans="1:7" x14ac:dyDescent="0.25">
      <c r="A280" s="36"/>
      <c r="B280" s="58" t="s">
        <v>239</v>
      </c>
      <c r="C280" s="170">
        <v>1E-3</v>
      </c>
      <c r="D280" s="168"/>
      <c r="E280" s="226"/>
      <c r="F280" s="226"/>
    </row>
    <row r="281" spans="1:7" x14ac:dyDescent="0.25">
      <c r="A281" s="36"/>
      <c r="B281" s="58" t="s">
        <v>240</v>
      </c>
      <c r="C281" s="170">
        <v>0.05</v>
      </c>
      <c r="D281" s="168"/>
      <c r="E281" s="226"/>
      <c r="F281" s="226"/>
    </row>
    <row r="282" spans="1:7" ht="12.75" customHeight="1" x14ac:dyDescent="0.25">
      <c r="A282" s="36"/>
      <c r="B282" s="58" t="s">
        <v>241</v>
      </c>
      <c r="C282" s="173">
        <v>0.1</v>
      </c>
      <c r="D282" s="174"/>
      <c r="E282" s="228"/>
      <c r="F282" s="226"/>
    </row>
    <row r="283" spans="1:7" ht="26.4" x14ac:dyDescent="0.25">
      <c r="A283" s="36"/>
      <c r="B283" s="58" t="s">
        <v>242</v>
      </c>
      <c r="C283" s="175">
        <v>0.03</v>
      </c>
      <c r="D283" s="176"/>
      <c r="E283" s="229"/>
      <c r="F283" s="229"/>
    </row>
    <row r="284" spans="1:7" x14ac:dyDescent="0.25">
      <c r="A284" s="36"/>
      <c r="B284" s="58" t="s">
        <v>243</v>
      </c>
      <c r="C284" s="170">
        <v>1.4999999999999999E-2</v>
      </c>
      <c r="D284" s="168"/>
      <c r="E284" s="226"/>
      <c r="F284" s="226"/>
    </row>
    <row r="285" spans="1:7" x14ac:dyDescent="0.25">
      <c r="A285" s="95"/>
      <c r="B285" s="95" t="s">
        <v>244</v>
      </c>
      <c r="C285" s="177"/>
      <c r="D285" s="178"/>
      <c r="E285" s="230"/>
      <c r="F285" s="230"/>
    </row>
    <row r="286" spans="1:7" x14ac:dyDescent="0.25">
      <c r="A286" s="36"/>
      <c r="B286" s="37"/>
      <c r="C286" s="179"/>
      <c r="D286" s="168"/>
      <c r="E286" s="226"/>
      <c r="F286" s="226"/>
    </row>
    <row r="287" spans="1:7" x14ac:dyDescent="0.25">
      <c r="A287" s="95"/>
      <c r="B287" s="95" t="s">
        <v>245</v>
      </c>
      <c r="C287" s="177"/>
      <c r="D287" s="178"/>
      <c r="E287" s="230"/>
      <c r="F287" s="230"/>
    </row>
    <row r="288" spans="1:7" x14ac:dyDescent="0.25">
      <c r="A288" s="36"/>
      <c r="B288" s="36"/>
      <c r="C288" s="169"/>
      <c r="D288" s="168"/>
      <c r="E288" s="226"/>
      <c r="F288" s="226"/>
    </row>
    <row r="289" spans="1:12" x14ac:dyDescent="0.25">
      <c r="A289" s="163"/>
      <c r="B289" s="163" t="s">
        <v>246</v>
      </c>
      <c r="C289" s="180"/>
      <c r="D289" s="181"/>
      <c r="E289" s="231"/>
      <c r="F289" s="231"/>
    </row>
    <row r="290" spans="1:12" x14ac:dyDescent="0.25">
      <c r="A290" s="8"/>
      <c r="B290" s="8"/>
      <c r="C290" s="10"/>
      <c r="D290" s="8"/>
      <c r="E290" s="10"/>
      <c r="F290" s="10"/>
    </row>
    <row r="291" spans="1:12" x14ac:dyDescent="0.25">
      <c r="A291" s="8"/>
      <c r="B291" s="8"/>
      <c r="C291" s="10"/>
      <c r="D291" s="8"/>
      <c r="E291" s="10"/>
      <c r="F291" s="10"/>
    </row>
    <row r="292" spans="1:12" s="91" customFormat="1" x14ac:dyDescent="0.25">
      <c r="A292" s="8"/>
      <c r="B292" s="8"/>
      <c r="C292" s="10"/>
      <c r="D292" s="8"/>
      <c r="E292" s="10"/>
      <c r="F292" s="10"/>
      <c r="I292" s="92"/>
      <c r="J292" s="92"/>
      <c r="K292" s="92"/>
      <c r="L292" s="92"/>
    </row>
    <row r="293" spans="1:12" s="91" customFormat="1" x14ac:dyDescent="0.25">
      <c r="A293" s="8"/>
      <c r="B293" s="8"/>
      <c r="C293" s="10"/>
      <c r="D293" s="8"/>
      <c r="E293" s="10"/>
      <c r="F293" s="10"/>
      <c r="I293" s="92"/>
      <c r="J293" s="92"/>
      <c r="K293" s="92"/>
      <c r="L293" s="92"/>
    </row>
  </sheetData>
  <sheetProtection algorithmName="SHA-512" hashValue="9dOIVNoLsBauOQsmwIA57013q6plmKURPVBPoTTT4nG5YTfILN3UpTXUnS5Sp7fMrY+w2eLzm2A126pxyax9fA==" saltValue="O+XCy4yYrF7I8NlBPLZEZQ==" spinCount="100000" sheet="1" objects="1" scenarios="1"/>
  <mergeCells count="6">
    <mergeCell ref="A7:F7"/>
    <mergeCell ref="A1:F1"/>
    <mergeCell ref="A2:F2"/>
    <mergeCell ref="A3:F3"/>
    <mergeCell ref="A4:F4"/>
    <mergeCell ref="A6:F6"/>
  </mergeCells>
  <printOptions horizontalCentered="1"/>
  <pageMargins left="0.19685039370078741" right="0.19685039370078741" top="0.19685039370078741" bottom="0.19685039370078741" header="0.31496062992125984" footer="0"/>
  <pageSetup scale="93" orientation="portrait" r:id="rId1"/>
  <headerFooter alignWithMargins="0">
    <oddFooter>&amp;C&amp;9Páginas &amp;P de &amp;N</oddFooter>
  </headerFooter>
  <rowBreaks count="6" manualBreakCount="6">
    <brk id="61" max="5" man="1"/>
    <brk id="100" max="5" man="1"/>
    <brk id="138" max="5" man="1"/>
    <brk id="176" max="5" man="1"/>
    <brk id="218" max="5" man="1"/>
    <brk id="26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PARTIDA</vt:lpstr>
      <vt:lpstr>'LISTA DE PARTIDA'!Área_de_impresión</vt:lpstr>
      <vt:lpstr>'LISTA DE PARTIDA'!Títulos_a_imprimir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Raydi Castro Jimenez</cp:lastModifiedBy>
  <dcterms:created xsi:type="dcterms:W3CDTF">2021-09-16T15:48:40Z</dcterms:created>
  <dcterms:modified xsi:type="dcterms:W3CDTF">2021-09-16T16:08:08Z</dcterms:modified>
</cp:coreProperties>
</file>