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COMPRAS Y CONTRATACIONES\02. División de Licitaciones\2023 DOCUMENTOS Y CARPETAS AÑO 2023\02-LICITACIONES PUBLICAS NACIONALES\LPN-2023-0008 SANTIAGO RODRIGUEZ\"/>
    </mc:Choice>
  </mc:AlternateContent>
  <workbookProtection workbookAlgorithmName="SHA-512" workbookHashValue="pnMMLDil8oj06pCjYToOUKv33qQRuUHUefbZXcrVhBDY7+WJ4+S7/UkT8KnFAlPR2LkJdqX3d14BA4EUwwkDHA==" workbookSaltValue="hpn1Z/eAxbcmMiNtyG9Vqw==" workbookSpinCount="100000" lockStructure="1"/>
  <bookViews>
    <workbookView xWindow="0" yWindow="0" windowWidth="21570" windowHeight="7965" tabRatio="625"/>
  </bookViews>
  <sheets>
    <sheet name="Monción - Lote II" sheetId="6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_IMPRESIÓN_IM">#REF!</definedName>
    <definedName name="AC38G40">'[2]LISTADO INSUMOS DEL 2000'!$I$29</definedName>
    <definedName name="acero">#REF!</definedName>
    <definedName name="Acero_QQ">#REF!</definedName>
    <definedName name="acero60">#REF!</definedName>
    <definedName name="ACUEDUCTO">[3]INS!#REF!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#REF!</definedName>
    <definedName name="alambre18">#REF!</definedName>
    <definedName name="ALBANIL">#REF!</definedName>
    <definedName name="ALBANIL2">#REF!</definedName>
    <definedName name="ALBANIL3">#REF!</definedName>
    <definedName name="ana">[4]PRESUPUESTO!$C$4</definedName>
    <definedName name="analiis">[5]M.O.!#REF!</definedName>
    <definedName name="ANALISSSSS">#N/A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'Monción - Lote II'!$A$4:$F$709</definedName>
    <definedName name="_xlnm.Print_Area">#REF!</definedName>
    <definedName name="ARENA_PAÑETE">#REF!</definedName>
    <definedName name="ArenaItabo">#REF!</definedName>
    <definedName name="ArenaPlanta">#REF!</definedName>
    <definedName name="as">#N/A</definedName>
    <definedName name="asd">#REF!</definedName>
    <definedName name="AYCARP">#REF!</definedName>
    <definedName name="Ayudante">#REF!</definedName>
    <definedName name="Ayudante_2da">#REF!</definedName>
    <definedName name="Ayudante_Soldador">#REF!</definedName>
    <definedName name="b">[6]ADDENDA!#REF!</definedName>
    <definedName name="BALDOSAS_TRANSPARENTE">#REF!</definedName>
    <definedName name="bas3e">#N/A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[7]INSU!$B$42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C._ADICIONAL">#N/A</definedName>
    <definedName name="caballeteasbecto">[8]precios!#REF!</definedName>
    <definedName name="caballeteasbeto">[8]precios!#REF!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[5]M.O.!#REF!</definedName>
    <definedName name="CARANTEPECHO">#REF!</definedName>
    <definedName name="CARCOL30">#REF!</definedName>
    <definedName name="CARCOL50">#REF!</definedName>
    <definedName name="CARCOLAMARRE">#REF!</definedName>
    <definedName name="CARGA_SOCIAL">#REF!</definedName>
    <definedName name="CARLOSAPLA">#REF!</definedName>
    <definedName name="CARLOSAVARIASAGUAS">#REF!</definedName>
    <definedName name="CARMURO">#REF!</definedName>
    <definedName name="CARP1">#REF!</definedName>
    <definedName name="CARP2">#REF!</definedName>
    <definedName name="CARPDINTEL">#REF!</definedName>
    <definedName name="CARPINTERIA_COL_PERIMETRO">#REF!</definedName>
    <definedName name="CARPINTERIA_INSTAL_COL_PERIMETRO">#REF!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ETILLA">#REF!</definedName>
    <definedName name="CASABE">[5]M.O.!#REF!</definedName>
    <definedName name="CASBESTO">#REF!</definedName>
    <definedName name="CBLOCK10">#REF!</definedName>
    <definedName name="cell">'[9]LISTADO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[7]INSU!$B$104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>#REF!</definedName>
    <definedName name="CLAVOZINC">[10]INS!$D$767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[3]INS!#REF!</definedName>
    <definedName name="CRUZ_HG_1_12">#REF!</definedName>
    <definedName name="cuadro">[6]ADDENDA!#REF!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#REF!</definedName>
    <definedName name="derop">#N/A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#N/A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[6]ADDENDA!#REF!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'[10]HORM. Y MORTEROS.'!$H$212</definedName>
    <definedName name="hormigon140">#REF!</definedName>
    <definedName name="hormigon180">#REF!</definedName>
    <definedName name="hormigon210">#REF!</definedName>
    <definedName name="ilma">[5]M.O.!#REF!</definedName>
    <definedName name="Imprimir_área_IM">[4]PRESUPUESTO!$A$1763:$L$1796</definedName>
    <definedName name="ingeniera">#N/A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[5]M.O.!#REF!</definedName>
    <definedName name="LADRILLOS_4x8x2">#REF!</definedName>
    <definedName name="LAMPARA_FLUORESC_2x4">#REF!</definedName>
    <definedName name="LAMPARAS_DE_1500W_220V">[7]INSU!$B$41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#REF!</definedName>
    <definedName name="maderabrutapino">#REF!</definedName>
    <definedName name="Maestro">#REF!</definedName>
    <definedName name="MAESTROCARP">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#REF!</definedName>
    <definedName name="MOTONIVELADORA">#REF!</definedName>
    <definedName name="MURO30">#REF!</definedName>
    <definedName name="MUROBOVEDA12A10X2AD">#REF!</definedName>
    <definedName name="NADA">[11]Insumos!#REF!</definedName>
    <definedName name="NINGUNA">[11]Insumos!#REF!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[10]SALARIOS!$C$10</definedName>
    <definedName name="OXIGENO_CIL">#REF!</definedName>
    <definedName name="p">[12]peso!#REF!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[7]MO!$B$11</definedName>
    <definedName name="PEONCARP">#REF!</definedName>
    <definedName name="PERFIL_CUADRADO_34">[7]INSU!$B$91</definedName>
    <definedName name="Pernos">#REF!</definedName>
    <definedName name="PICO">#REF!</definedName>
    <definedName name="PIEDRA">#REF!</definedName>
    <definedName name="PIEDRA_GAVIONES">#REF!</definedName>
    <definedName name="PINO">[10]INS!$D$770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[7]INSU!$B$103</definedName>
    <definedName name="PLANTA_ELECTRICA">#REF!</definedName>
    <definedName name="PLASTICO">[7]INSU!$B$90</definedName>
    <definedName name="PLIGADORA2">#REF!</definedName>
    <definedName name="PLOMERO">#REF!</definedName>
    <definedName name="PLOMERO_SOLDADOR">#REF!</definedName>
    <definedName name="PLOMEROAYUDANTE">#REF!</definedName>
    <definedName name="PLOMEROOFICIAL">#REF!</definedName>
    <definedName name="PLYWOOD_34_2CARAS">#REF!</definedName>
    <definedName name="pmadera2162">[8]precios!#REF!</definedName>
    <definedName name="po">[13]PRESUPUESTO!$O$9:$O$236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[14]Precios!$A$4:$F$1576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>#REF!</definedName>
    <definedName name="qw">[13]PRESUPUESTO!$M$10:$AH$731</definedName>
    <definedName name="qwe">[4]PRESUPUESTO!$D$133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[15]COF!$G$733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#N/A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[5]M.O.!$C$12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'Monción - Lote II'!$4:$11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1" i="64" l="1"/>
  <c r="F257" i="64"/>
  <c r="F310" i="64"/>
  <c r="F309" i="64"/>
  <c r="F308" i="64"/>
  <c r="F307" i="64"/>
  <c r="F306" i="64"/>
  <c r="F305" i="64"/>
  <c r="F304" i="64"/>
  <c r="F303" i="64"/>
  <c r="F302" i="64"/>
  <c r="F297" i="64"/>
  <c r="F296" i="64"/>
  <c r="F295" i="64"/>
  <c r="F457" i="64"/>
  <c r="F558" i="64"/>
  <c r="A191" i="64" l="1"/>
  <c r="A192" i="64" s="1"/>
  <c r="A193" i="64" s="1"/>
  <c r="A194" i="64" s="1"/>
  <c r="A195" i="64" s="1"/>
  <c r="A196" i="64" s="1"/>
  <c r="A197" i="64" s="1"/>
  <c r="A198" i="64" s="1"/>
  <c r="A199" i="64" s="1"/>
  <c r="F189" i="64"/>
  <c r="F186" i="64"/>
  <c r="F187" i="64"/>
  <c r="F188" i="64"/>
  <c r="F155" i="64" l="1"/>
  <c r="A642" i="64" l="1"/>
  <c r="A643" i="64" s="1"/>
  <c r="A644" i="64" s="1"/>
  <c r="A645" i="64" s="1"/>
  <c r="A646" i="64" s="1"/>
  <c r="A647" i="64" s="1"/>
  <c r="A648" i="64" s="1"/>
  <c r="A649" i="64" s="1"/>
  <c r="A650" i="64" s="1"/>
  <c r="A612" i="64"/>
  <c r="A446" i="64"/>
  <c r="A447" i="64" s="1"/>
  <c r="A448" i="64" s="1"/>
  <c r="A449" i="64" s="1"/>
  <c r="A450" i="64" s="1"/>
  <c r="A451" i="64" s="1"/>
  <c r="A452" i="64" s="1"/>
  <c r="A453" i="64" s="1"/>
  <c r="A436" i="64"/>
  <c r="A437" i="64" s="1"/>
  <c r="A438" i="64" s="1"/>
  <c r="A439" i="64" s="1"/>
  <c r="A440" i="64" s="1"/>
  <c r="A441" i="64" s="1"/>
  <c r="A442" i="64" s="1"/>
  <c r="A443" i="64" s="1"/>
  <c r="A444" i="64" s="1"/>
  <c r="A360" i="64"/>
  <c r="A303" i="64"/>
  <c r="A304" i="64" s="1"/>
  <c r="A305" i="64" s="1"/>
  <c r="A306" i="64" s="1"/>
  <c r="A307" i="64" s="1"/>
  <c r="A308" i="64" s="1"/>
  <c r="A309" i="64" s="1"/>
  <c r="A310" i="64" s="1"/>
  <c r="A311" i="64" s="1"/>
  <c r="A16" i="64"/>
  <c r="F698" i="64" l="1"/>
  <c r="F697" i="64"/>
  <c r="F665" i="64"/>
  <c r="A665" i="64"/>
  <c r="A666" i="64" s="1"/>
  <c r="A667" i="64" s="1"/>
  <c r="F662" i="64"/>
  <c r="A662" i="64"/>
  <c r="A659" i="64"/>
  <c r="F656" i="64"/>
  <c r="F655" i="64"/>
  <c r="F654" i="64"/>
  <c r="F653" i="64"/>
  <c r="A653" i="64"/>
  <c r="A654" i="64" s="1"/>
  <c r="A655" i="64" s="1"/>
  <c r="A656" i="64" s="1"/>
  <c r="F650" i="64"/>
  <c r="F649" i="64"/>
  <c r="F648" i="64"/>
  <c r="F646" i="64"/>
  <c r="F645" i="64"/>
  <c r="F644" i="64"/>
  <c r="F643" i="64"/>
  <c r="F642" i="64"/>
  <c r="A637" i="64"/>
  <c r="A638" i="64" s="1"/>
  <c r="A639" i="64" s="1"/>
  <c r="F633" i="64"/>
  <c r="A632" i="64"/>
  <c r="A633" i="64" s="1"/>
  <c r="A634" i="64" s="1"/>
  <c r="F629" i="64"/>
  <c r="A627" i="64"/>
  <c r="A628" i="64" s="1"/>
  <c r="A629" i="64" s="1"/>
  <c r="F623" i="64"/>
  <c r="A620" i="64"/>
  <c r="A621" i="64" s="1"/>
  <c r="A622" i="64" s="1"/>
  <c r="A623" i="64" s="1"/>
  <c r="A624" i="64" s="1"/>
  <c r="F615" i="64"/>
  <c r="A615" i="64"/>
  <c r="A616" i="64" s="1"/>
  <c r="A617" i="64" s="1"/>
  <c r="F612" i="64"/>
  <c r="F606" i="64"/>
  <c r="F604" i="64"/>
  <c r="F602" i="64"/>
  <c r="F600" i="64"/>
  <c r="F597" i="64"/>
  <c r="F593" i="64"/>
  <c r="F589" i="64"/>
  <c r="F588" i="64"/>
  <c r="F585" i="64"/>
  <c r="F584" i="64"/>
  <c r="F581" i="64"/>
  <c r="F578" i="64"/>
  <c r="F574" i="64"/>
  <c r="F573" i="64"/>
  <c r="F572" i="64"/>
  <c r="F569" i="64"/>
  <c r="F565" i="64"/>
  <c r="F564" i="64"/>
  <c r="F562" i="64"/>
  <c r="F559" i="64"/>
  <c r="F557" i="64"/>
  <c r="F556" i="64"/>
  <c r="F555" i="64"/>
  <c r="F554" i="64"/>
  <c r="F553" i="64"/>
  <c r="F552" i="64"/>
  <c r="F551" i="64"/>
  <c r="F550" i="64"/>
  <c r="F549" i="64"/>
  <c r="F548" i="64"/>
  <c r="A548" i="64"/>
  <c r="A549" i="64" s="1"/>
  <c r="A550" i="64" s="1"/>
  <c r="A551" i="64" s="1"/>
  <c r="A552" i="64" s="1"/>
  <c r="A553" i="64" s="1"/>
  <c r="A554" i="64" s="1"/>
  <c r="A555" i="64" s="1"/>
  <c r="A556" i="64" s="1"/>
  <c r="F545" i="64"/>
  <c r="F544" i="64"/>
  <c r="A544" i="64"/>
  <c r="A545" i="64" s="1"/>
  <c r="F541" i="64"/>
  <c r="F539" i="64"/>
  <c r="F537" i="64"/>
  <c r="F535" i="64"/>
  <c r="F534" i="64"/>
  <c r="F532" i="64"/>
  <c r="F530" i="64"/>
  <c r="F529" i="64"/>
  <c r="A529" i="64"/>
  <c r="A530" i="64" s="1"/>
  <c r="A531" i="64" s="1"/>
  <c r="A532" i="64" s="1"/>
  <c r="A533" i="64" s="1"/>
  <c r="A534" i="64" s="1"/>
  <c r="A535" i="64" s="1"/>
  <c r="A536" i="64" s="1"/>
  <c r="A537" i="64" s="1"/>
  <c r="F526" i="64"/>
  <c r="F518" i="64"/>
  <c r="F517" i="64"/>
  <c r="F512" i="64"/>
  <c r="F511" i="64"/>
  <c r="F510" i="64"/>
  <c r="A510" i="64"/>
  <c r="A511" i="64" s="1"/>
  <c r="A512" i="64" s="1"/>
  <c r="A513" i="64" s="1"/>
  <c r="A514" i="64" s="1"/>
  <c r="A515" i="64" s="1"/>
  <c r="A516" i="64" s="1"/>
  <c r="A517" i="64" s="1"/>
  <c r="A518" i="64" s="1"/>
  <c r="F507" i="64"/>
  <c r="F506" i="64"/>
  <c r="F505" i="64"/>
  <c r="F504" i="64"/>
  <c r="A504" i="64"/>
  <c r="A505" i="64" s="1"/>
  <c r="A506" i="64" s="1"/>
  <c r="A507" i="64" s="1"/>
  <c r="F501" i="64"/>
  <c r="F489" i="64"/>
  <c r="A489" i="64"/>
  <c r="A490" i="64" s="1"/>
  <c r="A491" i="64" s="1"/>
  <c r="F485" i="64"/>
  <c r="F484" i="64"/>
  <c r="F481" i="64"/>
  <c r="F478" i="64"/>
  <c r="F475" i="64"/>
  <c r="F474" i="64"/>
  <c r="F472" i="64"/>
  <c r="F471" i="64"/>
  <c r="F469" i="64"/>
  <c r="F468" i="64"/>
  <c r="F462" i="64"/>
  <c r="F460" i="64"/>
  <c r="F459" i="64"/>
  <c r="F458" i="64"/>
  <c r="F456" i="64"/>
  <c r="A456" i="64"/>
  <c r="A457" i="64" s="1"/>
  <c r="A458" i="64" s="1"/>
  <c r="A459" i="64" s="1"/>
  <c r="A460" i="64" s="1"/>
  <c r="A461" i="64" s="1"/>
  <c r="A462" i="64" s="1"/>
  <c r="F453" i="64"/>
  <c r="F450" i="64"/>
  <c r="F448" i="64"/>
  <c r="F446" i="64"/>
  <c r="F443" i="64"/>
  <c r="F441" i="64"/>
  <c r="F439" i="64"/>
  <c r="F437" i="64"/>
  <c r="F433" i="64"/>
  <c r="F432" i="64"/>
  <c r="A428" i="64"/>
  <c r="A429" i="64" s="1"/>
  <c r="A424" i="64"/>
  <c r="A425" i="64" s="1"/>
  <c r="F418" i="64"/>
  <c r="A417" i="64"/>
  <c r="A418" i="64" s="1"/>
  <c r="A419" i="64" s="1"/>
  <c r="A420" i="64" s="1"/>
  <c r="A421" i="64" s="1"/>
  <c r="A412" i="64"/>
  <c r="A413" i="64" s="1"/>
  <c r="A414" i="64" s="1"/>
  <c r="F403" i="64"/>
  <c r="F401" i="64"/>
  <c r="F399" i="64"/>
  <c r="F398" i="64"/>
  <c r="F395" i="64"/>
  <c r="F392" i="64"/>
  <c r="F390" i="64"/>
  <c r="F387" i="64"/>
  <c r="F386" i="64"/>
  <c r="F383" i="64"/>
  <c r="F382" i="64"/>
  <c r="F380" i="64"/>
  <c r="F379" i="64"/>
  <c r="F376" i="64"/>
  <c r="F375" i="64"/>
  <c r="F374" i="64"/>
  <c r="A373" i="64"/>
  <c r="A374" i="64" s="1"/>
  <c r="A375" i="64" s="1"/>
  <c r="A376" i="64" s="1"/>
  <c r="F371" i="64"/>
  <c r="A371" i="64"/>
  <c r="F366" i="64"/>
  <c r="F365" i="64"/>
  <c r="F364" i="64"/>
  <c r="F363" i="64"/>
  <c r="A363" i="64"/>
  <c r="A364" i="64" s="1"/>
  <c r="A365" i="64" s="1"/>
  <c r="A366" i="64" s="1"/>
  <c r="F360" i="64"/>
  <c r="F359" i="64"/>
  <c r="F358" i="64"/>
  <c r="F357" i="64"/>
  <c r="F356" i="64"/>
  <c r="F355" i="64"/>
  <c r="F354" i="64"/>
  <c r="F353" i="64"/>
  <c r="F352" i="64"/>
  <c r="F351" i="64"/>
  <c r="F350" i="64"/>
  <c r="F347" i="64"/>
  <c r="F346" i="64"/>
  <c r="F345" i="64"/>
  <c r="F342" i="64"/>
  <c r="F341" i="64"/>
  <c r="F340" i="64"/>
  <c r="F339" i="64"/>
  <c r="F337" i="64"/>
  <c r="F336" i="64"/>
  <c r="F335" i="64"/>
  <c r="F334" i="64"/>
  <c r="F333" i="64"/>
  <c r="F330" i="64"/>
  <c r="F329" i="64"/>
  <c r="F328" i="64"/>
  <c r="F325" i="64"/>
  <c r="F324" i="64"/>
  <c r="F323" i="64"/>
  <c r="F322" i="64"/>
  <c r="F321" i="64"/>
  <c r="A319" i="64"/>
  <c r="A327" i="64" s="1"/>
  <c r="A328" i="64" s="1"/>
  <c r="A329" i="64" s="1"/>
  <c r="A330" i="64" s="1"/>
  <c r="F317" i="64"/>
  <c r="F316" i="64"/>
  <c r="A316" i="64"/>
  <c r="A317" i="64" s="1"/>
  <c r="F311" i="64"/>
  <c r="F299" i="64"/>
  <c r="A297" i="64"/>
  <c r="F292" i="64"/>
  <c r="F291" i="64"/>
  <c r="F290" i="64"/>
  <c r="F287" i="64"/>
  <c r="F286" i="64"/>
  <c r="F285" i="64"/>
  <c r="F284" i="64"/>
  <c r="F281" i="64"/>
  <c r="F280" i="64"/>
  <c r="F279" i="64"/>
  <c r="F276" i="64"/>
  <c r="F275" i="64"/>
  <c r="A274" i="64"/>
  <c r="A278" i="64" s="1"/>
  <c r="F272" i="64"/>
  <c r="F271" i="64"/>
  <c r="F269" i="64"/>
  <c r="A269" i="64"/>
  <c r="A270" i="64" s="1"/>
  <c r="A271" i="64" s="1"/>
  <c r="A272" i="64" s="1"/>
  <c r="F264" i="64"/>
  <c r="F262" i="64"/>
  <c r="A261" i="64"/>
  <c r="A262" i="64" s="1"/>
  <c r="F260" i="64"/>
  <c r="F254" i="64"/>
  <c r="F253" i="64"/>
  <c r="A253" i="64"/>
  <c r="A254" i="64" s="1"/>
  <c r="F249" i="64"/>
  <c r="F248" i="64"/>
  <c r="F247" i="64"/>
  <c r="F246" i="64"/>
  <c r="F245" i="64"/>
  <c r="F244" i="64"/>
  <c r="F243" i="64"/>
  <c r="A243" i="64"/>
  <c r="A244" i="64" s="1"/>
  <c r="A245" i="64" s="1"/>
  <c r="A246" i="64" s="1"/>
  <c r="A247" i="64" s="1"/>
  <c r="A248" i="64" s="1"/>
  <c r="A249" i="64" s="1"/>
  <c r="A250" i="64" s="1"/>
  <c r="F240" i="64"/>
  <c r="F238" i="64"/>
  <c r="F237" i="64"/>
  <c r="F236" i="64"/>
  <c r="F235" i="64"/>
  <c r="F234" i="64"/>
  <c r="F233" i="64"/>
  <c r="F230" i="64"/>
  <c r="A230" i="64"/>
  <c r="A231" i="64" s="1"/>
  <c r="A232" i="64" s="1"/>
  <c r="A233" i="64" s="1"/>
  <c r="A234" i="64" s="1"/>
  <c r="A235" i="64" s="1"/>
  <c r="A236" i="64" s="1"/>
  <c r="A237" i="64" s="1"/>
  <c r="A238" i="64" s="1"/>
  <c r="F227" i="64"/>
  <c r="A227" i="64"/>
  <c r="F226" i="64"/>
  <c r="F225" i="64"/>
  <c r="A225" i="64"/>
  <c r="F222" i="64"/>
  <c r="F221" i="64"/>
  <c r="A221" i="64"/>
  <c r="A222" i="64" s="1"/>
  <c r="F209" i="64"/>
  <c r="F208" i="64"/>
  <c r="F207" i="64"/>
  <c r="A207" i="64"/>
  <c r="A208" i="64" s="1"/>
  <c r="A209" i="64" s="1"/>
  <c r="F203" i="64"/>
  <c r="F202" i="64"/>
  <c r="A202" i="64"/>
  <c r="A203" i="64" s="1"/>
  <c r="A204" i="64" s="1"/>
  <c r="F199" i="64"/>
  <c r="F198" i="64"/>
  <c r="F196" i="64"/>
  <c r="F195" i="64"/>
  <c r="F194" i="64"/>
  <c r="F193" i="64"/>
  <c r="F192" i="64"/>
  <c r="F185" i="64"/>
  <c r="F184" i="64"/>
  <c r="F183" i="64"/>
  <c r="F182" i="64"/>
  <c r="A178" i="64"/>
  <c r="A179" i="64" s="1"/>
  <c r="F174" i="64"/>
  <c r="A174" i="64"/>
  <c r="A175" i="64" s="1"/>
  <c r="A170" i="64"/>
  <c r="A171" i="64" s="1"/>
  <c r="F163" i="64"/>
  <c r="A163" i="64"/>
  <c r="A164" i="64" s="1"/>
  <c r="A165" i="64" s="1"/>
  <c r="A166" i="64" s="1"/>
  <c r="A167" i="64" s="1"/>
  <c r="A158" i="64"/>
  <c r="A159" i="64" s="1"/>
  <c r="A160" i="64" s="1"/>
  <c r="F150" i="64"/>
  <c r="F146" i="64"/>
  <c r="A144" i="64"/>
  <c r="A145" i="64" s="1"/>
  <c r="A146" i="64" s="1"/>
  <c r="F141" i="64"/>
  <c r="A141" i="64"/>
  <c r="F138" i="64"/>
  <c r="F137" i="64"/>
  <c r="A137" i="64"/>
  <c r="A138" i="64" s="1"/>
  <c r="F132" i="64"/>
  <c r="A132" i="64"/>
  <c r="A133" i="64" s="1"/>
  <c r="A134" i="64" s="1"/>
  <c r="F129" i="64"/>
  <c r="F128" i="64"/>
  <c r="F127" i="64"/>
  <c r="F126" i="64"/>
  <c r="F125" i="64"/>
  <c r="F124" i="64"/>
  <c r="F123" i="64"/>
  <c r="F122" i="64"/>
  <c r="F121" i="64"/>
  <c r="F118" i="64"/>
  <c r="F117" i="64"/>
  <c r="F116" i="64"/>
  <c r="F115" i="64"/>
  <c r="F114" i="64"/>
  <c r="F113" i="64"/>
  <c r="F112" i="64"/>
  <c r="F111" i="64"/>
  <c r="F110" i="64"/>
  <c r="F105" i="64"/>
  <c r="A105" i="64"/>
  <c r="F101" i="64"/>
  <c r="A101" i="64"/>
  <c r="A102" i="64" s="1"/>
  <c r="F98" i="64"/>
  <c r="F97" i="64"/>
  <c r="F96" i="64"/>
  <c r="F95" i="64"/>
  <c r="F94" i="64"/>
  <c r="A94" i="64"/>
  <c r="A95" i="64" s="1"/>
  <c r="A96" i="64" s="1"/>
  <c r="A98" i="64" s="1"/>
  <c r="F90" i="64"/>
  <c r="F89" i="64"/>
  <c r="F87" i="64"/>
  <c r="F86" i="64"/>
  <c r="F85" i="64"/>
  <c r="F83" i="64"/>
  <c r="F81" i="64"/>
  <c r="F79" i="64"/>
  <c r="F78" i="64"/>
  <c r="F77" i="64"/>
  <c r="F75" i="64"/>
  <c r="F74" i="64"/>
  <c r="F73" i="64"/>
  <c r="F72" i="64"/>
  <c r="F71" i="64"/>
  <c r="F70" i="64"/>
  <c r="F69" i="64"/>
  <c r="F67" i="64"/>
  <c r="F66" i="64"/>
  <c r="F65" i="64"/>
  <c r="F63" i="64"/>
  <c r="F62" i="64"/>
  <c r="F61" i="64"/>
  <c r="F60" i="64"/>
  <c r="F59" i="64"/>
  <c r="F58" i="64"/>
  <c r="F57" i="64"/>
  <c r="F56" i="64"/>
  <c r="F55" i="64"/>
  <c r="F54" i="64"/>
  <c r="F53" i="64"/>
  <c r="F52" i="64"/>
  <c r="F51" i="64"/>
  <c r="F50" i="64"/>
  <c r="F49" i="64"/>
  <c r="A49" i="64"/>
  <c r="A50" i="64" s="1"/>
  <c r="A51" i="64" s="1"/>
  <c r="A52" i="64" s="1"/>
  <c r="A53" i="64" s="1"/>
  <c r="A54" i="64" s="1"/>
  <c r="A55" i="64" s="1"/>
  <c r="A56" i="64" s="1"/>
  <c r="A57" i="64" s="1"/>
  <c r="A43" i="64"/>
  <c r="A44" i="64" s="1"/>
  <c r="A45" i="64" s="1"/>
  <c r="A46" i="64" s="1"/>
  <c r="F40" i="64"/>
  <c r="F39" i="64"/>
  <c r="A37" i="64"/>
  <c r="A38" i="64" s="1"/>
  <c r="A39" i="64" s="1"/>
  <c r="A40" i="64" s="1"/>
  <c r="A31" i="64"/>
  <c r="A32" i="64" s="1"/>
  <c r="A33" i="64" s="1"/>
  <c r="A34" i="64" s="1"/>
  <c r="F28" i="64"/>
  <c r="F27" i="64"/>
  <c r="F24" i="64"/>
  <c r="A24" i="64"/>
  <c r="A25" i="64" s="1"/>
  <c r="A26" i="64" s="1"/>
  <c r="A27" i="64" s="1"/>
  <c r="A28" i="64" s="1"/>
  <c r="F21" i="64"/>
  <c r="F20" i="64"/>
  <c r="F19" i="64"/>
  <c r="A19" i="64"/>
  <c r="A20" i="64" s="1"/>
  <c r="A21" i="64" s="1"/>
  <c r="F16" i="64"/>
  <c r="F160" i="64" l="1"/>
  <c r="A320" i="64"/>
  <c r="A321" i="64" s="1"/>
  <c r="A322" i="64" s="1"/>
  <c r="A323" i="64" s="1"/>
  <c r="A324" i="64" s="1"/>
  <c r="A325" i="64" s="1"/>
  <c r="F417" i="64"/>
  <c r="F175" i="64"/>
  <c r="F620" i="64"/>
  <c r="F31" i="64"/>
  <c r="F666" i="64"/>
  <c r="F628" i="64"/>
  <c r="F158" i="64"/>
  <c r="F621" i="64"/>
  <c r="F213" i="64"/>
  <c r="F43" i="64"/>
  <c r="A279" i="64"/>
  <c r="A280" i="64" s="1"/>
  <c r="A281" i="64" s="1"/>
  <c r="A282" i="64" s="1"/>
  <c r="A283" i="64" s="1"/>
  <c r="A284" i="64" s="1"/>
  <c r="A285" i="64" s="1"/>
  <c r="A286" i="64" s="1"/>
  <c r="A287" i="64" s="1"/>
  <c r="A289" i="64"/>
  <c r="A294" i="64" s="1"/>
  <c r="F32" i="64"/>
  <c r="F37" i="64"/>
  <c r="F166" i="64"/>
  <c r="F171" i="64"/>
  <c r="F616" i="64"/>
  <c r="A275" i="64"/>
  <c r="A276" i="64" s="1"/>
  <c r="A332" i="64"/>
  <c r="A333" i="64" s="1"/>
  <c r="A334" i="64" s="1"/>
  <c r="A335" i="64" s="1"/>
  <c r="A336" i="64" s="1"/>
  <c r="A337" i="64" s="1"/>
  <c r="A338" i="64" s="1"/>
  <c r="A339" i="64" s="1"/>
  <c r="A340" i="64" s="1"/>
  <c r="A341" i="64" s="1"/>
  <c r="F414" i="64"/>
  <c r="F420" i="64"/>
  <c r="F667" i="64"/>
  <c r="F33" i="64"/>
  <c r="F167" i="64"/>
  <c r="F421" i="64"/>
  <c r="F428" i="64"/>
  <c r="F34" i="64"/>
  <c r="F624" i="64"/>
  <c r="F669" i="64"/>
  <c r="F429" i="64"/>
  <c r="F159" i="64"/>
  <c r="A378" i="64"/>
  <c r="F495" i="64"/>
  <c r="F164" i="64"/>
  <c r="F170" i="64"/>
  <c r="F413" i="64"/>
  <c r="F424" i="64"/>
  <c r="F44" i="64"/>
  <c r="F232" i="64"/>
  <c r="F491" i="64"/>
  <c r="F25" i="64"/>
  <c r="F38" i="64"/>
  <c r="F80" i="64"/>
  <c r="F436" i="64"/>
  <c r="F447" i="64"/>
  <c r="F133" i="64"/>
  <c r="F148" i="64"/>
  <c r="F419" i="64"/>
  <c r="F76" i="64"/>
  <c r="F91" i="64"/>
  <c r="F270" i="64"/>
  <c r="F26" i="64"/>
  <c r="F82" i="64"/>
  <c r="F197" i="64"/>
  <c r="F283" i="64"/>
  <c r="F639" i="64"/>
  <c r="F144" i="64"/>
  <c r="F204" i="64"/>
  <c r="F381" i="64"/>
  <c r="F445" i="64"/>
  <c r="F88" i="64"/>
  <c r="F145" i="64"/>
  <c r="F165" i="64"/>
  <c r="F452" i="64"/>
  <c r="F480" i="64"/>
  <c r="F178" i="64"/>
  <c r="F412" i="64"/>
  <c r="F64" i="64"/>
  <c r="F68" i="64"/>
  <c r="F84" i="64"/>
  <c r="F211" i="64"/>
  <c r="F231" i="64"/>
  <c r="F102" i="64"/>
  <c r="F515" i="64"/>
  <c r="F470" i="64"/>
  <c r="F486" i="64"/>
  <c r="F580" i="64"/>
  <c r="F617" i="64"/>
  <c r="F634" i="64"/>
  <c r="F676" i="64"/>
  <c r="F250" i="64"/>
  <c r="F282" i="64"/>
  <c r="F482" i="64"/>
  <c r="F516" i="64"/>
  <c r="F522" i="64"/>
  <c r="F622" i="64"/>
  <c r="F391" i="64"/>
  <c r="F467" i="64"/>
  <c r="F483" i="64"/>
  <c r="F409" i="64"/>
  <c r="F513" i="64"/>
  <c r="F524" i="64"/>
  <c r="F533" i="64"/>
  <c r="F563" i="64"/>
  <c r="F577" i="64"/>
  <c r="F627" i="64"/>
  <c r="F320" i="64"/>
  <c r="F473" i="64"/>
  <c r="F338" i="64"/>
  <c r="F425" i="64"/>
  <c r="F479" i="64"/>
  <c r="F538" i="64"/>
  <c r="F461" i="64"/>
  <c r="F514" i="64"/>
  <c r="F531" i="64"/>
  <c r="F632" i="64"/>
  <c r="F659" i="64"/>
  <c r="F490" i="64"/>
  <c r="F520" i="64"/>
  <c r="F536" i="64"/>
  <c r="F579" i="64"/>
  <c r="F590" i="64"/>
  <c r="F594" i="64"/>
  <c r="F598" i="64"/>
  <c r="F647" i="64"/>
  <c r="F671" i="64"/>
  <c r="F493" i="64"/>
  <c r="F678" i="64"/>
  <c r="A344" i="64" l="1"/>
  <c r="A345" i="64" s="1"/>
  <c r="A346" i="64" s="1"/>
  <c r="A347" i="64" s="1"/>
  <c r="A290" i="64"/>
  <c r="A291" i="64" s="1"/>
  <c r="A292" i="64" s="1"/>
  <c r="F179" i="64"/>
  <c r="A379" i="64"/>
  <c r="A380" i="64" s="1"/>
  <c r="A381" i="64" s="1"/>
  <c r="A382" i="64" s="1"/>
  <c r="A383" i="64" s="1"/>
  <c r="A385" i="64"/>
  <c r="F637" i="64"/>
  <c r="F134" i="64"/>
  <c r="F638" i="64"/>
  <c r="F679" i="64"/>
  <c r="F449" i="64"/>
  <c r="F46" i="64"/>
  <c r="F440" i="64"/>
  <c r="F438" i="64"/>
  <c r="F45" i="64"/>
  <c r="F607" i="64"/>
  <c r="F404" i="64"/>
  <c r="A349" i="64" l="1"/>
  <c r="A350" i="64" s="1"/>
  <c r="A351" i="64" s="1"/>
  <c r="A352" i="64" s="1"/>
  <c r="F214" i="64"/>
  <c r="F151" i="64"/>
  <c r="A389" i="64"/>
  <c r="A386" i="64"/>
  <c r="A387" i="64" s="1"/>
  <c r="F672" i="64"/>
  <c r="F442" i="64"/>
  <c r="F451" i="64"/>
  <c r="A353" i="64" l="1"/>
  <c r="A354" i="64" s="1"/>
  <c r="A355" i="64" s="1"/>
  <c r="A356" i="64" s="1"/>
  <c r="A357" i="64" s="1"/>
  <c r="A358" i="64" s="1"/>
  <c r="A394" i="64"/>
  <c r="A395" i="64" s="1"/>
  <c r="A390" i="64"/>
  <c r="A391" i="64" s="1"/>
  <c r="A392" i="64" s="1"/>
  <c r="F444" i="64"/>
  <c r="F496" i="64" l="1"/>
  <c r="F681" i="64" s="1"/>
  <c r="F692" i="64" l="1"/>
  <c r="F686" i="64"/>
  <c r="F689" i="64"/>
  <c r="F690" i="64"/>
  <c r="F691" i="64"/>
  <c r="F683" i="64"/>
  <c r="F694" i="64"/>
  <c r="F695" i="64"/>
  <c r="F696" i="64"/>
  <c r="F688" i="64"/>
  <c r="F687" i="64"/>
  <c r="F693" i="64" l="1"/>
  <c r="F699" i="64" l="1"/>
  <c r="F701" i="64" l="1"/>
</calcChain>
</file>

<file path=xl/sharedStrings.xml><?xml version="1.0" encoding="utf-8"?>
<sst xmlns="http://schemas.openxmlformats.org/spreadsheetml/2006/main" count="1074" uniqueCount="502">
  <si>
    <t>TOTAL GASTOS INDIRECTOS</t>
  </si>
  <si>
    <t>CANTIDAD</t>
  </si>
  <si>
    <t>ML</t>
  </si>
  <si>
    <t>GASTOS INDIRECTOS</t>
  </si>
  <si>
    <t>PA</t>
  </si>
  <si>
    <t>REPLANTEO</t>
  </si>
  <si>
    <t>M</t>
  </si>
  <si>
    <t>MOVIMIENTO DE TIERRA:</t>
  </si>
  <si>
    <t>A</t>
  </si>
  <si>
    <t>Z</t>
  </si>
  <si>
    <t>VARIOS</t>
  </si>
  <si>
    <t>CRUCES</t>
  </si>
  <si>
    <t>MOVIMIENTO DE TIERRA</t>
  </si>
  <si>
    <t xml:space="preserve">PRELIMINARES </t>
  </si>
  <si>
    <t>9.1.2</t>
  </si>
  <si>
    <t>9.1.3</t>
  </si>
  <si>
    <t>9.1.4</t>
  </si>
  <si>
    <t>9.1.5</t>
  </si>
  <si>
    <t>9.1.6</t>
  </si>
  <si>
    <t>9.1.7</t>
  </si>
  <si>
    <t>9.1.8</t>
  </si>
  <si>
    <t>9.1.1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</si>
  <si>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</si>
  <si>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</si>
  <si>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</si>
  <si>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</si>
  <si>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</si>
  <si>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</si>
  <si>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</si>
  <si>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</si>
  <si>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B</t>
  </si>
  <si>
    <t>C</t>
  </si>
  <si>
    <t>Nº</t>
  </si>
  <si>
    <t>DESCRIPCIÓN</t>
  </si>
  <si>
    <t>UD</t>
  </si>
  <si>
    <t>Ud</t>
  </si>
  <si>
    <t>SUMINISTRO DE TUBERÍA</t>
  </si>
  <si>
    <t>COLOCACIÓN DE TUBERÍA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</si>
  <si>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</si>
  <si>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</si>
  <si>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</si>
  <si>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</si>
  <si>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</si>
  <si>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</si>
  <si>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</si>
  <si>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</si>
  <si>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Replanteo</t>
  </si>
  <si>
    <t>Codo 3" x 45º Acero SCH -80</t>
  </si>
  <si>
    <t xml:space="preserve">Anclajes H.S. </t>
  </si>
  <si>
    <t xml:space="preserve">Excavación material </t>
  </si>
  <si>
    <t>Relleno compactado</t>
  </si>
  <si>
    <t>Bote de material</t>
  </si>
  <si>
    <t>Mano de obra plomero y soldador</t>
  </si>
  <si>
    <t>Codo 6" x 45º Acero SCH -80</t>
  </si>
  <si>
    <t>Ley 6-86</t>
  </si>
  <si>
    <t>Imprevistos</t>
  </si>
  <si>
    <t>VALOR RD$</t>
  </si>
  <si>
    <t>M³</t>
  </si>
  <si>
    <t>MUROS DE BLOQUES</t>
  </si>
  <si>
    <t>Fraguache</t>
  </si>
  <si>
    <t>Cantos</t>
  </si>
  <si>
    <t>Fino losa de fondo pulido</t>
  </si>
  <si>
    <t>Remoción de carpeta asfáltica</t>
  </si>
  <si>
    <t>Relleno compactado de material c/compactador mecánico en capas de 0.20m</t>
  </si>
  <si>
    <t>REPOSICIÓN DE CARPETA ASFÁLTICA</t>
  </si>
  <si>
    <t xml:space="preserve">Imprimación sencilla </t>
  </si>
  <si>
    <t>SUMINISTRO Y COLOCACIÓN DE VÁLVULAS</t>
  </si>
  <si>
    <t>DEMOLICIÓN DE:</t>
  </si>
  <si>
    <t>Contén</t>
  </si>
  <si>
    <t>Bote de material demolido c/camión</t>
  </si>
  <si>
    <t>REPOSICIÓN DE:</t>
  </si>
  <si>
    <t>Escalera exterior H.N. c/protección anticaída (según detalle de diseño)</t>
  </si>
  <si>
    <t>Escalera interior acero inoxidable H = 2.50 m (Según detalle de diseño)</t>
  </si>
  <si>
    <t>APLICACIÓN DE:</t>
  </si>
  <si>
    <t>Corte de Asfalto e=2" (2 lados)</t>
  </si>
  <si>
    <t>Remoción de carpeta Asfáltica</t>
  </si>
  <si>
    <t>M²</t>
  </si>
  <si>
    <t>M³E</t>
  </si>
  <si>
    <t xml:space="preserve">Excavación material compacto c/equipo </t>
  </si>
  <si>
    <t>Asiento de arena (Suministro y colocación)</t>
  </si>
  <si>
    <t>M³N</t>
  </si>
  <si>
    <t>M³S</t>
  </si>
  <si>
    <t>M³C</t>
  </si>
  <si>
    <t>Suministro de material de mina a 15 Km (Caliche) (Sujeto aprobación por la supervisión)</t>
  </si>
  <si>
    <t>De Ø12" PVC (SDR-26) c/J. G. + 4% pérdida por campana</t>
  </si>
  <si>
    <t>De Ø12" PVC (SDR-26) c/J. G.</t>
  </si>
  <si>
    <t>PRUEBA HIDROSTÁTICA</t>
  </si>
  <si>
    <t>Válvula de Compuerta de Ø8" H.F. de 150 PSI, Platillada, Completa (Incluye cuerpo de válvula, niple, tornillos, tuercas, juntas de goma y junta dresser)</t>
  </si>
  <si>
    <t>Caja telescópica para Válvula de Compuerta (Según diseño)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</si>
  <si>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</si>
  <si>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</si>
  <si>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</si>
  <si>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D</t>
  </si>
  <si>
    <t>E</t>
  </si>
  <si>
    <t>F</t>
  </si>
  <si>
    <t>De Ø6" PVC (SDR-26) c/J. G.</t>
  </si>
  <si>
    <t>De Ø6" PVC (SDR-26) c/J. G. + 3% pérdida por campana</t>
  </si>
  <si>
    <t>De Ø3" PVC (SDR-26) c/J. G. + 2% pérdida por campana</t>
  </si>
  <si>
    <t>Válvula de Compuerta de Ø12" H.F. de 150 PSI, Platillada, Completa (Incluye cuerpo de válvula, niple, tornillos, tuercas, juntas de goma y junta dresser)</t>
  </si>
  <si>
    <t xml:space="preserve">De Ø3" PVC (SDR-26) c/J. G. </t>
  </si>
  <si>
    <t>Válvula de Compuerta de Ø6" H.F. de 150 PSI, Platillada, Completa (Incluye cuerpo de válvula, niple, tornillos, tuercas, juntas de goma y junta dresser)</t>
  </si>
  <si>
    <t>Válvula de Compuerta de Ø3" H.F. de 150 PSI, Platillada, Completa (Incluye cuerpo de válvula, niple, tornillos, tuercas, juntas de goma y junta dresser)</t>
  </si>
  <si>
    <t>Corte de asfalto e=2", ambos lados</t>
  </si>
  <si>
    <t>Asiento de arena (suministro y colocación)</t>
  </si>
  <si>
    <t xml:space="preserve">SUMINISTRO Y COLOCACIÓN DE VÁLVULAS </t>
  </si>
  <si>
    <t>Registro para Válvula de Aire Combinada (Según diseño)</t>
  </si>
  <si>
    <t>Caja telescópica para Válvula de Desagüe (Según diseño)</t>
  </si>
  <si>
    <t>Anclaje de H.A. (1.20m x 0.50m x 0.50m) TIPO 3, F'c=210 kg/cm² (Según detalle de diseño)</t>
  </si>
  <si>
    <t>De Ø4" PVC (SDR-26) c/J. G. + 2% pérdida por campana</t>
  </si>
  <si>
    <t xml:space="preserve">De Ø4" PVC (SDR-26) c/J. G. </t>
  </si>
  <si>
    <t>SUMINISTRO Y COLOCACIÓN DE PIEZAS ESPECIALES ESPECIALES DE:</t>
  </si>
  <si>
    <t>Válvula de Compuerta de Ø4" H.F. de 150 PSI, Platillada, Completa (Incluye cuerpo de válvula, niple, tornillos, tuercas, juntas de goma y junta dresser)</t>
  </si>
  <si>
    <t>SUMINISTRO Y COLOCACIÓN DE ACOMETIDAS EN POLIETILENO</t>
  </si>
  <si>
    <t>Acometidas Urbanas</t>
  </si>
  <si>
    <t>Meses</t>
  </si>
  <si>
    <t>SUB-TOTAL FASE Z</t>
  </si>
  <si>
    <t>SUB-TOTAL GENERAL</t>
  </si>
  <si>
    <t>Honorarios Profesionales</t>
  </si>
  <si>
    <t>Gastos Administrativos</t>
  </si>
  <si>
    <t>Seguros, Pólizas y Fianzas</t>
  </si>
  <si>
    <t>Gastos de Transporte</t>
  </si>
  <si>
    <t>Supervisión de la Obra</t>
  </si>
  <si>
    <t>Puesta en Marcha y Estabilización del Sistema</t>
  </si>
  <si>
    <t>Medida de Compensación Ambiental</t>
  </si>
  <si>
    <t xml:space="preserve"> ITBIS Honorarios Profesionales (Ley 07-2007)</t>
  </si>
  <si>
    <t>CODIA</t>
  </si>
  <si>
    <t>TOTAL GENERAL EN RD$</t>
  </si>
  <si>
    <t>MUROS</t>
  </si>
  <si>
    <t>GLS</t>
  </si>
  <si>
    <t>PRELIMINARES</t>
  </si>
  <si>
    <t xml:space="preserve">MOVIMIENTO DE TIERRA </t>
  </si>
  <si>
    <t>Replanteo y control topográfico</t>
  </si>
  <si>
    <t>Visita</t>
  </si>
  <si>
    <t xml:space="preserve">Explanación de terreno c/equipo </t>
  </si>
  <si>
    <t>Relleno compactado c/compactador mecánico en capas de 0.20m</t>
  </si>
  <si>
    <t>Fino losa de techo</t>
  </si>
  <si>
    <t>Bote de material en Sitio</t>
  </si>
  <si>
    <t>Anclaje de H. S. F'c=180 kg/cm² p/piezas (Según diseño)</t>
  </si>
  <si>
    <t>Puerta corrediza long=4.0 m (Incluye angular del riel, rodamientos y demas accesorios de instalación) (según detalle de diseño)</t>
  </si>
  <si>
    <t>Pañete exterior</t>
  </si>
  <si>
    <t>Ventilación de techo en tuberia acero Ø6" SCH-40 (según diseño)</t>
  </si>
  <si>
    <t>SUMINISTRO E INSTALACIÓN DE:</t>
  </si>
  <si>
    <t>Excavación zapatas a mano</t>
  </si>
  <si>
    <t>Block 8" Ø3/8"@0.60m BNP</t>
  </si>
  <si>
    <t xml:space="preserve">Block 6" Ø3/8"@0.60m SNP violinado </t>
  </si>
  <si>
    <t>TERMINACIÓN DE SUPERFICIE</t>
  </si>
  <si>
    <t>Pañete en vigas y columnas</t>
  </si>
  <si>
    <t>PINTURA</t>
  </si>
  <si>
    <t>Pintura base blanca en vigas y columnas</t>
  </si>
  <si>
    <t xml:space="preserve">Acrílica azul turquesa en vigas y columnas </t>
  </si>
  <si>
    <t>Alambre galvanizado tipo trinchera</t>
  </si>
  <si>
    <t>Reposición material compactado</t>
  </si>
  <si>
    <t>Bote de material sobrante in situ</t>
  </si>
  <si>
    <t>SUMINISTRO Y COLOCACIÓN DE:</t>
  </si>
  <si>
    <t>Acometidas Rurales</t>
  </si>
  <si>
    <t>Acera de 1.00m (275M)</t>
  </si>
  <si>
    <t xml:space="preserve">Replanteo </t>
  </si>
  <si>
    <t>M³ N</t>
  </si>
  <si>
    <t>I</t>
  </si>
  <si>
    <r>
      <t>Transporte de asfalto, Distancia = 61.6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</si>
  <si>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Abrazadera</t>
  </si>
  <si>
    <t>Pintura Oxido Rojo</t>
  </si>
  <si>
    <t>Pintura Azul Mantenimiento</t>
  </si>
  <si>
    <t>Pintura Mantenimiento</t>
  </si>
  <si>
    <t>CRUCE DE ALCANTARILLA Ø6" ACERO  L=8M  (1U) INCLUYE BRAZOS</t>
  </si>
  <si>
    <t>CRUCE DE ALCANTARILLA Ø3" ACERO  L=8M (2UD) INCLUYE BRAZOS</t>
  </si>
  <si>
    <t>De Ø6" Acero (SCH - 40) C/Protección anticorrosiva</t>
  </si>
  <si>
    <t>De Ø6" Acero (SCH - 40)</t>
  </si>
  <si>
    <t>RED DE DISTRIBUCIÓN LA MESETA</t>
  </si>
  <si>
    <t>Bote material Asfáltico c/camión dist= 5Km (Incluye esparcimiento en lugar de botadero)</t>
  </si>
  <si>
    <t>Bote material sobrante c/camión dist=5Km (Incluye esparcimiento en botadero)</t>
  </si>
  <si>
    <t xml:space="preserve">Pintura acrílica Base Blanca  </t>
  </si>
  <si>
    <t xml:space="preserve">Pintura acrílica Azul Turquesa  </t>
  </si>
  <si>
    <t>12.2.1</t>
  </si>
  <si>
    <t>12.2.2</t>
  </si>
  <si>
    <t>12.2.3</t>
  </si>
  <si>
    <t>12.3.1</t>
  </si>
  <si>
    <t>12.3.2</t>
  </si>
  <si>
    <t>12.4.1</t>
  </si>
  <si>
    <t>12.4.2</t>
  </si>
  <si>
    <t>12.5.1</t>
  </si>
  <si>
    <t>12.5.2</t>
  </si>
  <si>
    <t>12.6.1</t>
  </si>
  <si>
    <t>12.6.2</t>
  </si>
  <si>
    <t>12.7.1</t>
  </si>
  <si>
    <t>12.7.2</t>
  </si>
  <si>
    <t>CÁMARA ROMPEDORA DE PRESIÓN</t>
  </si>
  <si>
    <t>Construcción Cámara Rompedora de Presión en tubería de  4"</t>
  </si>
  <si>
    <t>Suministro de tubería Ø6" Acero SCH-80</t>
  </si>
  <si>
    <t>Junta mecánica tipo Dresser Ø6"</t>
  </si>
  <si>
    <t>De Ø6" PVC (SDR-21) c/j. g. + 3% pérdida por campana</t>
  </si>
  <si>
    <t xml:space="preserve">De Ø6" PVC (SDR-21) c/j. g. </t>
  </si>
  <si>
    <t>CRUCE DE PUENTE Ø6" ACERO  L=8M (2U) INCLUYE BRAZOS</t>
  </si>
  <si>
    <t>Válvula de Desagüe de Ø3" H.F. de 150 PSI, Platillada, Completa, a colocar en tubería de Ø6" (Incluye cuerpo de válvula, niple, tee, codo, tornillos, tuercas, juntas de goma y juntas mecánico tipo Dresser)</t>
  </si>
  <si>
    <t>Válvula de Aire Combinada de Ø1" H.F. 150 psi, a colocar en tubería de Ø6" completa (Incluye niple platillado, tornillos, tuercas y junta de goma)</t>
  </si>
  <si>
    <t>Codo 6" x 45º Acero SCH -40</t>
  </si>
  <si>
    <t>Suministro de tubería Ø12" Acero SCH-30</t>
  </si>
  <si>
    <t>Codo 12" x 45º Acero SCH -30</t>
  </si>
  <si>
    <t>Junta mecánica tipo Dresser Ø12"</t>
  </si>
  <si>
    <t>Suministro de tubería Ø6" Acero SCH-40</t>
  </si>
  <si>
    <t xml:space="preserve">Anclaje de H.S. (0.40m x 0.40m x 0.40m) TIPO 4, F'c =210 kg/cm² (Según detalle de diseño) </t>
  </si>
  <si>
    <t>Junta mecánica tipo Dresser Ø3"</t>
  </si>
  <si>
    <r>
      <t xml:space="preserve">Suministro de </t>
    </r>
    <r>
      <rPr>
        <sz val="10"/>
        <color indexed="8"/>
        <rFont val="Arial"/>
        <family val="2"/>
      </rPr>
      <t>tubería Ø3" Acero SCH-80</t>
    </r>
  </si>
  <si>
    <t>Zabaleta</t>
  </si>
  <si>
    <t>INSTALACIONES ELÉCTRICAS:</t>
  </si>
  <si>
    <t xml:space="preserve">Fino de techo </t>
  </si>
  <si>
    <t xml:space="preserve">Cámara de inspección </t>
  </si>
  <si>
    <t>Limpieza del área (corte y desbroce c/equipo)</t>
  </si>
  <si>
    <t>Excavación material compacto con equipo</t>
  </si>
  <si>
    <r>
      <t>M</t>
    </r>
    <r>
      <rPr>
        <vertAlign val="superscript"/>
        <sz val="10"/>
        <rFont val="Arial"/>
        <family val="2"/>
      </rPr>
      <t>3</t>
    </r>
  </si>
  <si>
    <t>Bote de material c/camión d=5 km (incluye esparcimiento en botadero)</t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</si>
  <si>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</si>
  <si>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 xml:space="preserve">Pañete interior pulido </t>
  </si>
  <si>
    <t>Fino en fondo pulido</t>
  </si>
  <si>
    <t>Fino de techo</t>
  </si>
  <si>
    <t>Pintura acrílica en techo (incluye base blanca)</t>
  </si>
  <si>
    <t>Aditivo impermeabilizante para hormigones estructurales</t>
  </si>
  <si>
    <t>Aditivo impermeabilizante para morteros pañete y fino</t>
  </si>
  <si>
    <t>Suministro y colocación de banda de goma hidrofílica extensible para construcción impermeable 5 mmx20 mm</t>
  </si>
  <si>
    <t>Tapa de inspección (0.80x0.80)  tipo cisterna con su candado, en Acero Inox. (según diseño)</t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</si>
  <si>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</si>
  <si>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CASETA DE BOMBEO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</si>
  <si>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</rPr>
      <t/>
    </r>
  </si>
  <si>
    <t xml:space="preserve">MURO DE BLOCKS </t>
  </si>
  <si>
    <t>Antepecho de 0.20 m</t>
  </si>
  <si>
    <t>Pintura acrílica general (incluye base blanca)</t>
  </si>
  <si>
    <t xml:space="preserve">Cantos </t>
  </si>
  <si>
    <t>Piso hormigón simple pulido natural</t>
  </si>
  <si>
    <t>SUMINISTRO Y COLOCACIÓN</t>
  </si>
  <si>
    <t>INSTALACIÓN ELÉCTRICA EN CASETA:</t>
  </si>
  <si>
    <t xml:space="preserve">Salidas cenitales </t>
  </si>
  <si>
    <t>Salida interruptor sencillo</t>
  </si>
  <si>
    <t>CONTRUCCIÓN GARITA PARA VIGILANTE</t>
  </si>
  <si>
    <t>MURO DE BLOCKS Y VENTANAS</t>
  </si>
  <si>
    <t>Pañete  exterior</t>
  </si>
  <si>
    <t>Acera perimetral ancho=0.80m</t>
  </si>
  <si>
    <r>
      <t>P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</si>
  <si>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INSTALACIÓN SANITARIA:</t>
  </si>
  <si>
    <t>Inodoro blanco sencillo completo</t>
  </si>
  <si>
    <t>Lavamanos blanco pequeño completo</t>
  </si>
  <si>
    <t xml:space="preserve">Desagüe de piso  </t>
  </si>
  <si>
    <t>Tinaco de 150 galones</t>
  </si>
  <si>
    <t>Tuberías y piezas agua potable</t>
  </si>
  <si>
    <t>Tuberías y piezas aguas residuales</t>
  </si>
  <si>
    <t>Mano de obra plomería general</t>
  </si>
  <si>
    <t xml:space="preserve">Séptico </t>
  </si>
  <si>
    <t>Salida panel de distribución de 8-16 circuito</t>
  </si>
  <si>
    <t>Salidas interruptores sencillos</t>
  </si>
  <si>
    <t>Salida tomacorrientes, 120v, doble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</si>
  <si>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</si>
  <si>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Bote de material con camión in situ</t>
  </si>
  <si>
    <t>Block 8" Ø3/8"@0.60mts BNP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</si>
  <si>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/>
    </r>
  </si>
  <si>
    <t>Block 6" Ø3/8"@0.60mts SNP, violinados</t>
  </si>
  <si>
    <t>Pintura en vigas y columnas (Incluye base blanca)</t>
  </si>
  <si>
    <t>Suministro y colocación de alambre galvanizado tipo trinchera</t>
  </si>
  <si>
    <t>Puerta corrediza en tola de acero con perfiles y barras cuadradas, long=4 m. Según detalle de diseño.</t>
  </si>
  <si>
    <t xml:space="preserve">Relleno de reposición compactado c/compactador mecánico en capas de 0.20 m </t>
  </si>
  <si>
    <t>Pañete interior y techo</t>
  </si>
  <si>
    <t>HORMIGÓN ARMADO F'C=210KG/CM2 EN:</t>
  </si>
  <si>
    <t>12.3.3</t>
  </si>
  <si>
    <t>12.3.4</t>
  </si>
  <si>
    <t>12.3.5</t>
  </si>
  <si>
    <t>12.5.3</t>
  </si>
  <si>
    <t>Movimiento de tierra  (incluye excavación zapatas, relleno de reposición y bote de materiales sobrantes)</t>
  </si>
  <si>
    <t>Excavación material compacto c/a mano</t>
  </si>
  <si>
    <t>Transporte de asfalto, Distancia = 61.6 km apróx.</t>
  </si>
  <si>
    <t>11.2.1</t>
  </si>
  <si>
    <t>11.2.2</t>
  </si>
  <si>
    <t>11.2.3</t>
  </si>
  <si>
    <t>11.1.9</t>
  </si>
  <si>
    <t>11.2.4</t>
  </si>
  <si>
    <t>11.2.5</t>
  </si>
  <si>
    <t>11.2.6</t>
  </si>
  <si>
    <t>11.2.7</t>
  </si>
  <si>
    <t>11.2.8</t>
  </si>
  <si>
    <t>11.2.9</t>
  </si>
  <si>
    <t>Pañete Interior pulido</t>
  </si>
  <si>
    <t>Válvula de compuerta de Ø6" H.F. platillada completa (Incluye niples platillados con sus tornillos, tuercas, juntas de goma y juntas dresser)</t>
  </si>
  <si>
    <t xml:space="preserve">Fino   de  techo </t>
  </si>
  <si>
    <r>
      <t xml:space="preserve">Suministro de </t>
    </r>
    <r>
      <rPr>
        <sz val="10"/>
        <color indexed="8"/>
        <rFont val="Arial"/>
        <family val="2"/>
      </rPr>
      <t>tubería Ø6" Acero SCH-80</t>
    </r>
  </si>
  <si>
    <t>SUB-TOTAL FASE F</t>
  </si>
  <si>
    <t>Linea electrica de media tension trifasica, incluye banco de transformadores de 37.5 KVA</t>
  </si>
  <si>
    <t>Electrificacion secundaria con alimentador THW No.2/0</t>
  </si>
  <si>
    <t xml:space="preserve">Suministro e instalacion electrobomba turbina de eje vertical de 50 HP, 200 GPM vs 637 pies de TDH </t>
  </si>
  <si>
    <t>Equipamiento de estacion de bombeo, descarga en ø4" a 300 PSI.</t>
  </si>
  <si>
    <t>Panel arrancador suave  para 50 HP</t>
  </si>
  <si>
    <t>Panel board, inc. Main breaker de 150/3A, 3 breakers 125/3A y 1 breaker 20/2A</t>
  </si>
  <si>
    <t xml:space="preserve">Alimentador electrico para electrobomba de 50 HP con alambre THW No,4 con canalizacion en ø2'' </t>
  </si>
  <si>
    <t>Equipamiento de baja tension ( transformador seco de 5 KVA 480-120-240V, electrificacion de caseta e iluminacion exterior</t>
  </si>
  <si>
    <t>Desmantelamiento Linea electrica de media tension Monofasica existente</t>
  </si>
  <si>
    <t>Pozo Filtrante</t>
  </si>
  <si>
    <t xml:space="preserve">MOVIMIENTO DE TIERRA P/TUBERÍA </t>
  </si>
  <si>
    <t xml:space="preserve">De Ø12" PVC (SDR-26) c/J. G. </t>
  </si>
  <si>
    <t>Anclaje de Hormigón</t>
  </si>
  <si>
    <t>P.U. RD$</t>
  </si>
  <si>
    <t>Codo de Ø6" x 90º acero SCH-30 , x dresser</t>
  </si>
  <si>
    <t>Codo de Ø6" x 90º acero SCH-30 , Soldado</t>
  </si>
  <si>
    <t>Codo de Ø6" x 60º acero SCH-30 , x dresser</t>
  </si>
  <si>
    <t>Codo de Ø6" x 60º acero SCH-30 , Soldado</t>
  </si>
  <si>
    <t>Codo de Ø6" x 50º acero SCH-30 , x dresser</t>
  </si>
  <si>
    <t>Codo de Ø6" x 45º acero SCH-30 , x dresser</t>
  </si>
  <si>
    <t>Codo de Ø6" x 35º acero SCH-30 , x dresser</t>
  </si>
  <si>
    <t>Codo de Ø6" x 35º acero SCH-30 , Soldado</t>
  </si>
  <si>
    <t>Codo de Ø6" x 30º acero SCH-30 , x dresser</t>
  </si>
  <si>
    <t>Codo de Ø6" x 30º acero SCH-30 , Soldado</t>
  </si>
  <si>
    <t>Codo de Ø6" x 25º acero SCH-30 , x dresser</t>
  </si>
  <si>
    <t>Codo de Ø6" x 25º acero SCH-30 , Soldado</t>
  </si>
  <si>
    <t>Codo de Ø6" x 20º acero SCH-30 , x dresser</t>
  </si>
  <si>
    <t>Codo de Ø6" x 20º acero SCH-30 , Soldado</t>
  </si>
  <si>
    <t>Codo de Ø6" x 15º acero SCH-30 , x dresser</t>
  </si>
  <si>
    <t>Codo de Ø6" x 15º acero SCH-30 , Soldado</t>
  </si>
  <si>
    <t xml:space="preserve">Junta Mecánica tipo dresser Ø6" </t>
  </si>
  <si>
    <t>SUB -TOTAL FASE B</t>
  </si>
  <si>
    <t>II</t>
  </si>
  <si>
    <t xml:space="preserve">De Ø6" Acero (SCH - 40) </t>
  </si>
  <si>
    <t>9.1.9</t>
  </si>
  <si>
    <t>9.2.9</t>
  </si>
  <si>
    <t>Codo 12" x 70º Acero SCH -30</t>
  </si>
  <si>
    <t>Codo 12" x 25º Acero SCH -30</t>
  </si>
  <si>
    <t>Codo 12" x 15º Acero SCH -30</t>
  </si>
  <si>
    <t>Codo 12" x 20º Acero SCH -30</t>
  </si>
  <si>
    <t>Escalera interior acero inoxidable, H=3.50 m (según diseño)</t>
  </si>
  <si>
    <t>ANDAMIAJE</t>
  </si>
  <si>
    <t xml:space="preserve">Embellecimiento en  área exterior con gravilla </t>
  </si>
  <si>
    <t>Block Calado  tipo Ventana</t>
  </si>
  <si>
    <t>Fraguache en elementos de hormigón</t>
  </si>
  <si>
    <t>Pañete exterior (vigas y columnas)</t>
  </si>
  <si>
    <t>Pañete interior (vigas, columnas y techo)</t>
  </si>
  <si>
    <t>Zabaleta en techo</t>
  </si>
  <si>
    <t>Antepecho H= 0.40 m</t>
  </si>
  <si>
    <t>Tapa de inspección (0.80x0.80)  tipo cisterna con su candado, en Acero Inox. (según diseño para extracción de bombas)</t>
  </si>
  <si>
    <t>Desagüe de techo  3" PVC</t>
  </si>
  <si>
    <t>Losa hormigón simple base tinaco</t>
  </si>
  <si>
    <t>Pa</t>
  </si>
  <si>
    <t>De bloques de 6" Ø 3/8" @0.60 m  SNP</t>
  </si>
  <si>
    <t>De bloques de 6" Ø 3/8" @0.60 m  BNP</t>
  </si>
  <si>
    <t>Vuelos  e=0.12-1.12 qq/m3</t>
  </si>
  <si>
    <t>Ventanas de celosías de aluminio (ver detalle)</t>
  </si>
  <si>
    <t>Visitas</t>
  </si>
  <si>
    <t xml:space="preserve">Alquiler de andamiaje en general (incluye  marcos, crucetas, plataformas, puntales,  acopio, base, materiales menores,  instalación y  desarme) </t>
  </si>
  <si>
    <t>kg</t>
  </si>
  <si>
    <t>Kg</t>
  </si>
  <si>
    <t>Zapata de Muro  - 1.61 qq/m³</t>
  </si>
  <si>
    <t>Zapata de  Columna Central C1 -  1.08 qq/m³</t>
  </si>
  <si>
    <t>Losa Fondo 0.20 - 2.41 qq/m³</t>
  </si>
  <si>
    <t>Muros  0.30 -  2.82 qq/m³</t>
  </si>
  <si>
    <t>Columnas  C1 (0.40 x 0.40 )  5.42 qq/m³</t>
  </si>
  <si>
    <t>Losa de Techo 0.15  - 1.18 qq/m³</t>
  </si>
  <si>
    <t>Vigas( 0.30 x 0.35  ) - 4.73 qq/m³</t>
  </si>
  <si>
    <t>Columna  C2 (0.40 x 0.40 )) (4U) - 5.42 qq/m³</t>
  </si>
  <si>
    <t>Torta de Hormigón Simple 140 kg/cm², ( e=0.05 m )</t>
  </si>
  <si>
    <t>Sabaleta de hormigón</t>
  </si>
  <si>
    <t>Tubería de 6" Acero SCH-40 c/protección anticorrosiva</t>
  </si>
  <si>
    <t>Tubería de 6" PVC SDR-26  c/J.G.</t>
  </si>
  <si>
    <t xml:space="preserve">Codo de Ø6"x 90º Acero SCH-40 c/protección anticorrosiva </t>
  </si>
  <si>
    <t xml:space="preserve">Tee de 6" x 6" Acero SCH-40 c/protección anticorrosiva </t>
  </si>
  <si>
    <t xml:space="preserve">Manga de 6" x18" Acero SCH-40 c/protección anticorrosiva </t>
  </si>
  <si>
    <t>Junta mecánica tipo Dresser  6" 150 PSI</t>
  </si>
  <si>
    <t>Registro para válvula (2.60m x 2.30m x 1.50 m)  (Incluye tapa de metálica de 0.80m x 0.80m) (Según detalle de diseño)</t>
  </si>
  <si>
    <t>Registro para válvula (1.60m x 1.60m x 1.50 m )  (Incluye tapa de metálica de 0.80m x 0.80m) (Según detalle de diseño)</t>
  </si>
  <si>
    <t>Tapa metálica en registro de techo depósito (0.80m x 0.80m) (según detalle diseño)</t>
  </si>
  <si>
    <t>11.13.1</t>
  </si>
  <si>
    <t>11.13.2</t>
  </si>
  <si>
    <t>11.13.3</t>
  </si>
  <si>
    <t>11.13.4</t>
  </si>
  <si>
    <t>VERJA EN  BLOQUES DE 6" VIOLINADOS (L=74.00 M)</t>
  </si>
  <si>
    <t>Codo de Ø4" x 45º PVC SCH-40</t>
  </si>
  <si>
    <t>Codo de Ø4" x 90º PVC SCH-40</t>
  </si>
  <si>
    <t>Codo de Ø3" x 45º PVC SCH-40</t>
  </si>
  <si>
    <t>Codo de Ø3" x 90º PVC SCH-40</t>
  </si>
  <si>
    <t xml:space="preserve">Tee de Ø4" x Ø4" PVC SCH-40 </t>
  </si>
  <si>
    <t xml:space="preserve">Tee de Ø3" x Ø3" PVC SCH-40 </t>
  </si>
  <si>
    <t xml:space="preserve">Reducción de Ø4" x Ø3" PVC SCH-40 </t>
  </si>
  <si>
    <t xml:space="preserve">Junta Tapón de Ø4" </t>
  </si>
  <si>
    <t xml:space="preserve">Junta Tapón de Ø3" </t>
  </si>
  <si>
    <t>Cemento Solvente p/Piezas PVC</t>
  </si>
  <si>
    <t>RED DE DISTRIBUCIÓN DE MONCIÓN, VELADERO Y CACIQUE</t>
  </si>
  <si>
    <r>
      <t>M</t>
    </r>
    <r>
      <rPr>
        <vertAlign val="superscript"/>
        <sz val="10"/>
        <rFont val="Arial"/>
        <family val="2"/>
      </rPr>
      <t>2</t>
    </r>
  </si>
  <si>
    <t>LIMPIEZA FINAL</t>
  </si>
  <si>
    <t>VIBRADO</t>
  </si>
  <si>
    <t>EMBELLECIMIENTO CON GRAVILLA</t>
  </si>
  <si>
    <t>LOGO Y LETRERO DE INAPA</t>
  </si>
  <si>
    <t>CASETA DE MATERIALES</t>
  </si>
  <si>
    <t>LIMPIEZA CONTINUA Y FINAL</t>
  </si>
  <si>
    <t>LOGO Y LETRERO INAPA</t>
  </si>
  <si>
    <t>ADITIVO RETARDANTE</t>
  </si>
  <si>
    <r>
      <rPr>
        <b/>
        <sz val="10"/>
        <rFont val="Arial"/>
        <family val="2"/>
      </rPr>
      <t>IMPERMEABILIZANTE</t>
    </r>
    <r>
      <rPr>
        <sz val="10"/>
        <rFont val="Arial"/>
        <family val="2"/>
      </rPr>
      <t xml:space="preserve"> Sika Monotop -SEAL-107 o similar (Muro interior y losa de fondo)</t>
    </r>
  </si>
  <si>
    <t>SUBIDA DE MATERIALES</t>
  </si>
  <si>
    <t xml:space="preserve">De Ø6" PVC (SDR-26) c/J. G. </t>
  </si>
  <si>
    <t>Tramitación de Planos Eléctricos</t>
  </si>
  <si>
    <t xml:space="preserve">CORTE, EXTRACCIÓN Y BOTE DE CARPETA ASFÁLTICA </t>
  </si>
  <si>
    <t>Hidrantes de Ø4"</t>
  </si>
  <si>
    <t xml:space="preserve">CORTE Y EXTRACCIÓN DE ASFALTO </t>
  </si>
  <si>
    <t>SUMINISTRO Y COLOCACIÓN DE PIEZAS ESPECIALES DE :</t>
  </si>
  <si>
    <t>SUMINISTRO E INSTALACIÓN ENTRADA,SALIDA,REBOSE Y BY PASS: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</si>
  <si>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anunciando obra 16' x 10' impresión full color conteniendo logo de INAPA, nombre de proyecto y contratista. Estructura en tubos galvanizados 1 </t>
    </r>
    <r>
      <rPr>
        <sz val="10"/>
        <rFont val="Calibri"/>
        <family val="2"/>
      </rPr>
      <t>½</t>
    </r>
    <r>
      <rPr>
        <sz val="10"/>
        <rFont val="Arial"/>
        <family val="2"/>
      </rPr>
      <t>"x 1 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</si>
  <si>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solar, casa de materiales  y baño portátil)</t>
    </r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</si>
  <si>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 pintados amarillo tráfico con cinta lumínica, pasarelas de madera y hombres con banderolas, chachelos y cascos de seguridad)</t>
    </r>
  </si>
  <si>
    <t>Acera Exterior 0.80 m</t>
  </si>
  <si>
    <r>
      <rPr>
        <b/>
        <sz val="10"/>
        <rFont val="Arial"/>
        <family val="2"/>
      </rP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 pintados amarillo tráfico con cinta lumínica, pasarelas de madera y hombres con banderolas, chachelos y cascos de seguridad)</t>
    </r>
  </si>
  <si>
    <t>CRUCE DE ALCANTARILLA Ø6" ACERO  L=8M (1UD) INCLUYE BRAZOS</t>
  </si>
  <si>
    <t>Codo de Ø12" x 15º acero SCH-30 , x Dresser</t>
  </si>
  <si>
    <t>Codo de Ø12" x 20º acero SCH-30 , x Dresser</t>
  </si>
  <si>
    <t>Codo de Ø12" x 25º acero SCH-30 , x Dresser</t>
  </si>
  <si>
    <t>Codo de Ø12" x 30º acero SCH-30 , x Dresser</t>
  </si>
  <si>
    <t>Codo de Ø12" x 60º acero SCH-30 , x Dresser</t>
  </si>
  <si>
    <t>Codo de Ø12" x 70º acero SCH-30 , x Dresser</t>
  </si>
  <si>
    <t>Codo de Ø6" x 15º acero SCH-40 , x Dresser</t>
  </si>
  <si>
    <t>Codo de Ø6" x 30º acero SCH-40 , x Dresser</t>
  </si>
  <si>
    <t>Codo de Ø6" x 40º acero SCH-40 , x Dresser</t>
  </si>
  <si>
    <t>Codo de Ø6" x 45º acero SCH-40 , x Dresser</t>
  </si>
  <si>
    <t>Codo de Ø6" x 90º acero SCH-40 , x Dresser</t>
  </si>
  <si>
    <t>Codo de Ø4" x 30º acero SCH-80 , x Dresser</t>
  </si>
  <si>
    <t>Codo de Ø4" x 45º acero SCH-80 , x Dresser</t>
  </si>
  <si>
    <t>Codo de Ø4" x 90º acero SCH-80 , x Dresser</t>
  </si>
  <si>
    <t>Codo de Ø3" x 45º acero SCH-80 , x Dresser</t>
  </si>
  <si>
    <t>Tee de Ø12" x Ø12" acero SCH-30 , x Dresser</t>
  </si>
  <si>
    <t>Tee de Ø12" x Ø6" acero SCH-30 , x Dresser</t>
  </si>
  <si>
    <t>Tee de Ø12" x Ø4" acero SCH-30 , x Dresser</t>
  </si>
  <si>
    <t>Tee de Ø12" x Ø3" acero SCH-30 , x Dresser</t>
  </si>
  <si>
    <t>Tee de Ø8" x Ø4" acero SCH-40 , x Dresser</t>
  </si>
  <si>
    <t>Tee de Ø8" x Ø3" acero SCH-40 , x Dresser</t>
  </si>
  <si>
    <t>Tee de Ø6" x Ø6" acero SCH-40 , x Dresser</t>
  </si>
  <si>
    <t>Tee de Ø6" x Ø4" acero SCH-40 , x Dresser</t>
  </si>
  <si>
    <t>Tee de Ø6" x Ø3" acero SCH-40 , x Dresser</t>
  </si>
  <si>
    <t>Cruz de Ø6" x Ø4" acero SCH-40 , x Dresser</t>
  </si>
  <si>
    <t>Cruz de Ø6" x Ø3" acero SCH-40 , x Dresser</t>
  </si>
  <si>
    <t>Reducción de Ø12" x Ø8" acero SCH-30 , x Dresser</t>
  </si>
  <si>
    <t>Reducción de Ø6" x Ø4" acero SCH-40 , x Dresser</t>
  </si>
  <si>
    <t>Reducción de Ø4" x Ø3" PVC SCH-40 x Dresser</t>
  </si>
  <si>
    <t xml:space="preserve">Junta Mecánica tipo Dresser Ø12" </t>
  </si>
  <si>
    <t xml:space="preserve">Junta Mecánica tipo Dresser Ø8" </t>
  </si>
  <si>
    <t xml:space="preserve">Junta Mecánica tipo Dresser Ø6" </t>
  </si>
  <si>
    <t xml:space="preserve">Junta Mecánica tipo Dresser Ø4" </t>
  </si>
  <si>
    <t xml:space="preserve">Junta Mecánica tipo Dresser Ø3" </t>
  </si>
  <si>
    <t>Acera de 1.00 m (275 m)</t>
  </si>
  <si>
    <t>Construcción Cámara Rompedora de Presión en tuberías de Ø3", Ø4", Ø6" y Ø12"</t>
  </si>
  <si>
    <t>CRUCE DE PUENTE Ø12" ACERO  L=8M (1UD) INCLUYE BRAZOS</t>
  </si>
  <si>
    <r>
      <rPr>
        <b/>
        <sz val="10"/>
        <rFont val="Arial"/>
        <family val="2"/>
      </rPr>
      <t>BANDA DE GOMA HIDROFÍLICA</t>
    </r>
    <r>
      <rPr>
        <sz val="10"/>
        <rFont val="Arial"/>
        <family val="2"/>
      </rPr>
      <t xml:space="preserve"> extensible para construcción impermeable 5 mmx20 mm. Suministro y colocación de</t>
    </r>
  </si>
  <si>
    <t>Gl</t>
  </si>
  <si>
    <t>De bloques de 6" Ø3/8" @0.80  SNP Violinados</t>
  </si>
  <si>
    <t>Puerta metálica (2.0x2.10) m</t>
  </si>
  <si>
    <t>Puerta tipo Evedoor (0.80x2.10) m</t>
  </si>
  <si>
    <t>Salidas Toma corrientes 120V, Doble</t>
  </si>
  <si>
    <t xml:space="preserve">III </t>
  </si>
  <si>
    <t>IV</t>
  </si>
  <si>
    <t>Acera perimetral ancho=0.80 m</t>
  </si>
  <si>
    <t>Puerta Everlast  (2.10x0.80) m</t>
  </si>
  <si>
    <t>Puerta de rejas metalica (2.10x0.80) m</t>
  </si>
  <si>
    <t>VERJA EN BLOQUES DE 6" VIOLINADOS L=60.40 M</t>
  </si>
  <si>
    <t>Válvula de Compuerta de Ø6" H.F. de 150 PSI, Platillada, Completa (Incluye cuerpo de válvula, niple, tornillos, tuercas, juntas de goma y junta Dresser)</t>
  </si>
  <si>
    <t>SUB-TOTAL FASE E</t>
  </si>
  <si>
    <t>SUB-TOTAL FASE A</t>
  </si>
  <si>
    <t>SUB-TOTAL FASE C</t>
  </si>
  <si>
    <t>SUB-TOTAL FASE  D</t>
  </si>
  <si>
    <t>De Ø12" PVC (SDR-26) c/J.G. + 4% pérdida por campana</t>
  </si>
  <si>
    <t>De Ø6" PVC (SDR-26) c/J.G. + 3% pérdida por campana</t>
  </si>
  <si>
    <t>V</t>
  </si>
  <si>
    <t>SUMINISTRO Y COLOCACIÓN DE PIEZAS ESPECIALES DE ACERO (c/protección anticorrosiva):</t>
  </si>
  <si>
    <t>LÍNEA MATRÍZ LA MESETA Y MONCIÓN, (MONCIÓN L=2,631.19M), (LA MESETA L= 50.00M)</t>
  </si>
  <si>
    <t xml:space="preserve">ESTACIÓN DE BOMBEO DE 200 M³ HACIA LA MESETA </t>
  </si>
  <si>
    <t>ELECTRIFICACIÓN Y EQUIPAMIENTO A ESTACIÓN DE BOMBEO</t>
  </si>
  <si>
    <t>DEPÓSITO REGULADOR  SUPERFICIAL H.A. 300 M³ PARA ABASTECER LA MESETA</t>
  </si>
  <si>
    <t>HORMIGÓN ARMADO INDUSTRIAL  F'c=280 KG/CM² EN:</t>
  </si>
  <si>
    <r>
      <t>CISTERNA (CAP. 200M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</si>
  <si>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HORMIGÓN ARMADO INDUSTRIAL F'c= 280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:</t>
    </r>
  </si>
  <si>
    <r>
      <t>Zapata de muro (0.20*0.35) m -1.53 qq/m</t>
    </r>
    <r>
      <rPr>
        <vertAlign val="superscript"/>
        <sz val="10"/>
        <rFont val="Arial"/>
        <family val="2"/>
      </rPr>
      <t>3</t>
    </r>
  </si>
  <si>
    <r>
      <t>Zapata de columna 1.35x1.35  (0.73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</si>
  <si>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Losa de fondo de 0.20 m (3.31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</si>
  <si>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Muros del cárcamo 0.25m (2.56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</si>
  <si>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Columnas C1 de 0.40 x 0.40m (5.02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) </t>
    </r>
  </si>
  <si>
    <r>
      <t>Columnas C2 de 0.40 x 0.40m (4.14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) </t>
    </r>
  </si>
  <si>
    <r>
      <t>Viga de 0.30 x 0.55 m (2.86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</si>
  <si>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Losa de techo E= 0.15 m (2.17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</si>
  <si>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Hormigón de limpieza (F'c=100 kg/cm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</si>
  <si>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HORMIGÓN ARMADO F’c=280KG/CM</t>
    </r>
    <r>
      <rPr>
        <b/>
        <vertAlign val="superscript"/>
        <sz val="10"/>
        <rFont val="Arial"/>
        <family val="2"/>
      </rPr>
      <t>2</t>
    </r>
  </si>
  <si>
    <r>
      <t>Viga de 0.25 x 0.50 m (3.55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</si>
  <si>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Dintel D1 0.15 x0.20 m -(3.36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</si>
  <si>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Zapata de muros (0.45 x 0.25) m - 0.89 qq/m</t>
    </r>
    <r>
      <rPr>
        <vertAlign val="superscript"/>
        <sz val="10"/>
        <rFont val="Arial"/>
        <family val="2"/>
      </rPr>
      <t>3</t>
    </r>
  </si>
  <si>
    <r>
      <t>Columna c1, (0.30x0.15) m - 5.04  qq/m</t>
    </r>
    <r>
      <rPr>
        <vertAlign val="superscript"/>
        <sz val="10"/>
        <rFont val="Arial"/>
        <family val="2"/>
      </rPr>
      <t>3</t>
    </r>
  </si>
  <si>
    <r>
      <t>Viga de amarre (0.15 x 0.20) m - 2.32 qq/m</t>
    </r>
    <r>
      <rPr>
        <vertAlign val="superscript"/>
        <sz val="10"/>
        <rFont val="Arial"/>
        <family val="2"/>
      </rPr>
      <t>3</t>
    </r>
  </si>
  <si>
    <r>
      <t>Viga dintel  (0.15 x 0.20) m - 2.60 qq/m</t>
    </r>
    <r>
      <rPr>
        <vertAlign val="superscript"/>
        <sz val="10"/>
        <rFont val="Arial"/>
        <family val="2"/>
      </rPr>
      <t>3</t>
    </r>
  </si>
  <si>
    <r>
      <t>Losa de techo, (e= 0.12 m) - 1.23 qq/m</t>
    </r>
    <r>
      <rPr>
        <vertAlign val="superscript"/>
        <sz val="10"/>
        <rFont val="Arial"/>
        <family val="2"/>
      </rPr>
      <t>3</t>
    </r>
  </si>
  <si>
    <r>
      <t>Zapata de muros (0.45 x 0.25) m  - 0.87 qq/m</t>
    </r>
    <r>
      <rPr>
        <vertAlign val="superscript"/>
        <sz val="10"/>
        <rFont val="Arial"/>
        <family val="2"/>
      </rPr>
      <t>3</t>
    </r>
  </si>
  <si>
    <r>
      <t>Zapata  de  columnas  (0.60 x 0.60 x 0.25) m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</si>
  <si>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Columnas de amarre (0.20 x 0.20) m - 4.36 qq/m</t>
    </r>
    <r>
      <rPr>
        <vertAlign val="superscript"/>
        <sz val="10"/>
        <rFont val="Arial"/>
        <family val="2"/>
      </rPr>
      <t>3</t>
    </r>
  </si>
  <si>
    <r>
      <t>Viga de amarre SNP (0.20 x 0.20) m - 2.45 qq/m</t>
    </r>
    <r>
      <rPr>
        <vertAlign val="superscript"/>
        <sz val="10"/>
        <rFont val="Arial"/>
        <family val="2"/>
      </rPr>
      <t>3</t>
    </r>
  </si>
  <si>
    <r>
      <t>Viga apoyo del riel puerta corrediza L=8.40 m- 2.32 qq/m</t>
    </r>
    <r>
      <rPr>
        <vertAlign val="superscript"/>
        <sz val="10"/>
        <rFont val="Arial"/>
        <family val="2"/>
      </rPr>
      <t>3</t>
    </r>
  </si>
  <si>
    <r>
      <t>LÍNEA DE IMPULSIÓN DESDE ESTACIÓN DE BOMBEO A CONSTRUIR EN CRUCE DE DURÁN HASTA DEPÓSITO REGULADOR DE 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A CONSTRUIR EN LA MESETA </t>
    </r>
  </si>
  <si>
    <r>
      <t>HORMIGÓN ARMADO F'c=210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</si>
  <si>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t>Columnas de amarre (0.20 x 0.20)m - 4.36 qq/m</t>
    </r>
    <r>
      <rPr>
        <vertAlign val="superscript"/>
        <sz val="10"/>
        <rFont val="Arial"/>
        <family val="2"/>
      </rPr>
      <t>3</t>
    </r>
  </si>
  <si>
    <r>
      <t>Viga apoyo del riel puerta corrediza l=8.40 m - 2.32 qq/m</t>
    </r>
    <r>
      <rPr>
        <vertAlign val="superscript"/>
        <sz val="10"/>
        <rFont val="Arial"/>
        <family val="2"/>
      </rPr>
      <t>3</t>
    </r>
  </si>
  <si>
    <t>HORMIGÓN ARMADO F’c=210 KG/CM² EN:</t>
  </si>
  <si>
    <t>Tee de Ø6" x Ø6" acero SCH-40</t>
  </si>
  <si>
    <t>Tee de Ø6" x Ø3" acero SCH-40</t>
  </si>
  <si>
    <t>Interconexión con EDENORTE</t>
  </si>
  <si>
    <r>
      <t>Obra</t>
    </r>
    <r>
      <rPr>
        <sz val="10"/>
        <color theme="1"/>
        <rFont val="Arial"/>
        <family val="2"/>
      </rPr>
      <t xml:space="preserve">: </t>
    </r>
  </si>
  <si>
    <t>SNIP:</t>
  </si>
  <si>
    <r>
      <t>Ubicación:</t>
    </r>
    <r>
      <rPr>
        <b/>
        <sz val="10"/>
        <rFont val="Arial"/>
        <family val="2"/>
      </rPr>
      <t xml:space="preserve"> PROVINCIA SANTIAGO RODRIGUEZ</t>
    </r>
  </si>
  <si>
    <r>
      <t xml:space="preserve">Zona : </t>
    </r>
    <r>
      <rPr>
        <b/>
        <sz val="10"/>
        <rFont val="Arial"/>
        <family val="2"/>
      </rPr>
      <t>I</t>
    </r>
  </si>
  <si>
    <t>AMPLIACIÓN ACUEDUCTO MÚLTIPLE MUNICIPIOS MONCIÓN-SABANETA  ZONA ESTE,  LOTE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</si>
</sst>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0.00_)"/>
    <numFmt numFmtId="168" formatCode="#,##0.00;[Red]#,##0.00"/>
    <numFmt numFmtId="169" formatCode="_-[$€-2]* #,##0.00_-;\-[$€-2]* #,##0.00_-;_-[$€-2]* &quot;-&quot;??_-"/>
    <numFmt numFmtId="170" formatCode="#."/>
    <numFmt numFmtId="171" formatCode="#.0"/>
    <numFmt numFmtId="172" formatCode="#.00"/>
    <numFmt numFmtId="173" formatCode="0.0"/>
    <numFmt numFmtId="174" formatCode="0.0%"/>
    <numFmt numFmtId="175" formatCode="0.000"/>
    <numFmt numFmtId="176" formatCode="#,##0.00_ ;\-#,##0.00\ "/>
    <numFmt numFmtId="177" formatCode="&quot;$&quot;#,##0.00;\-&quot;$&quot;#,##0.00"/>
    <numFmt numFmtId="178" formatCode="_(&quot;RD$&quot;* #,##0.00_);_(&quot;RD$&quot;* \(#,##0.00\);_(&quot;RD$&quot;* &quot;-&quot;??_);_(@_)"/>
    <numFmt numFmtId="179" formatCode="#,##0.0"/>
    <numFmt numFmtId="180" formatCode="&quot;$&quot;#,##0.00;[Red]\-&quot;$&quot;#,##0.00"/>
    <numFmt numFmtId="181" formatCode="General_)"/>
    <numFmt numFmtId="182" formatCode="#,##0.0;\-#,##0.0"/>
    <numFmt numFmtId="183" formatCode="_(* #,##0_);_(* \(#,##0\);_(* &quot;-&quot;??_);_(@_)"/>
    <numFmt numFmtId="184" formatCode="_(* #,##0.0_);_(* \(#,##0.0\);_(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indexed="63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name val="Calibri"/>
      <family val="2"/>
    </font>
    <font>
      <b/>
      <vertAlign val="superscript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</borders>
  <cellStyleXfs count="15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5" borderId="0" applyNumberFormat="0" applyBorder="0" applyAlignment="0" applyProtection="0"/>
    <xf numFmtId="0" fontId="12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1" applyNumberFormat="0" applyAlignment="0" applyProtection="0"/>
    <xf numFmtId="0" fontId="28" fillId="23" borderId="1" applyNumberFormat="0" applyAlignment="0" applyProtection="0"/>
    <xf numFmtId="4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16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16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3" fillId="8" borderId="0" applyNumberFormat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11" borderId="0" applyNumberFormat="0" applyBorder="0" applyAlignment="0" applyProtection="0"/>
    <xf numFmtId="0" fontId="21" fillId="0" borderId="0"/>
    <xf numFmtId="167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9" fontId="32" fillId="0" borderId="0"/>
    <xf numFmtId="0" fontId="9" fillId="0" borderId="0"/>
    <xf numFmtId="174" fontId="27" fillId="0" borderId="0"/>
    <xf numFmtId="39" fontId="32" fillId="0" borderId="0"/>
    <xf numFmtId="0" fontId="9" fillId="0" borderId="0"/>
    <xf numFmtId="167" fontId="27" fillId="0" borderId="0"/>
    <xf numFmtId="39" fontId="32" fillId="0" borderId="0"/>
    <xf numFmtId="0" fontId="9" fillId="0" borderId="0"/>
    <xf numFmtId="0" fontId="23" fillId="22" borderId="4" applyNumberFormat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23" borderId="4" applyNumberFormat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29" fillId="0" borderId="6" applyNumberFormat="0" applyFill="0" applyAlignment="0" applyProtection="0"/>
    <xf numFmtId="0" fontId="25" fillId="0" borderId="7" applyNumberFormat="0" applyFill="0" applyAlignment="0" applyProtection="0"/>
    <xf numFmtId="166" fontId="5" fillId="0" borderId="0" applyFon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0" fontId="5" fillId="0" borderId="0"/>
    <xf numFmtId="39" fontId="32" fillId="0" borderId="0"/>
    <xf numFmtId="43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39" fontId="32" fillId="0" borderId="0"/>
    <xf numFmtId="0" fontId="5" fillId="0" borderId="0"/>
    <xf numFmtId="166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39" fontId="32" fillId="0" borderId="0"/>
    <xf numFmtId="178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39" fontId="32" fillId="0" borderId="0"/>
    <xf numFmtId="0" fontId="5" fillId="0" borderId="0"/>
    <xf numFmtId="164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166" fontId="5" fillId="0" borderId="0" applyFont="0" applyFill="0" applyBorder="0" applyAlignment="0" applyProtection="0"/>
    <xf numFmtId="171" fontId="21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75">
    <xf numFmtId="0" fontId="0" fillId="0" borderId="0" xfId="0"/>
    <xf numFmtId="4" fontId="7" fillId="26" borderId="9" xfId="0" applyNumberFormat="1" applyFont="1" applyFill="1" applyBorder="1" applyAlignment="1" applyProtection="1">
      <alignment vertical="top"/>
    </xf>
    <xf numFmtId="4" fontId="38" fillId="26" borderId="9" xfId="0" applyNumberFormat="1" applyFont="1" applyFill="1" applyBorder="1" applyAlignment="1" applyProtection="1">
      <alignment vertical="top"/>
    </xf>
    <xf numFmtId="3" fontId="8" fillId="26" borderId="9" xfId="0" applyNumberFormat="1" applyFont="1" applyFill="1" applyBorder="1" applyAlignment="1" applyProtection="1">
      <alignment horizontal="right" vertical="top" wrapText="1"/>
    </xf>
    <xf numFmtId="4" fontId="8" fillId="0" borderId="0" xfId="0" applyNumberFormat="1" applyFont="1" applyFill="1" applyAlignment="1">
      <alignment vertical="top" wrapText="1"/>
    </xf>
    <xf numFmtId="4" fontId="26" fillId="26" borderId="0" xfId="0" applyNumberFormat="1" applyFont="1" applyFill="1" applyBorder="1" applyAlignment="1">
      <alignment vertical="top" wrapText="1"/>
    </xf>
    <xf numFmtId="4" fontId="5" fillId="26" borderId="0" xfId="0" applyNumberFormat="1" applyFont="1" applyFill="1" applyBorder="1" applyAlignment="1">
      <alignment vertical="top" wrapText="1"/>
    </xf>
    <xf numFmtId="179" fontId="5" fillId="26" borderId="9" xfId="0" applyNumberFormat="1" applyFont="1" applyFill="1" applyBorder="1" applyAlignment="1" applyProtection="1">
      <alignment horizontal="right" vertical="top"/>
    </xf>
    <xf numFmtId="4" fontId="5" fillId="26" borderId="0" xfId="0" applyNumberFormat="1" applyFont="1" applyFill="1" applyAlignment="1">
      <alignment vertical="top" wrapText="1"/>
    </xf>
    <xf numFmtId="0" fontId="5" fillId="26" borderId="0" xfId="0" applyFont="1" applyFill="1" applyBorder="1" applyAlignment="1">
      <alignment vertical="top"/>
    </xf>
    <xf numFmtId="0" fontId="5" fillId="28" borderId="0" xfId="0" applyFont="1" applyFill="1" applyBorder="1" applyAlignment="1">
      <alignment vertical="top"/>
    </xf>
    <xf numFmtId="0" fontId="5" fillId="26" borderId="0" xfId="0" applyFont="1" applyFill="1" applyAlignment="1">
      <alignment vertical="top"/>
    </xf>
    <xf numFmtId="4" fontId="5" fillId="26" borderId="9" xfId="0" applyNumberFormat="1" applyFont="1" applyFill="1" applyBorder="1" applyAlignment="1" applyProtection="1">
      <alignment vertical="top"/>
    </xf>
    <xf numFmtId="4" fontId="5" fillId="26" borderId="9" xfId="122" applyNumberFormat="1" applyFont="1" applyFill="1" applyBorder="1" applyAlignment="1" applyProtection="1">
      <alignment horizontal="right" vertical="top" wrapText="1"/>
    </xf>
    <xf numFmtId="0" fontId="5" fillId="26" borderId="8" xfId="0" applyFont="1" applyFill="1" applyBorder="1" applyAlignment="1">
      <alignment vertical="top"/>
    </xf>
    <xf numFmtId="4" fontId="5" fillId="26" borderId="9" xfId="132" applyNumberFormat="1" applyFont="1" applyFill="1" applyBorder="1" applyAlignment="1" applyProtection="1">
      <alignment vertical="top"/>
    </xf>
    <xf numFmtId="4" fontId="5" fillId="26" borderId="9" xfId="115" applyNumberFormat="1" applyFont="1" applyFill="1" applyBorder="1" applyAlignment="1" applyProtection="1">
      <alignment vertical="top"/>
      <protection locked="0"/>
    </xf>
    <xf numFmtId="4" fontId="38" fillId="26" borderId="9" xfId="115" applyNumberFormat="1" applyFont="1" applyFill="1" applyBorder="1" applyAlignment="1" applyProtection="1">
      <alignment vertical="top"/>
      <protection locked="0"/>
    </xf>
    <xf numFmtId="4" fontId="5" fillId="26" borderId="9" xfId="0" applyNumberFormat="1" applyFont="1" applyFill="1" applyBorder="1" applyAlignment="1" applyProtection="1">
      <alignment horizontal="right" vertical="top"/>
    </xf>
    <xf numFmtId="4" fontId="38" fillId="26" borderId="9" xfId="0" applyNumberFormat="1" applyFont="1" applyFill="1" applyBorder="1" applyAlignment="1" applyProtection="1">
      <alignment horizontal="right" vertical="top"/>
    </xf>
    <xf numFmtId="4" fontId="38" fillId="26" borderId="9" xfId="132" applyNumberFormat="1" applyFont="1" applyFill="1" applyBorder="1" applyAlignment="1" applyProtection="1">
      <alignment vertical="top"/>
    </xf>
    <xf numFmtId="4" fontId="35" fillId="26" borderId="9" xfId="0" applyNumberFormat="1" applyFont="1" applyFill="1" applyBorder="1" applyAlignment="1" applyProtection="1">
      <alignment horizontal="right" vertical="top"/>
    </xf>
    <xf numFmtId="4" fontId="5" fillId="26" borderId="9" xfId="122" applyNumberFormat="1" applyFont="1" applyFill="1" applyBorder="1" applyAlignment="1" applyProtection="1">
      <alignment horizontal="right" vertical="top" wrapText="1"/>
      <protection locked="0"/>
    </xf>
    <xf numFmtId="179" fontId="5" fillId="26" borderId="9" xfId="0" applyNumberFormat="1" applyFont="1" applyFill="1" applyBorder="1" applyAlignment="1" applyProtection="1">
      <alignment horizontal="right" vertical="top" wrapText="1"/>
    </xf>
    <xf numFmtId="4" fontId="5" fillId="26" borderId="9" xfId="115" applyNumberFormat="1" applyFont="1" applyFill="1" applyBorder="1" applyAlignment="1" applyProtection="1">
      <alignment vertical="top" wrapText="1"/>
      <protection locked="0"/>
    </xf>
    <xf numFmtId="3" fontId="8" fillId="26" borderId="9" xfId="0" applyNumberFormat="1" applyFont="1" applyFill="1" applyBorder="1" applyAlignment="1" applyProtection="1">
      <alignment horizontal="right" vertical="top"/>
    </xf>
    <xf numFmtId="4" fontId="5" fillId="0" borderId="0" xfId="0" applyNumberFormat="1" applyFont="1" applyFill="1" applyBorder="1" applyAlignment="1">
      <alignment vertical="top" wrapText="1"/>
    </xf>
    <xf numFmtId="4" fontId="5" fillId="26" borderId="0" xfId="66" applyNumberFormat="1" applyFont="1" applyFill="1" applyAlignment="1">
      <alignment vertical="top" wrapText="1"/>
    </xf>
    <xf numFmtId="4" fontId="5" fillId="26" borderId="9" xfId="124" applyNumberFormat="1" applyFont="1" applyFill="1" applyBorder="1" applyAlignment="1" applyProtection="1">
      <alignment horizontal="right" vertical="top" wrapText="1"/>
    </xf>
    <xf numFmtId="4" fontId="5" fillId="26" borderId="9" xfId="124" applyNumberFormat="1" applyFont="1" applyFill="1" applyBorder="1" applyAlignment="1" applyProtection="1">
      <alignment horizontal="right" vertical="top" wrapText="1"/>
      <protection locked="0"/>
    </xf>
    <xf numFmtId="4" fontId="5" fillId="0" borderId="0" xfId="0" applyNumberFormat="1" applyFont="1" applyFill="1" applyAlignment="1">
      <alignment vertical="top" wrapText="1"/>
    </xf>
    <xf numFmtId="4" fontId="5" fillId="26" borderId="0" xfId="0" applyNumberFormat="1" applyFont="1" applyFill="1" applyAlignment="1">
      <alignment horizontal="center" vertical="top" wrapText="1"/>
    </xf>
    <xf numFmtId="4" fontId="5" fillId="26" borderId="0" xfId="74" applyNumberFormat="1" applyFont="1" applyFill="1" applyAlignment="1">
      <alignment vertical="top" wrapText="1"/>
    </xf>
    <xf numFmtId="0" fontId="38" fillId="27" borderId="0" xfId="0" applyFont="1" applyFill="1" applyAlignment="1">
      <alignment vertical="top"/>
    </xf>
    <xf numFmtId="39" fontId="5" fillId="26" borderId="9" xfId="142" applyNumberFormat="1" applyFont="1" applyFill="1" applyBorder="1" applyAlignment="1" applyProtection="1">
      <alignment horizontal="right" vertical="top" wrapText="1"/>
      <protection locked="0"/>
    </xf>
    <xf numFmtId="4" fontId="5" fillId="26" borderId="9" xfId="0" applyNumberFormat="1" applyFont="1" applyFill="1" applyBorder="1" applyAlignment="1" applyProtection="1">
      <alignment horizontal="right" vertical="top"/>
      <protection locked="0"/>
    </xf>
    <xf numFmtId="4" fontId="5" fillId="26" borderId="9" xfId="0" applyNumberFormat="1" applyFont="1" applyFill="1" applyBorder="1" applyAlignment="1" applyProtection="1">
      <alignment horizontal="right" vertical="top" wrapText="1"/>
      <protection locked="0"/>
    </xf>
    <xf numFmtId="182" fontId="5" fillId="26" borderId="9" xfId="0" applyNumberFormat="1" applyFont="1" applyFill="1" applyBorder="1" applyAlignment="1" applyProtection="1">
      <alignment horizontal="right" vertical="top"/>
    </xf>
    <xf numFmtId="4" fontId="5" fillId="26" borderId="9" xfId="135" applyNumberFormat="1" applyFont="1" applyFill="1" applyBorder="1" applyAlignment="1" applyProtection="1">
      <alignment horizontal="right" vertical="top" wrapText="1"/>
      <protection locked="0"/>
    </xf>
    <xf numFmtId="4" fontId="7" fillId="0" borderId="9" xfId="0" applyNumberFormat="1" applyFont="1" applyFill="1" applyBorder="1" applyAlignment="1" applyProtection="1">
      <alignment horizontal="center" vertical="top"/>
    </xf>
    <xf numFmtId="182" fontId="5" fillId="0" borderId="9" xfId="0" applyNumberFormat="1" applyFont="1" applyFill="1" applyBorder="1" applyAlignment="1" applyProtection="1">
      <alignment horizontal="right" vertical="top"/>
    </xf>
    <xf numFmtId="37" fontId="8" fillId="0" borderId="9" xfId="0" applyNumberFormat="1" applyFont="1" applyFill="1" applyBorder="1" applyAlignment="1" applyProtection="1">
      <alignment horizontal="right" vertical="top"/>
    </xf>
    <xf numFmtId="4" fontId="5" fillId="0" borderId="9" xfId="132" applyNumberFormat="1" applyFont="1" applyFill="1" applyBorder="1" applyAlignment="1" applyProtection="1">
      <alignment vertical="top"/>
    </xf>
    <xf numFmtId="4" fontId="5" fillId="0" borderId="9" xfId="132" applyNumberFormat="1" applyFont="1" applyFill="1" applyBorder="1" applyAlignment="1" applyProtection="1">
      <alignment vertical="top" wrapText="1"/>
    </xf>
    <xf numFmtId="39" fontId="5" fillId="0" borderId="9" xfId="142" applyNumberFormat="1" applyFont="1" applyFill="1" applyBorder="1" applyAlignment="1" applyProtection="1">
      <alignment vertical="top" wrapText="1"/>
      <protection locked="0"/>
    </xf>
    <xf numFmtId="40" fontId="5" fillId="0" borderId="9" xfId="142" applyNumberFormat="1" applyFont="1" applyFill="1" applyBorder="1" applyAlignment="1" applyProtection="1">
      <alignment horizontal="right" vertical="top" wrapText="1"/>
    </xf>
    <xf numFmtId="4" fontId="5" fillId="28" borderId="0" xfId="0" applyNumberFormat="1" applyFont="1" applyFill="1" applyBorder="1" applyAlignment="1">
      <alignment horizontal="center" vertical="top"/>
    </xf>
    <xf numFmtId="4" fontId="5" fillId="28" borderId="0" xfId="0" applyNumberFormat="1" applyFont="1" applyFill="1" applyAlignment="1">
      <alignment horizontal="center" vertical="top"/>
    </xf>
    <xf numFmtId="4" fontId="8" fillId="26" borderId="0" xfId="0" applyNumberFormat="1" applyFont="1" applyFill="1" applyBorder="1" applyAlignment="1" applyProtection="1">
      <alignment horizontal="center" vertical="top"/>
    </xf>
    <xf numFmtId="4" fontId="8" fillId="26" borderId="0" xfId="66" applyNumberFormat="1" applyFont="1" applyFill="1" applyBorder="1" applyAlignment="1" applyProtection="1">
      <alignment vertical="top"/>
    </xf>
    <xf numFmtId="173" fontId="8" fillId="28" borderId="11" xfId="0" applyNumberFormat="1" applyFont="1" applyFill="1" applyBorder="1" applyAlignment="1" applyProtection="1">
      <alignment horizontal="center" vertical="top" wrapText="1"/>
    </xf>
    <xf numFmtId="0" fontId="8" fillId="28" borderId="12" xfId="0" applyFont="1" applyFill="1" applyBorder="1" applyAlignment="1" applyProtection="1">
      <alignment horizontal="center" vertical="top" wrapText="1"/>
    </xf>
    <xf numFmtId="0" fontId="8" fillId="28" borderId="13" xfId="0" applyFont="1" applyFill="1" applyBorder="1" applyAlignment="1" applyProtection="1">
      <alignment horizontal="center" vertical="top" wrapText="1"/>
    </xf>
    <xf numFmtId="0" fontId="8" fillId="28" borderId="14" xfId="0" applyFont="1" applyFill="1" applyBorder="1" applyAlignment="1" applyProtection="1">
      <alignment horizontal="center" vertical="top" wrapText="1"/>
    </xf>
    <xf numFmtId="4" fontId="8" fillId="26" borderId="0" xfId="0" applyNumberFormat="1" applyFont="1" applyFill="1" applyBorder="1" applyAlignment="1" applyProtection="1">
      <alignment horizontal="right" vertical="top"/>
    </xf>
    <xf numFmtId="4" fontId="34" fillId="26" borderId="0" xfId="0" applyNumberFormat="1" applyFont="1" applyFill="1" applyBorder="1" applyAlignment="1" applyProtection="1">
      <alignment vertical="top"/>
    </xf>
    <xf numFmtId="4" fontId="34" fillId="26" borderId="0" xfId="0" applyNumberFormat="1" applyFont="1" applyFill="1" applyBorder="1" applyAlignment="1" applyProtection="1">
      <alignment horizontal="center" vertical="top"/>
    </xf>
    <xf numFmtId="4" fontId="34" fillId="26" borderId="0" xfId="66" applyNumberFormat="1" applyFont="1" applyFill="1" applyBorder="1" applyAlignment="1" applyProtection="1">
      <alignment vertical="top"/>
    </xf>
    <xf numFmtId="4" fontId="8" fillId="26" borderId="9" xfId="89" applyNumberFormat="1" applyFont="1" applyFill="1" applyBorder="1" applyAlignment="1" applyProtection="1">
      <alignment horizontal="center" vertical="top"/>
    </xf>
    <xf numFmtId="4" fontId="8" fillId="26" borderId="9" xfId="0" applyNumberFormat="1" applyFont="1" applyFill="1" applyBorder="1" applyAlignment="1" applyProtection="1">
      <alignment vertical="top" wrapText="1"/>
    </xf>
    <xf numFmtId="4" fontId="7" fillId="26" borderId="9" xfId="0" applyNumberFormat="1" applyFont="1" applyFill="1" applyBorder="1" applyAlignment="1" applyProtection="1">
      <alignment horizontal="center" vertical="top"/>
    </xf>
    <xf numFmtId="4" fontId="5" fillId="26" borderId="9" xfId="74" applyNumberFormat="1" applyFont="1" applyFill="1" applyBorder="1" applyAlignment="1" applyProtection="1">
      <alignment horizontal="right" vertical="top" wrapText="1"/>
    </xf>
    <xf numFmtId="3" fontId="8" fillId="26" borderId="9" xfId="88" applyNumberFormat="1" applyFont="1" applyFill="1" applyBorder="1" applyAlignment="1" applyProtection="1">
      <alignment horizontal="right" vertical="top" wrapText="1"/>
    </xf>
    <xf numFmtId="4" fontId="8" fillId="26" borderId="9" xfId="0" applyNumberFormat="1" applyFont="1" applyFill="1" applyBorder="1" applyAlignment="1" applyProtection="1">
      <alignment horizontal="left" vertical="top" wrapText="1"/>
    </xf>
    <xf numFmtId="4" fontId="5" fillId="26" borderId="9" xfId="0" applyNumberFormat="1" applyFont="1" applyFill="1" applyBorder="1" applyAlignment="1" applyProtection="1">
      <alignment vertical="top" wrapText="1"/>
    </xf>
    <xf numFmtId="179" fontId="5" fillId="26" borderId="9" xfId="89" applyNumberFormat="1" applyFont="1" applyFill="1" applyBorder="1" applyAlignment="1" applyProtection="1">
      <alignment horizontal="right" vertical="top"/>
    </xf>
    <xf numFmtId="4" fontId="5" fillId="26" borderId="9" xfId="89" applyNumberFormat="1" applyFont="1" applyFill="1" applyBorder="1" applyAlignment="1" applyProtection="1">
      <alignment horizontal="right" vertical="top"/>
    </xf>
    <xf numFmtId="4" fontId="7" fillId="26" borderId="9" xfId="0" applyNumberFormat="1" applyFont="1" applyFill="1" applyBorder="1" applyAlignment="1" applyProtection="1">
      <alignment vertical="top" wrapText="1"/>
    </xf>
    <xf numFmtId="179" fontId="5" fillId="26" borderId="9" xfId="88" applyNumberFormat="1" applyFont="1" applyFill="1" applyBorder="1" applyAlignment="1" applyProtection="1">
      <alignment horizontal="right" vertical="top" wrapText="1"/>
    </xf>
    <xf numFmtId="4" fontId="5" fillId="26" borderId="9" xfId="0" applyNumberFormat="1" applyFont="1" applyFill="1" applyBorder="1" applyAlignment="1" applyProtection="1">
      <alignment horizontal="center" vertical="top"/>
    </xf>
    <xf numFmtId="4" fontId="5" fillId="26" borderId="9" xfId="0" applyNumberFormat="1" applyFont="1" applyFill="1" applyBorder="1" applyAlignment="1" applyProtection="1">
      <alignment horizontal="center" vertical="top" wrapText="1"/>
    </xf>
    <xf numFmtId="4" fontId="6" fillId="26" borderId="9" xfId="0" applyNumberFormat="1" applyFont="1" applyFill="1" applyBorder="1" applyAlignment="1" applyProtection="1">
      <alignment vertical="top" wrapText="1"/>
    </xf>
    <xf numFmtId="4" fontId="5" fillId="26" borderId="9" xfId="88" applyNumberFormat="1" applyFont="1" applyFill="1" applyBorder="1" applyAlignment="1" applyProtection="1">
      <alignment horizontal="right" vertical="top" wrapText="1"/>
    </xf>
    <xf numFmtId="4" fontId="8" fillId="26" borderId="9" xfId="89" applyNumberFormat="1" applyFont="1" applyFill="1" applyBorder="1" applyAlignment="1" applyProtection="1">
      <alignment horizontal="right" vertical="top"/>
    </xf>
    <xf numFmtId="0" fontId="5" fillId="26" borderId="9" xfId="0" applyFont="1" applyFill="1" applyBorder="1" applyAlignment="1" applyProtection="1">
      <alignment vertical="top"/>
    </xf>
    <xf numFmtId="4" fontId="8" fillId="26" borderId="9" xfId="0" applyNumberFormat="1" applyFont="1" applyFill="1" applyBorder="1" applyAlignment="1" applyProtection="1">
      <alignment horizontal="right" vertical="top"/>
    </xf>
    <xf numFmtId="4" fontId="8" fillId="26" borderId="9" xfId="0" applyNumberFormat="1" applyFont="1" applyFill="1" applyBorder="1" applyAlignment="1" applyProtection="1">
      <alignment horizontal="center" vertical="top"/>
    </xf>
    <xf numFmtId="4" fontId="34" fillId="26" borderId="9" xfId="0" applyNumberFormat="1" applyFont="1" applyFill="1" applyBorder="1" applyAlignment="1" applyProtection="1">
      <alignment vertical="top"/>
    </xf>
    <xf numFmtId="4" fontId="34" fillId="26" borderId="9" xfId="0" applyNumberFormat="1" applyFont="1" applyFill="1" applyBorder="1" applyAlignment="1" applyProtection="1">
      <alignment horizontal="center" vertical="top"/>
    </xf>
    <xf numFmtId="4" fontId="8" fillId="26" borderId="9" xfId="0" applyNumberFormat="1" applyFont="1" applyFill="1" applyBorder="1" applyAlignment="1" applyProtection="1">
      <alignment vertical="top"/>
    </xf>
    <xf numFmtId="4" fontId="8" fillId="26" borderId="9" xfId="66" applyNumberFormat="1" applyFont="1" applyFill="1" applyBorder="1" applyAlignment="1" applyProtection="1">
      <alignment vertical="top"/>
    </xf>
    <xf numFmtId="4" fontId="5" fillId="26" borderId="9" xfId="0" applyNumberFormat="1" applyFont="1" applyFill="1" applyBorder="1" applyAlignment="1" applyProtection="1">
      <alignment horizontal="justify" vertical="top" wrapText="1"/>
    </xf>
    <xf numFmtId="4" fontId="5" fillId="26" borderId="9" xfId="0" applyNumberFormat="1" applyFont="1" applyFill="1" applyBorder="1" applyAlignment="1" applyProtection="1">
      <alignment horizontal="right" vertical="top" wrapText="1"/>
    </xf>
    <xf numFmtId="4" fontId="5" fillId="26" borderId="9" xfId="85" applyNumberFormat="1" applyFont="1" applyFill="1" applyBorder="1" applyAlignment="1" applyProtection="1">
      <alignment horizontal="left" vertical="top" wrapText="1"/>
    </xf>
    <xf numFmtId="4" fontId="5" fillId="26" borderId="9" xfId="124" applyNumberFormat="1" applyFont="1" applyFill="1" applyBorder="1" applyAlignment="1" applyProtection="1">
      <alignment horizontal="center" vertical="top"/>
    </xf>
    <xf numFmtId="4" fontId="35" fillId="26" borderId="9" xfId="0" applyNumberFormat="1" applyFont="1" applyFill="1" applyBorder="1" applyAlignment="1" applyProtection="1">
      <alignment horizontal="center" vertical="top"/>
    </xf>
    <xf numFmtId="4" fontId="8" fillId="26" borderId="9" xfId="85" applyNumberFormat="1" applyFont="1" applyFill="1" applyBorder="1" applyAlignment="1" applyProtection="1">
      <alignment horizontal="left" vertical="top" wrapText="1"/>
    </xf>
    <xf numFmtId="4" fontId="38" fillId="26" borderId="9" xfId="124" applyNumberFormat="1" applyFont="1" applyFill="1" applyBorder="1" applyAlignment="1" applyProtection="1">
      <alignment horizontal="right" vertical="top" wrapText="1"/>
    </xf>
    <xf numFmtId="179" fontId="8" fillId="26" borderId="9" xfId="88" applyNumberFormat="1" applyFont="1" applyFill="1" applyBorder="1" applyAlignment="1" applyProtection="1">
      <alignment horizontal="right" vertical="top" wrapText="1"/>
    </xf>
    <xf numFmtId="4" fontId="5" fillId="26" borderId="9" xfId="87" applyNumberFormat="1" applyFont="1" applyFill="1" applyBorder="1" applyAlignment="1" applyProtection="1">
      <alignment vertical="top"/>
    </xf>
    <xf numFmtId="4" fontId="37" fillId="26" borderId="9" xfId="0" applyNumberFormat="1" applyFont="1" applyFill="1" applyBorder="1" applyAlignment="1" applyProtection="1">
      <alignment vertical="top"/>
    </xf>
    <xf numFmtId="4" fontId="8" fillId="26" borderId="9" xfId="87" applyNumberFormat="1" applyFont="1" applyFill="1" applyBorder="1" applyAlignment="1" applyProtection="1">
      <alignment horizontal="center" vertical="top"/>
    </xf>
    <xf numFmtId="4" fontId="5" fillId="26" borderId="9" xfId="87" applyNumberFormat="1" applyFont="1" applyFill="1" applyBorder="1" applyAlignment="1" applyProtection="1">
      <alignment horizontal="center" vertical="top"/>
    </xf>
    <xf numFmtId="4" fontId="5" fillId="26" borderId="9" xfId="108" applyNumberFormat="1" applyFont="1" applyFill="1" applyBorder="1" applyAlignment="1" applyProtection="1">
      <alignment horizontal="right" vertical="top" wrapText="1"/>
    </xf>
    <xf numFmtId="4" fontId="5" fillId="26" borderId="9" xfId="108" applyNumberFormat="1" applyFont="1" applyFill="1" applyBorder="1" applyAlignment="1" applyProtection="1">
      <alignment horizontal="center" vertical="top" wrapText="1"/>
    </xf>
    <xf numFmtId="4" fontId="8" fillId="26" borderId="9" xfId="88" applyNumberFormat="1" applyFont="1" applyFill="1" applyBorder="1" applyAlignment="1" applyProtection="1">
      <alignment horizontal="right" vertical="top" wrapText="1"/>
    </xf>
    <xf numFmtId="4" fontId="8" fillId="26" borderId="9" xfId="0" applyNumberFormat="1" applyFont="1" applyFill="1" applyBorder="1" applyAlignment="1" applyProtection="1">
      <alignment horizontal="justify" vertical="top" wrapText="1"/>
    </xf>
    <xf numFmtId="4" fontId="8" fillId="30" borderId="9" xfId="0" applyNumberFormat="1" applyFont="1" applyFill="1" applyBorder="1" applyAlignment="1" applyProtection="1">
      <alignment horizontal="right" vertical="top"/>
    </xf>
    <xf numFmtId="4" fontId="8" fillId="30" borderId="9" xfId="0" applyNumberFormat="1" applyFont="1" applyFill="1" applyBorder="1" applyAlignment="1" applyProtection="1">
      <alignment horizontal="center" vertical="top"/>
    </xf>
    <xf numFmtId="4" fontId="34" fillId="30" borderId="9" xfId="0" applyNumberFormat="1" applyFont="1" applyFill="1" applyBorder="1" applyAlignment="1" applyProtection="1">
      <alignment vertical="top"/>
    </xf>
    <xf numFmtId="4" fontId="34" fillId="30" borderId="9" xfId="0" applyNumberFormat="1" applyFont="1" applyFill="1" applyBorder="1" applyAlignment="1" applyProtection="1">
      <alignment horizontal="center" vertical="top"/>
    </xf>
    <xf numFmtId="4" fontId="8" fillId="30" borderId="9" xfId="0" applyNumberFormat="1" applyFont="1" applyFill="1" applyBorder="1" applyAlignment="1" applyProtection="1">
      <alignment horizontal="right" vertical="top" wrapText="1"/>
    </xf>
    <xf numFmtId="4" fontId="8" fillId="0" borderId="9" xfId="124" applyNumberFormat="1" applyFont="1" applyFill="1" applyBorder="1" applyAlignment="1" applyProtection="1">
      <alignment horizontal="center" vertical="top" wrapText="1"/>
    </xf>
    <xf numFmtId="4" fontId="8" fillId="0" borderId="9" xfId="0" applyNumberFormat="1" applyFont="1" applyFill="1" applyBorder="1" applyAlignment="1" applyProtection="1">
      <alignment horizontal="left" vertical="top" wrapText="1"/>
    </xf>
    <xf numFmtId="4" fontId="5" fillId="0" borderId="9" xfId="122" applyNumberFormat="1" applyFont="1" applyFill="1" applyBorder="1" applyAlignment="1" applyProtection="1">
      <alignment horizontal="right" vertical="top" wrapText="1"/>
    </xf>
    <xf numFmtId="4" fontId="5" fillId="0" borderId="9" xfId="122" applyNumberFormat="1" applyFont="1" applyFill="1" applyBorder="1" applyAlignment="1" applyProtection="1">
      <alignment horizontal="center" vertical="top" wrapText="1"/>
    </xf>
    <xf numFmtId="4" fontId="8" fillId="0" borderId="9" xfId="122" applyNumberFormat="1" applyFont="1" applyFill="1" applyBorder="1" applyAlignment="1" applyProtection="1">
      <alignment horizontal="right" vertical="top" wrapText="1"/>
    </xf>
    <xf numFmtId="4" fontId="8" fillId="26" borderId="9" xfId="0" applyNumberFormat="1" applyFont="1" applyFill="1" applyBorder="1" applyAlignment="1" applyProtection="1">
      <alignment horizontal="center" vertical="top" wrapText="1"/>
    </xf>
    <xf numFmtId="4" fontId="5" fillId="26" borderId="9" xfId="122" applyNumberFormat="1" applyFont="1" applyFill="1" applyBorder="1" applyAlignment="1" applyProtection="1">
      <alignment horizontal="center" vertical="top" wrapText="1"/>
    </xf>
    <xf numFmtId="4" fontId="8" fillId="26" borderId="9" xfId="122" applyNumberFormat="1" applyFont="1" applyFill="1" applyBorder="1" applyAlignment="1" applyProtection="1">
      <alignment horizontal="right" vertical="top" wrapText="1"/>
    </xf>
    <xf numFmtId="3" fontId="8" fillId="26" borderId="9" xfId="124" applyNumberFormat="1" applyFont="1" applyFill="1" applyBorder="1" applyAlignment="1" applyProtection="1">
      <alignment horizontal="right" vertical="top" wrapText="1"/>
    </xf>
    <xf numFmtId="4" fontId="8" fillId="26" borderId="9" xfId="0" applyNumberFormat="1" applyFont="1" applyFill="1" applyBorder="1" applyAlignment="1" applyProtection="1">
      <alignment horizontal="right" vertical="top" wrapText="1"/>
    </xf>
    <xf numFmtId="0" fontId="5" fillId="26" borderId="9" xfId="0" applyFont="1" applyFill="1" applyBorder="1" applyAlignment="1" applyProtection="1">
      <alignment horizontal="center" vertical="top"/>
    </xf>
    <xf numFmtId="4" fontId="5" fillId="26" borderId="9" xfId="0" applyNumberFormat="1" applyFont="1" applyFill="1" applyBorder="1" applyAlignment="1" applyProtection="1">
      <alignment horizontal="left" vertical="top"/>
    </xf>
    <xf numFmtId="179" fontId="5" fillId="0" borderId="9" xfId="88" applyNumberFormat="1" applyFont="1" applyFill="1" applyBorder="1" applyAlignment="1" applyProtection="1">
      <alignment horizontal="right" vertical="top" wrapText="1"/>
    </xf>
    <xf numFmtId="4" fontId="5" fillId="0" borderId="9" xfId="0" applyNumberFormat="1" applyFont="1" applyFill="1" applyBorder="1" applyAlignment="1" applyProtection="1">
      <alignment horizontal="justify" vertical="top" wrapText="1"/>
    </xf>
    <xf numFmtId="4" fontId="5" fillId="0" borderId="9" xfId="0" applyNumberFormat="1" applyFont="1" applyFill="1" applyBorder="1" applyAlignment="1" applyProtection="1">
      <alignment horizontal="right" vertical="top" wrapText="1"/>
    </xf>
    <xf numFmtId="4" fontId="5" fillId="0" borderId="9" xfId="0" applyNumberFormat="1" applyFont="1" applyFill="1" applyBorder="1" applyAlignment="1" applyProtection="1">
      <alignment horizontal="center" vertical="top" wrapText="1"/>
    </xf>
    <xf numFmtId="4" fontId="5" fillId="0" borderId="9" xfId="0" applyNumberFormat="1" applyFont="1" applyFill="1" applyBorder="1" applyAlignment="1" applyProtection="1">
      <alignment vertical="top" wrapText="1"/>
    </xf>
    <xf numFmtId="179" fontId="8" fillId="26" borderId="9" xfId="0" applyNumberFormat="1" applyFont="1" applyFill="1" applyBorder="1" applyAlignment="1" applyProtection="1">
      <alignment horizontal="right" vertical="top"/>
    </xf>
    <xf numFmtId="0" fontId="8" fillId="26" borderId="9" xfId="0" applyNumberFormat="1" applyFont="1" applyFill="1" applyBorder="1" applyAlignment="1" applyProtection="1">
      <alignment horizontal="center" vertical="top"/>
    </xf>
    <xf numFmtId="39" fontId="8" fillId="26" borderId="9" xfId="0" applyNumberFormat="1" applyFont="1" applyFill="1" applyBorder="1" applyAlignment="1" applyProtection="1">
      <alignment horizontal="left" vertical="top" wrapText="1"/>
    </xf>
    <xf numFmtId="0" fontId="8" fillId="26" borderId="9" xfId="0" applyFont="1" applyFill="1" applyBorder="1" applyAlignment="1" applyProtection="1">
      <alignment horizontal="center" vertical="top"/>
    </xf>
    <xf numFmtId="0" fontId="8" fillId="26" borderId="9" xfId="0" applyFont="1" applyFill="1" applyBorder="1" applyAlignment="1" applyProtection="1">
      <alignment vertical="top"/>
    </xf>
    <xf numFmtId="166" fontId="5" fillId="26" borderId="9" xfId="123" applyFont="1" applyFill="1" applyBorder="1" applyAlignment="1" applyProtection="1">
      <alignment vertical="top"/>
    </xf>
    <xf numFmtId="39" fontId="5" fillId="26" borderId="9" xfId="0" applyNumberFormat="1" applyFont="1" applyFill="1" applyBorder="1" applyAlignment="1" applyProtection="1">
      <alignment horizontal="center" vertical="top"/>
    </xf>
    <xf numFmtId="39" fontId="5" fillId="26" borderId="9" xfId="0" applyNumberFormat="1" applyFont="1" applyFill="1" applyBorder="1" applyAlignment="1" applyProtection="1">
      <alignment vertical="top"/>
    </xf>
    <xf numFmtId="0" fontId="5" fillId="26" borderId="9" xfId="0" applyNumberFormat="1" applyFont="1" applyFill="1" applyBorder="1" applyAlignment="1" applyProtection="1">
      <alignment horizontal="right" vertical="top"/>
    </xf>
    <xf numFmtId="183" fontId="39" fillId="26" borderId="9" xfId="123" applyNumberFormat="1" applyFont="1" applyFill="1" applyBorder="1" applyAlignment="1" applyProtection="1">
      <alignment horizontal="right" vertical="top" wrapText="1"/>
    </xf>
    <xf numFmtId="0" fontId="39" fillId="26" borderId="9" xfId="117" applyFont="1" applyFill="1" applyBorder="1" applyAlignment="1" applyProtection="1">
      <alignment vertical="top" wrapText="1"/>
    </xf>
    <xf numFmtId="184" fontId="36" fillId="26" borderId="9" xfId="123" applyNumberFormat="1" applyFont="1" applyFill="1" applyBorder="1" applyAlignment="1" applyProtection="1">
      <alignment horizontal="right" vertical="top" wrapText="1"/>
    </xf>
    <xf numFmtId="0" fontId="5" fillId="26" borderId="9" xfId="142" applyNumberFormat="1" applyFont="1" applyFill="1" applyBorder="1" applyAlignment="1" applyProtection="1">
      <alignment vertical="top" wrapText="1"/>
    </xf>
    <xf numFmtId="0" fontId="5" fillId="26" borderId="9" xfId="142" applyNumberFormat="1" applyFont="1" applyFill="1" applyBorder="1" applyAlignment="1" applyProtection="1">
      <alignment horizontal="center" vertical="top" wrapText="1"/>
    </xf>
    <xf numFmtId="0" fontId="37" fillId="26" borderId="9" xfId="0" applyFont="1" applyFill="1" applyBorder="1" applyAlignment="1" applyProtection="1">
      <alignment vertical="top"/>
    </xf>
    <xf numFmtId="4" fontId="36" fillId="26" borderId="9" xfId="144" applyNumberFormat="1" applyFont="1" applyFill="1" applyBorder="1" applyAlignment="1" applyProtection="1">
      <alignment vertical="top"/>
    </xf>
    <xf numFmtId="181" fontId="7" fillId="26" borderId="9" xfId="0" applyNumberFormat="1" applyFont="1" applyFill="1" applyBorder="1" applyAlignment="1" applyProtection="1">
      <alignment horizontal="center" vertical="top"/>
    </xf>
    <xf numFmtId="4" fontId="36" fillId="26" borderId="9" xfId="0" applyNumberFormat="1" applyFont="1" applyFill="1" applyBorder="1" applyAlignment="1" applyProtection="1">
      <alignment vertical="top"/>
    </xf>
    <xf numFmtId="39" fontId="5" fillId="26" borderId="9" xfId="0" applyNumberFormat="1" applyFont="1" applyFill="1" applyBorder="1" applyAlignment="1" applyProtection="1">
      <alignment vertical="top" wrapText="1"/>
    </xf>
    <xf numFmtId="0" fontId="8" fillId="26" borderId="9" xfId="123" applyNumberFormat="1" applyFont="1" applyFill="1" applyBorder="1" applyAlignment="1" applyProtection="1">
      <alignment horizontal="right" vertical="top"/>
    </xf>
    <xf numFmtId="0" fontId="8" fillId="26" borderId="9" xfId="145" applyFont="1" applyFill="1" applyBorder="1" applyAlignment="1" applyProtection="1">
      <alignment vertical="top" wrapText="1"/>
    </xf>
    <xf numFmtId="2" fontId="5" fillId="26" borderId="9" xfId="123" applyNumberFormat="1" applyFont="1" applyFill="1" applyBorder="1" applyAlignment="1" applyProtection="1">
      <alignment horizontal="center" vertical="top"/>
    </xf>
    <xf numFmtId="0" fontId="5" fillId="26" borderId="9" xfId="123" applyNumberFormat="1" applyFont="1" applyFill="1" applyBorder="1" applyAlignment="1" applyProtection="1">
      <alignment horizontal="right" vertical="top"/>
    </xf>
    <xf numFmtId="0" fontId="36" fillId="26" borderId="9" xfId="0" applyFont="1" applyFill="1" applyBorder="1" applyAlignment="1" applyProtection="1">
      <alignment vertical="top" wrapText="1"/>
    </xf>
    <xf numFmtId="0" fontId="36" fillId="26" borderId="9" xfId="0" applyFont="1" applyFill="1" applyBorder="1" applyAlignment="1" applyProtection="1">
      <alignment horizontal="justify" vertical="top" wrapText="1"/>
    </xf>
    <xf numFmtId="2" fontId="5" fillId="26" borderId="9" xfId="123" applyNumberFormat="1" applyFont="1" applyFill="1" applyBorder="1" applyAlignment="1" applyProtection="1">
      <alignment horizontal="center" vertical="top" wrapText="1"/>
    </xf>
    <xf numFmtId="0" fontId="8" fillId="26" borderId="9" xfId="0" applyNumberFormat="1" applyFont="1" applyFill="1" applyBorder="1" applyAlignment="1" applyProtection="1">
      <alignment horizontal="right" vertical="top"/>
    </xf>
    <xf numFmtId="39" fontId="8" fillId="26" borderId="9" xfId="0" applyNumberFormat="1" applyFont="1" applyFill="1" applyBorder="1" applyAlignment="1" applyProtection="1">
      <alignment vertical="top" wrapText="1"/>
    </xf>
    <xf numFmtId="0" fontId="5" fillId="26" borderId="9" xfId="0" applyNumberFormat="1" applyFont="1" applyFill="1" applyBorder="1" applyAlignment="1" applyProtection="1">
      <alignment horizontal="right" vertical="top" wrapText="1"/>
    </xf>
    <xf numFmtId="0" fontId="36" fillId="26" borderId="9" xfId="0" applyNumberFormat="1" applyFont="1" applyFill="1" applyBorder="1" applyAlignment="1" applyProtection="1">
      <alignment horizontal="right" vertical="top" wrapText="1"/>
    </xf>
    <xf numFmtId="39" fontId="36" fillId="26" borderId="9" xfId="0" applyNumberFormat="1" applyFont="1" applyFill="1" applyBorder="1" applyAlignment="1" applyProtection="1">
      <alignment vertical="top" wrapText="1"/>
    </xf>
    <xf numFmtId="4" fontId="36" fillId="26" borderId="9" xfId="0" applyNumberFormat="1" applyFont="1" applyFill="1" applyBorder="1" applyAlignment="1" applyProtection="1">
      <alignment vertical="top" wrapText="1"/>
    </xf>
    <xf numFmtId="0" fontId="8" fillId="26" borderId="9" xfId="0" applyFont="1" applyFill="1" applyBorder="1" applyAlignment="1" applyProtection="1">
      <alignment vertical="top" wrapText="1"/>
    </xf>
    <xf numFmtId="0" fontId="5" fillId="26" borderId="9" xfId="0" applyFont="1" applyFill="1" applyBorder="1" applyAlignment="1" applyProtection="1">
      <alignment vertical="top" wrapText="1"/>
    </xf>
    <xf numFmtId="168" fontId="5" fillId="26" borderId="9" xfId="0" applyNumberFormat="1" applyFont="1" applyFill="1" applyBorder="1" applyAlignment="1" applyProtection="1">
      <alignment vertical="top" wrapText="1"/>
    </xf>
    <xf numFmtId="0" fontId="5" fillId="26" borderId="9" xfId="0" applyFont="1" applyFill="1" applyBorder="1" applyAlignment="1" applyProtection="1">
      <alignment horizontal="center" vertical="top" wrapText="1"/>
    </xf>
    <xf numFmtId="0" fontId="8" fillId="26" borderId="9" xfId="142" applyNumberFormat="1" applyFont="1" applyFill="1" applyBorder="1" applyAlignment="1" applyProtection="1">
      <alignment vertical="top" wrapText="1"/>
    </xf>
    <xf numFmtId="1" fontId="8" fillId="26" borderId="9" xfId="0" applyNumberFormat="1" applyFont="1" applyFill="1" applyBorder="1" applyAlignment="1" applyProtection="1">
      <alignment horizontal="right" vertical="top" wrapText="1"/>
    </xf>
    <xf numFmtId="168" fontId="5" fillId="26" borderId="9" xfId="0" applyNumberFormat="1" applyFont="1" applyFill="1" applyBorder="1" applyAlignment="1" applyProtection="1">
      <alignment vertical="top"/>
    </xf>
    <xf numFmtId="168" fontId="5" fillId="26" borderId="9" xfId="0" applyNumberFormat="1" applyFont="1" applyFill="1" applyBorder="1" applyAlignment="1" applyProtection="1">
      <alignment horizontal="center" vertical="top"/>
    </xf>
    <xf numFmtId="173" fontId="5" fillId="26" borderId="9" xfId="0" applyNumberFormat="1" applyFont="1" applyFill="1" applyBorder="1" applyAlignment="1" applyProtection="1">
      <alignment horizontal="right" vertical="top" wrapText="1"/>
    </xf>
    <xf numFmtId="0" fontId="5" fillId="26" borderId="9" xfId="0" applyFont="1" applyFill="1" applyBorder="1" applyAlignment="1" applyProtection="1">
      <alignment horizontal="justify" vertical="top" wrapText="1"/>
    </xf>
    <xf numFmtId="168" fontId="5" fillId="26" borderId="9" xfId="0" applyNumberFormat="1" applyFont="1" applyFill="1" applyBorder="1" applyAlignment="1" applyProtection="1">
      <alignment horizontal="center" vertical="top" wrapText="1"/>
    </xf>
    <xf numFmtId="4" fontId="36" fillId="26" borderId="9" xfId="0" applyNumberFormat="1" applyFont="1" applyFill="1" applyBorder="1" applyAlignment="1" applyProtection="1">
      <alignment horizontal="right" vertical="top" wrapText="1"/>
    </xf>
    <xf numFmtId="39" fontId="36" fillId="26" borderId="9" xfId="136" applyFont="1" applyFill="1" applyBorder="1" applyAlignment="1" applyProtection="1">
      <alignment horizontal="center" vertical="top"/>
    </xf>
    <xf numFmtId="0" fontId="36" fillId="26" borderId="9" xfId="0" applyFont="1" applyFill="1" applyBorder="1" applyAlignment="1" applyProtection="1">
      <alignment vertical="top"/>
    </xf>
    <xf numFmtId="49" fontId="36" fillId="26" borderId="9" xfId="0" applyNumberFormat="1" applyFont="1" applyFill="1" applyBorder="1" applyAlignment="1" applyProtection="1">
      <alignment horizontal="left" vertical="top" wrapText="1"/>
    </xf>
    <xf numFmtId="2" fontId="36" fillId="26" borderId="9" xfId="123" applyNumberFormat="1" applyFont="1" applyFill="1" applyBorder="1" applyAlignment="1" applyProtection="1">
      <alignment horizontal="center" vertical="top"/>
    </xf>
    <xf numFmtId="1" fontId="6" fillId="26" borderId="9" xfId="0" applyNumberFormat="1" applyFont="1" applyFill="1" applyBorder="1" applyAlignment="1" applyProtection="1">
      <alignment vertical="top"/>
    </xf>
    <xf numFmtId="0" fontId="7" fillId="26" borderId="9" xfId="0" applyFont="1" applyFill="1" applyBorder="1" applyAlignment="1" applyProtection="1">
      <alignment horizontal="left" vertical="top"/>
    </xf>
    <xf numFmtId="168" fontId="7" fillId="26" borderId="9" xfId="0" applyNumberFormat="1" applyFont="1" applyFill="1" applyBorder="1" applyAlignment="1" applyProtection="1">
      <alignment vertical="top"/>
    </xf>
    <xf numFmtId="4" fontId="7" fillId="26" borderId="9" xfId="116" applyNumberFormat="1" applyFont="1" applyFill="1" applyBorder="1" applyAlignment="1" applyProtection="1">
      <alignment vertical="top" wrapText="1"/>
    </xf>
    <xf numFmtId="0" fontId="8" fillId="26" borderId="9" xfId="123" applyNumberFormat="1" applyFont="1" applyFill="1" applyBorder="1" applyAlignment="1" applyProtection="1">
      <alignment horizontal="center" vertical="top"/>
    </xf>
    <xf numFmtId="0" fontId="8" fillId="26" borderId="9" xfId="0" applyFont="1" applyFill="1" applyBorder="1" applyAlignment="1" applyProtection="1">
      <alignment horizontal="left" vertical="top" wrapText="1"/>
    </xf>
    <xf numFmtId="0" fontId="8" fillId="26" borderId="9" xfId="0" applyNumberFormat="1" applyFont="1" applyFill="1" applyBorder="1" applyAlignment="1" applyProtection="1">
      <alignment horizontal="right" vertical="top" wrapText="1"/>
    </xf>
    <xf numFmtId="49" fontId="5" fillId="26" borderId="9" xfId="0" applyNumberFormat="1" applyFont="1" applyFill="1" applyBorder="1" applyAlignment="1" applyProtection="1">
      <alignment horizontal="left" vertical="top" wrapText="1"/>
    </xf>
    <xf numFmtId="39" fontId="5" fillId="26" borderId="9" xfId="136" applyFont="1" applyFill="1" applyBorder="1" applyAlignment="1" applyProtection="1">
      <alignment horizontal="center" vertical="top"/>
    </xf>
    <xf numFmtId="0" fontId="5" fillId="26" borderId="9" xfId="0" applyFont="1" applyFill="1" applyBorder="1" applyAlignment="1" applyProtection="1">
      <alignment horizontal="left" vertical="top" wrapText="1"/>
    </xf>
    <xf numFmtId="43" fontId="5" fillId="26" borderId="9" xfId="113" applyNumberFormat="1" applyFont="1" applyFill="1" applyBorder="1" applyAlignment="1" applyProtection="1">
      <alignment horizontal="center" vertical="top"/>
    </xf>
    <xf numFmtId="39" fontId="5" fillId="26" borderId="9" xfId="106" applyNumberFormat="1" applyFont="1" applyFill="1" applyBorder="1" applyAlignment="1" applyProtection="1">
      <alignment horizontal="center" vertical="top"/>
    </xf>
    <xf numFmtId="43" fontId="5" fillId="26" borderId="9" xfId="113" applyNumberFormat="1" applyFont="1" applyFill="1" applyBorder="1" applyAlignment="1" applyProtection="1">
      <alignment horizontal="right" vertical="top" wrapText="1"/>
    </xf>
    <xf numFmtId="0" fontId="5" fillId="26" borderId="9" xfId="106" applyFont="1" applyFill="1" applyBorder="1" applyAlignment="1" applyProtection="1">
      <alignment vertical="top" wrapText="1"/>
    </xf>
    <xf numFmtId="2" fontId="5" fillId="26" borderId="9" xfId="107" applyNumberFormat="1" applyFont="1" applyFill="1" applyBorder="1" applyAlignment="1" applyProtection="1">
      <alignment horizontal="right" vertical="top" wrapText="1"/>
    </xf>
    <xf numFmtId="0" fontId="5" fillId="26" borderId="9" xfId="117" applyFont="1" applyFill="1" applyBorder="1" applyAlignment="1" applyProtection="1">
      <alignment horizontal="left" vertical="top" wrapText="1"/>
    </xf>
    <xf numFmtId="4" fontId="5" fillId="26" borderId="9" xfId="117" applyNumberFormat="1" applyFont="1" applyFill="1" applyBorder="1" applyAlignment="1" applyProtection="1">
      <alignment horizontal="right" vertical="top"/>
    </xf>
    <xf numFmtId="165" fontId="5" fillId="26" borderId="9" xfId="68" applyNumberFormat="1" applyFont="1" applyFill="1" applyBorder="1" applyAlignment="1" applyProtection="1">
      <alignment horizontal="right" vertical="top" wrapText="1"/>
    </xf>
    <xf numFmtId="0" fontId="8" fillId="0" borderId="9" xfId="0" applyNumberFormat="1" applyFont="1" applyFill="1" applyBorder="1" applyAlignment="1" applyProtection="1">
      <alignment horizontal="center" vertical="top"/>
    </xf>
    <xf numFmtId="0" fontId="8" fillId="0" borderId="9" xfId="0" applyFont="1" applyFill="1" applyBorder="1" applyAlignment="1" applyProtection="1">
      <alignment vertical="top"/>
    </xf>
    <xf numFmtId="43" fontId="5" fillId="0" borderId="9" xfId="113" applyNumberFormat="1" applyFont="1" applyFill="1" applyBorder="1" applyAlignment="1" applyProtection="1">
      <alignment horizontal="center" vertical="top"/>
    </xf>
    <xf numFmtId="39" fontId="5" fillId="0" borderId="9" xfId="106" applyNumberFormat="1" applyFont="1" applyFill="1" applyBorder="1" applyAlignment="1" applyProtection="1">
      <alignment horizontal="center" vertical="top"/>
    </xf>
    <xf numFmtId="43" fontId="5" fillId="0" borderId="9" xfId="113" applyNumberFormat="1" applyFont="1" applyFill="1" applyBorder="1" applyAlignment="1" applyProtection="1">
      <alignment horizontal="right" vertical="top" wrapText="1"/>
    </xf>
    <xf numFmtId="1" fontId="8" fillId="0" borderId="9" xfId="0" applyNumberFormat="1" applyFont="1" applyFill="1" applyBorder="1" applyAlignment="1" applyProtection="1">
      <alignment horizontal="right" vertical="top"/>
    </xf>
    <xf numFmtId="0" fontId="6" fillId="0" borderId="9" xfId="0" applyFont="1" applyFill="1" applyBorder="1" applyAlignment="1" applyProtection="1">
      <alignment horizontal="left" vertical="top"/>
    </xf>
    <xf numFmtId="4" fontId="7" fillId="0" borderId="9" xfId="0" applyNumberFormat="1" applyFont="1" applyFill="1" applyBorder="1" applyAlignment="1" applyProtection="1">
      <alignment horizontal="right" vertical="top"/>
    </xf>
    <xf numFmtId="173" fontId="5" fillId="0" borderId="9" xfId="0" applyNumberFormat="1" applyFont="1" applyFill="1" applyBorder="1" applyAlignment="1" applyProtection="1">
      <alignment horizontal="right" vertical="top"/>
    </xf>
    <xf numFmtId="0" fontId="7" fillId="0" borderId="9" xfId="0" applyFont="1" applyFill="1" applyBorder="1" applyAlignment="1" applyProtection="1">
      <alignment horizontal="left" vertical="top"/>
    </xf>
    <xf numFmtId="4" fontId="5" fillId="0" borderId="9" xfId="0" applyNumberFormat="1" applyFont="1" applyFill="1" applyBorder="1" applyAlignment="1" applyProtection="1">
      <alignment horizontal="right" vertical="top"/>
    </xf>
    <xf numFmtId="39" fontId="36" fillId="0" borderId="9" xfId="136" applyFont="1" applyFill="1" applyBorder="1" applyAlignment="1" applyProtection="1">
      <alignment horizontal="center" vertical="top"/>
    </xf>
    <xf numFmtId="0" fontId="5" fillId="0" borderId="9" xfId="0" applyNumberFormat="1" applyFont="1" applyFill="1" applyBorder="1" applyAlignment="1" applyProtection="1">
      <alignment horizontal="justify" vertical="top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5" fillId="0" borderId="9" xfId="0" applyFont="1" applyFill="1" applyBorder="1" applyAlignment="1" applyProtection="1">
      <alignment horizontal="left" vertical="top" wrapText="1"/>
    </xf>
    <xf numFmtId="39" fontId="5" fillId="0" borderId="9" xfId="0" applyNumberFormat="1" applyFont="1" applyFill="1" applyBorder="1" applyAlignment="1" applyProtection="1">
      <alignment horizontal="center" vertical="top"/>
    </xf>
    <xf numFmtId="0" fontId="8" fillId="0" borderId="9" xfId="0" applyFont="1" applyFill="1" applyBorder="1" applyAlignment="1" applyProtection="1">
      <alignment horizontal="left" vertical="top" wrapText="1"/>
    </xf>
    <xf numFmtId="2" fontId="5" fillId="0" borderId="9" xfId="123" applyNumberFormat="1" applyFont="1" applyFill="1" applyBorder="1" applyAlignment="1" applyProtection="1">
      <alignment horizontal="center" vertical="top"/>
    </xf>
    <xf numFmtId="184" fontId="5" fillId="0" borderId="9" xfId="123" applyNumberFormat="1" applyFont="1" applyFill="1" applyBorder="1" applyAlignment="1" applyProtection="1">
      <alignment horizontal="right" vertical="top" wrapText="1"/>
    </xf>
    <xf numFmtId="0" fontId="5" fillId="0" borderId="9" xfId="0" applyFont="1" applyFill="1" applyBorder="1" applyAlignment="1" applyProtection="1">
      <alignment vertical="top" wrapText="1"/>
    </xf>
    <xf numFmtId="173" fontId="5" fillId="0" borderId="9" xfId="0" applyNumberFormat="1" applyFont="1" applyFill="1" applyBorder="1" applyAlignment="1" applyProtection="1">
      <alignment horizontal="right" vertical="top" wrapText="1"/>
    </xf>
    <xf numFmtId="0" fontId="5" fillId="0" borderId="9" xfId="0" applyNumberFormat="1" applyFont="1" applyFill="1" applyBorder="1" applyAlignment="1" applyProtection="1">
      <alignment horizontal="right" vertical="top" wrapText="1"/>
    </xf>
    <xf numFmtId="49" fontId="5" fillId="0" borderId="9" xfId="0" applyNumberFormat="1" applyFont="1" applyFill="1" applyBorder="1" applyAlignment="1" applyProtection="1">
      <alignment horizontal="left" vertical="top" wrapText="1"/>
    </xf>
    <xf numFmtId="49" fontId="36" fillId="0" borderId="9" xfId="0" applyNumberFormat="1" applyFont="1" applyFill="1" applyBorder="1" applyAlignment="1" applyProtection="1">
      <alignment horizontal="left" vertical="top" wrapText="1"/>
    </xf>
    <xf numFmtId="4" fontId="36" fillId="0" borderId="9" xfId="0" applyNumberFormat="1" applyFont="1" applyFill="1" applyBorder="1" applyAlignment="1" applyProtection="1">
      <alignment horizontal="right" vertical="top"/>
    </xf>
    <xf numFmtId="2" fontId="36" fillId="0" borderId="9" xfId="123" applyNumberFormat="1" applyFont="1" applyFill="1" applyBorder="1" applyAlignment="1" applyProtection="1">
      <alignment horizontal="center" vertical="top"/>
    </xf>
    <xf numFmtId="4" fontId="36" fillId="0" borderId="9" xfId="0" applyNumberFormat="1" applyFont="1" applyFill="1" applyBorder="1" applyAlignment="1" applyProtection="1">
      <alignment vertical="top" wrapText="1"/>
    </xf>
    <xf numFmtId="2" fontId="5" fillId="0" borderId="9" xfId="0" applyNumberFormat="1" applyFont="1" applyFill="1" applyBorder="1" applyAlignment="1" applyProtection="1">
      <alignment horizontal="right" vertical="top" wrapText="1"/>
    </xf>
    <xf numFmtId="183" fontId="8" fillId="0" borderId="9" xfId="123" applyNumberFormat="1" applyFont="1" applyFill="1" applyBorder="1" applyAlignment="1" applyProtection="1">
      <alignment horizontal="right" vertical="top"/>
    </xf>
    <xf numFmtId="0" fontId="8" fillId="0" borderId="9" xfId="0" applyFont="1" applyFill="1" applyBorder="1" applyAlignment="1" applyProtection="1">
      <alignment vertical="top" wrapText="1"/>
    </xf>
    <xf numFmtId="184" fontId="5" fillId="0" borderId="9" xfId="0" applyNumberFormat="1" applyFont="1" applyFill="1" applyBorder="1" applyAlignment="1" applyProtection="1">
      <alignment horizontal="right" vertical="top" wrapText="1"/>
    </xf>
    <xf numFmtId="0" fontId="5" fillId="0" borderId="9" xfId="104" applyFont="1" applyFill="1" applyBorder="1" applyAlignment="1" applyProtection="1">
      <alignment vertical="top" wrapText="1"/>
    </xf>
    <xf numFmtId="2" fontId="5" fillId="0" borderId="9" xfId="0" applyNumberFormat="1" applyFont="1" applyFill="1" applyBorder="1" applyAlignment="1" applyProtection="1">
      <alignment vertical="top"/>
    </xf>
    <xf numFmtId="0" fontId="5" fillId="0" borderId="9" xfId="0" applyFont="1" applyFill="1" applyBorder="1" applyAlignment="1" applyProtection="1">
      <alignment vertical="top"/>
    </xf>
    <xf numFmtId="4" fontId="5" fillId="0" borderId="9" xfId="147" applyNumberFormat="1" applyFont="1" applyFill="1" applyBorder="1" applyAlignment="1" applyProtection="1">
      <alignment horizontal="right" vertical="top" wrapText="1"/>
    </xf>
    <xf numFmtId="4" fontId="5" fillId="0" borderId="9" xfId="0" applyNumberFormat="1" applyFont="1" applyFill="1" applyBorder="1" applyAlignment="1" applyProtection="1">
      <alignment vertical="top"/>
    </xf>
    <xf numFmtId="4" fontId="5" fillId="0" borderId="9" xfId="0" applyNumberFormat="1" applyFont="1" applyFill="1" applyBorder="1" applyAlignment="1" applyProtection="1">
      <alignment horizontal="center" vertical="top"/>
    </xf>
    <xf numFmtId="4" fontId="36" fillId="0" borderId="9" xfId="0" applyNumberFormat="1" applyFont="1" applyFill="1" applyBorder="1" applyAlignment="1" applyProtection="1">
      <alignment vertical="top"/>
    </xf>
    <xf numFmtId="1" fontId="8" fillId="0" borderId="9" xfId="106" applyNumberFormat="1" applyFont="1" applyFill="1" applyBorder="1" applyAlignment="1" applyProtection="1">
      <alignment horizontal="right" vertical="top"/>
    </xf>
    <xf numFmtId="0" fontId="8" fillId="0" borderId="9" xfId="142" applyNumberFormat="1" applyFont="1" applyFill="1" applyBorder="1" applyAlignment="1" applyProtection="1">
      <alignment horizontal="left" vertical="top" wrapText="1"/>
    </xf>
    <xf numFmtId="165" fontId="5" fillId="0" borderId="9" xfId="116" applyNumberFormat="1" applyFont="1" applyFill="1" applyBorder="1" applyAlignment="1" applyProtection="1">
      <alignment vertical="top"/>
    </xf>
    <xf numFmtId="168" fontId="5" fillId="0" borderId="9" xfId="0" applyNumberFormat="1" applyFont="1" applyFill="1" applyBorder="1" applyAlignment="1" applyProtection="1">
      <alignment horizontal="center" vertical="top"/>
    </xf>
    <xf numFmtId="4" fontId="5" fillId="0" borderId="9" xfId="148" applyNumberFormat="1" applyFont="1" applyFill="1" applyBorder="1" applyAlignment="1" applyProtection="1">
      <alignment vertical="top"/>
    </xf>
    <xf numFmtId="0" fontId="5" fillId="0" borderId="9" xfId="0" applyFont="1" applyFill="1" applyBorder="1" applyAlignment="1" applyProtection="1">
      <alignment horizontal="left" vertical="top"/>
    </xf>
    <xf numFmtId="0" fontId="8" fillId="0" borderId="9" xfId="149" applyNumberFormat="1" applyFont="1" applyFill="1" applyBorder="1" applyAlignment="1" applyProtection="1">
      <alignment horizontal="right" vertical="top"/>
    </xf>
    <xf numFmtId="0" fontId="5" fillId="0" borderId="9" xfId="149" applyNumberFormat="1" applyFont="1" applyFill="1" applyBorder="1" applyAlignment="1" applyProtection="1">
      <alignment vertical="top"/>
    </xf>
    <xf numFmtId="181" fontId="5" fillId="0" borderId="9" xfId="0" applyNumberFormat="1" applyFont="1" applyFill="1" applyBorder="1" applyAlignment="1" applyProtection="1">
      <alignment horizontal="center" vertical="top"/>
    </xf>
    <xf numFmtId="0" fontId="5" fillId="0" borderId="9" xfId="142" applyNumberFormat="1" applyFont="1" applyFill="1" applyBorder="1" applyAlignment="1" applyProtection="1">
      <alignment horizontal="center" vertical="top" wrapText="1"/>
    </xf>
    <xf numFmtId="0" fontId="5" fillId="0" borderId="9" xfId="142" applyNumberFormat="1" applyFont="1" applyFill="1" applyBorder="1" applyAlignment="1" applyProtection="1">
      <alignment vertical="top" wrapText="1"/>
    </xf>
    <xf numFmtId="4" fontId="8" fillId="0" borderId="9" xfId="0" applyNumberFormat="1" applyFont="1" applyFill="1" applyBorder="1" applyAlignment="1" applyProtection="1">
      <alignment vertical="top" wrapText="1"/>
    </xf>
    <xf numFmtId="4" fontId="7" fillId="0" borderId="9" xfId="0" applyNumberFormat="1" applyFont="1" applyFill="1" applyBorder="1" applyAlignment="1" applyProtection="1">
      <alignment vertical="top"/>
    </xf>
    <xf numFmtId="0" fontId="5" fillId="0" borderId="9" xfId="0" applyNumberFormat="1" applyFont="1" applyFill="1" applyBorder="1" applyAlignment="1" applyProtection="1">
      <alignment vertical="top" wrapText="1"/>
    </xf>
    <xf numFmtId="39" fontId="5" fillId="0" borderId="9" xfId="0" applyNumberFormat="1" applyFont="1" applyFill="1" applyBorder="1" applyAlignment="1" applyProtection="1">
      <alignment horizontal="center" vertical="top" wrapText="1"/>
    </xf>
    <xf numFmtId="0" fontId="5" fillId="0" borderId="9" xfId="142" applyNumberFormat="1" applyFont="1" applyFill="1" applyBorder="1" applyAlignment="1" applyProtection="1">
      <alignment horizontal="left" vertical="top" wrapText="1"/>
    </xf>
    <xf numFmtId="39" fontId="5" fillId="0" borderId="9" xfId="142" applyNumberFormat="1" applyFont="1" applyFill="1" applyBorder="1" applyAlignment="1" applyProtection="1">
      <alignment vertical="top"/>
    </xf>
    <xf numFmtId="4" fontId="8" fillId="0" borderId="9" xfId="0" applyNumberFormat="1" applyFont="1" applyFill="1" applyBorder="1" applyAlignment="1" applyProtection="1">
      <alignment horizontal="center" vertical="top"/>
    </xf>
    <xf numFmtId="4" fontId="38" fillId="26" borderId="9" xfId="0" applyNumberFormat="1" applyFont="1" applyFill="1" applyBorder="1" applyAlignment="1" applyProtection="1">
      <alignment horizontal="right" vertical="top" wrapText="1"/>
    </xf>
    <xf numFmtId="4" fontId="5" fillId="26" borderId="9" xfId="0" applyNumberFormat="1" applyFont="1" applyFill="1" applyBorder="1" applyAlignment="1" applyProtection="1">
      <alignment horizontal="left" vertical="top" wrapText="1"/>
    </xf>
    <xf numFmtId="4" fontId="8" fillId="26" borderId="9" xfId="0" applyNumberFormat="1" applyFont="1" applyFill="1" applyBorder="1" applyAlignment="1" applyProtection="1">
      <alignment horizontal="left" vertical="top"/>
    </xf>
    <xf numFmtId="0" fontId="5" fillId="26" borderId="9" xfId="0" applyFont="1" applyFill="1" applyBorder="1" applyAlignment="1" applyProtection="1">
      <alignment horizontal="right" vertical="top" wrapText="1"/>
    </xf>
    <xf numFmtId="0" fontId="8" fillId="26" borderId="9" xfId="0" applyFont="1" applyFill="1" applyBorder="1" applyAlignment="1" applyProtection="1">
      <alignment horizontal="right" vertical="top" wrapText="1"/>
    </xf>
    <xf numFmtId="168" fontId="8" fillId="26" borderId="9" xfId="111" applyNumberFormat="1" applyFont="1" applyFill="1" applyBorder="1" applyAlignment="1" applyProtection="1">
      <alignment vertical="top"/>
    </xf>
    <xf numFmtId="4" fontId="35" fillId="26" borderId="9" xfId="0" applyNumberFormat="1" applyFont="1" applyFill="1" applyBorder="1" applyAlignment="1" applyProtection="1">
      <alignment vertical="top" wrapText="1"/>
    </xf>
    <xf numFmtId="4" fontId="35" fillId="26" borderId="9" xfId="108" applyNumberFormat="1" applyFont="1" applyFill="1" applyBorder="1" applyAlignment="1" applyProtection="1">
      <alignment vertical="top"/>
    </xf>
    <xf numFmtId="3" fontId="8" fillId="26" borderId="9" xfId="0" applyNumberFormat="1" applyFont="1" applyFill="1" applyBorder="1" applyAlignment="1" applyProtection="1">
      <alignment vertical="top"/>
    </xf>
    <xf numFmtId="4" fontId="5" fillId="26" borderId="9" xfId="108" applyNumberFormat="1" applyFont="1" applyFill="1" applyBorder="1" applyAlignment="1" applyProtection="1">
      <alignment vertical="top"/>
    </xf>
    <xf numFmtId="179" fontId="5" fillId="26" borderId="9" xfId="0" applyNumberFormat="1" applyFont="1" applyFill="1" applyBorder="1" applyAlignment="1" applyProtection="1">
      <alignment vertical="top"/>
    </xf>
    <xf numFmtId="4" fontId="5" fillId="26" borderId="9" xfId="74" applyNumberFormat="1" applyFont="1" applyFill="1" applyBorder="1" applyAlignment="1" applyProtection="1">
      <alignment vertical="top" wrapText="1"/>
    </xf>
    <xf numFmtId="4" fontId="7" fillId="26" borderId="9" xfId="0" applyNumberFormat="1" applyFont="1" applyFill="1" applyBorder="1" applyAlignment="1" applyProtection="1">
      <alignment horizontal="left" vertical="top"/>
    </xf>
    <xf numFmtId="4" fontId="5" fillId="26" borderId="9" xfId="107" applyNumberFormat="1" applyFont="1" applyFill="1" applyBorder="1" applyAlignment="1" applyProtection="1">
      <alignment horizontal="justify" vertical="top" wrapText="1"/>
    </xf>
    <xf numFmtId="4" fontId="8" fillId="0" borderId="9" xfId="0" applyNumberFormat="1" applyFont="1" applyFill="1" applyBorder="1" applyAlignment="1" applyProtection="1">
      <alignment horizontal="left" vertical="top"/>
    </xf>
    <xf numFmtId="4" fontId="8" fillId="26" borderId="9" xfId="115" applyNumberFormat="1" applyFont="1" applyFill="1" applyBorder="1" applyAlignment="1" applyProtection="1">
      <alignment horizontal="left" vertical="top" wrapText="1"/>
    </xf>
    <xf numFmtId="4" fontId="5" fillId="26" borderId="9" xfId="118" applyNumberFormat="1" applyFont="1" applyFill="1" applyBorder="1" applyAlignment="1" applyProtection="1">
      <alignment horizontal="right" vertical="top" wrapText="1"/>
    </xf>
    <xf numFmtId="179" fontId="8" fillId="26" borderId="9" xfId="115" applyNumberFormat="1" applyFont="1" applyFill="1" applyBorder="1" applyAlignment="1" applyProtection="1">
      <alignment horizontal="right" vertical="top" wrapText="1"/>
    </xf>
    <xf numFmtId="3" fontId="5" fillId="26" borderId="9" xfId="0" applyNumberFormat="1" applyFont="1" applyFill="1" applyBorder="1" applyAlignment="1" applyProtection="1">
      <alignment vertical="top"/>
    </xf>
    <xf numFmtId="4" fontId="5" fillId="26" borderId="9" xfId="115" applyNumberFormat="1" applyFont="1" applyFill="1" applyBorder="1" applyAlignment="1" applyProtection="1">
      <alignment horizontal="right" vertical="top"/>
    </xf>
    <xf numFmtId="4" fontId="5" fillId="26" borderId="9" xfId="115" applyNumberFormat="1" applyFont="1" applyFill="1" applyBorder="1" applyAlignment="1" applyProtection="1">
      <alignment horizontal="center" vertical="top" wrapText="1"/>
    </xf>
    <xf numFmtId="4" fontId="5" fillId="26" borderId="9" xfId="115" applyNumberFormat="1" applyFont="1" applyFill="1" applyBorder="1" applyAlignment="1" applyProtection="1">
      <alignment vertical="top"/>
    </xf>
    <xf numFmtId="4" fontId="8" fillId="26" borderId="9" xfId="115" applyNumberFormat="1" applyFont="1" applyFill="1" applyBorder="1" applyAlignment="1" applyProtection="1">
      <alignment horizontal="right" vertical="top" wrapText="1"/>
    </xf>
    <xf numFmtId="4" fontId="7" fillId="26" borderId="9" xfId="115" applyNumberFormat="1" applyFont="1" applyFill="1" applyBorder="1" applyAlignment="1" applyProtection="1">
      <alignment horizontal="center" vertical="top" wrapText="1"/>
    </xf>
    <xf numFmtId="4" fontId="38" fillId="26" borderId="9" xfId="0" applyNumberFormat="1" applyFont="1" applyFill="1" applyBorder="1" applyAlignment="1" applyProtection="1">
      <alignment vertical="top" wrapText="1"/>
    </xf>
    <xf numFmtId="4" fontId="38" fillId="26" borderId="9" xfId="0" applyNumberFormat="1" applyFont="1" applyFill="1" applyBorder="1" applyAlignment="1" applyProtection="1">
      <alignment horizontal="center" vertical="top"/>
    </xf>
    <xf numFmtId="181" fontId="5" fillId="26" borderId="9" xfId="0" applyNumberFormat="1" applyFont="1" applyFill="1" applyBorder="1" applyAlignment="1" applyProtection="1">
      <alignment horizontal="center" vertical="top"/>
    </xf>
    <xf numFmtId="4" fontId="5" fillId="26" borderId="9" xfId="115" applyNumberFormat="1" applyFont="1" applyFill="1" applyBorder="1" applyAlignment="1" applyProtection="1">
      <alignment horizontal="right" vertical="top" wrapText="1"/>
    </xf>
    <xf numFmtId="4" fontId="5" fillId="26" borderId="9" xfId="127" applyNumberFormat="1" applyFont="1" applyFill="1" applyBorder="1" applyAlignment="1" applyProtection="1">
      <alignment horizontal="left" vertical="top" wrapText="1"/>
    </xf>
    <xf numFmtId="4" fontId="8" fillId="26" borderId="9" xfId="127" applyNumberFormat="1" applyFont="1" applyFill="1" applyBorder="1" applyAlignment="1" applyProtection="1">
      <alignment horizontal="left" vertical="top" wrapText="1"/>
    </xf>
    <xf numFmtId="4" fontId="35" fillId="26" borderId="9" xfId="0" applyNumberFormat="1" applyFont="1" applyFill="1" applyBorder="1" applyAlignment="1" applyProtection="1">
      <alignment vertical="top"/>
    </xf>
    <xf numFmtId="4" fontId="38" fillId="26" borderId="9" xfId="124" applyNumberFormat="1" applyFont="1" applyFill="1" applyBorder="1" applyAlignment="1" applyProtection="1">
      <alignment horizontal="center" vertical="top"/>
    </xf>
    <xf numFmtId="4" fontId="5" fillId="0" borderId="9" xfId="121" applyNumberFormat="1" applyFont="1" applyFill="1" applyBorder="1" applyAlignment="1" applyProtection="1">
      <alignment horizontal="right" vertical="top" wrapText="1"/>
    </xf>
    <xf numFmtId="4" fontId="5" fillId="26" borderId="9" xfId="121" applyNumberFormat="1" applyFont="1" applyFill="1" applyBorder="1" applyAlignment="1" applyProtection="1">
      <alignment horizontal="right" vertical="top" wrapText="1"/>
    </xf>
    <xf numFmtId="4" fontId="8" fillId="0" borderId="9" xfId="0" applyNumberFormat="1" applyFont="1" applyFill="1" applyBorder="1" applyAlignment="1" applyProtection="1">
      <alignment horizontal="right" vertical="top" wrapText="1"/>
    </xf>
    <xf numFmtId="4" fontId="8" fillId="0" borderId="9" xfId="0" applyNumberFormat="1" applyFont="1" applyFill="1" applyBorder="1" applyAlignment="1" applyProtection="1">
      <alignment horizontal="center" vertical="top" wrapText="1"/>
    </xf>
    <xf numFmtId="4" fontId="8" fillId="28" borderId="9" xfId="0" applyNumberFormat="1" applyFont="1" applyFill="1" applyBorder="1" applyAlignment="1" applyProtection="1">
      <alignment horizontal="right" vertical="top" wrapText="1"/>
    </xf>
    <xf numFmtId="4" fontId="8" fillId="28" borderId="9" xfId="0" applyNumberFormat="1" applyFont="1" applyFill="1" applyBorder="1" applyAlignment="1" applyProtection="1">
      <alignment horizontal="center" vertical="top" wrapText="1"/>
    </xf>
    <xf numFmtId="0" fontId="36" fillId="26" borderId="9" xfId="0" applyFont="1" applyFill="1" applyBorder="1" applyAlignment="1" applyProtection="1">
      <alignment horizontal="right" vertical="top"/>
    </xf>
    <xf numFmtId="10" fontId="36" fillId="26" borderId="9" xfId="93" applyNumberFormat="1" applyFont="1" applyFill="1" applyBorder="1" applyAlignment="1" applyProtection="1">
      <alignment vertical="top"/>
    </xf>
    <xf numFmtId="168" fontId="36" fillId="26" borderId="9" xfId="0" applyNumberFormat="1" applyFont="1" applyFill="1" applyBorder="1" applyAlignment="1" applyProtection="1">
      <alignment horizontal="right" vertical="top"/>
    </xf>
    <xf numFmtId="4" fontId="36" fillId="26" borderId="9" xfId="108" applyNumberFormat="1" applyFont="1" applyFill="1" applyBorder="1" applyAlignment="1" applyProtection="1">
      <alignment vertical="top"/>
    </xf>
    <xf numFmtId="0" fontId="36" fillId="0" borderId="9" xfId="0" applyFont="1" applyFill="1" applyBorder="1" applyAlignment="1" applyProtection="1">
      <alignment vertical="top"/>
    </xf>
    <xf numFmtId="0" fontId="36" fillId="0" borderId="9" xfId="0" applyFont="1" applyFill="1" applyBorder="1" applyAlignment="1" applyProtection="1">
      <alignment horizontal="right" vertical="top"/>
    </xf>
    <xf numFmtId="4" fontId="36" fillId="0" borderId="9" xfId="93" applyNumberFormat="1" applyFont="1" applyFill="1" applyBorder="1" applyAlignment="1" applyProtection="1">
      <alignment vertical="top"/>
    </xf>
    <xf numFmtId="168" fontId="36" fillId="0" borderId="9" xfId="0" applyNumberFormat="1" applyFont="1" applyFill="1" applyBorder="1" applyAlignment="1" applyProtection="1">
      <alignment horizontal="center" vertical="top"/>
    </xf>
    <xf numFmtId="4" fontId="36" fillId="0" borderId="9" xfId="108" applyNumberFormat="1" applyFont="1" applyFill="1" applyBorder="1" applyAlignment="1" applyProtection="1">
      <alignment vertical="top"/>
    </xf>
    <xf numFmtId="173" fontId="5" fillId="29" borderId="10" xfId="0" applyNumberFormat="1" applyFont="1" applyFill="1" applyBorder="1" applyAlignment="1" applyProtection="1">
      <alignment horizontal="right" vertical="top"/>
    </xf>
    <xf numFmtId="0" fontId="8" fillId="29" borderId="10" xfId="0" applyFont="1" applyFill="1" applyBorder="1" applyAlignment="1" applyProtection="1">
      <alignment horizontal="right" vertical="top"/>
    </xf>
    <xf numFmtId="168" fontId="5" fillId="29" borderId="10" xfId="0" applyNumberFormat="1" applyFont="1" applyFill="1" applyBorder="1" applyAlignment="1" applyProtection="1">
      <alignment horizontal="right" vertical="top"/>
    </xf>
    <xf numFmtId="168" fontId="5" fillId="29" borderId="10" xfId="0" applyNumberFormat="1" applyFont="1" applyFill="1" applyBorder="1" applyAlignment="1" applyProtection="1">
      <alignment horizontal="center" vertical="top"/>
    </xf>
    <xf numFmtId="4" fontId="8" fillId="29" borderId="10" xfId="124" applyNumberFormat="1" applyFont="1" applyFill="1" applyBorder="1" applyAlignment="1" applyProtection="1">
      <alignment vertical="top"/>
    </xf>
    <xf numFmtId="4" fontId="5" fillId="0" borderId="9" xfId="87" applyNumberFormat="1" applyFont="1" applyBorder="1" applyAlignment="1" applyProtection="1">
      <alignment horizontal="right" vertical="top"/>
    </xf>
    <xf numFmtId="4" fontId="37" fillId="0" borderId="9" xfId="0" applyNumberFormat="1" applyFont="1" applyBorder="1" applyAlignment="1" applyProtection="1">
      <alignment vertical="top"/>
    </xf>
    <xf numFmtId="4" fontId="5" fillId="0" borderId="9" xfId="87" applyNumberFormat="1" applyFont="1" applyBorder="1" applyAlignment="1" applyProtection="1">
      <alignment vertical="top"/>
    </xf>
    <xf numFmtId="4" fontId="5" fillId="0" borderId="9" xfId="87" applyNumberFormat="1" applyFont="1" applyBorder="1" applyAlignment="1" applyProtection="1">
      <alignment horizontal="center" vertical="top"/>
    </xf>
    <xf numFmtId="4" fontId="5" fillId="0" borderId="9" xfId="125" applyNumberFormat="1" applyFont="1" applyFill="1" applyBorder="1" applyAlignment="1" applyProtection="1">
      <alignment vertical="top" wrapText="1"/>
    </xf>
    <xf numFmtId="4" fontId="7" fillId="26" borderId="9" xfId="66" applyNumberFormat="1" applyFont="1" applyFill="1" applyBorder="1" applyAlignment="1" applyProtection="1">
      <alignment vertical="top" wrapText="1"/>
      <protection locked="0"/>
    </xf>
    <xf numFmtId="4" fontId="5" fillId="26" borderId="9" xfId="66" applyNumberFormat="1" applyFont="1" applyFill="1" applyBorder="1" applyAlignment="1" applyProtection="1">
      <alignment vertical="top" wrapText="1"/>
      <protection locked="0"/>
    </xf>
    <xf numFmtId="4" fontId="5" fillId="26" borderId="9" xfId="0" applyNumberFormat="1" applyFont="1" applyFill="1" applyBorder="1" applyAlignment="1" applyProtection="1">
      <alignment vertical="top"/>
      <protection locked="0"/>
    </xf>
    <xf numFmtId="4" fontId="8" fillId="26" borderId="9" xfId="66" applyNumberFormat="1" applyFont="1" applyFill="1" applyBorder="1" applyAlignment="1" applyProtection="1">
      <alignment vertical="top" wrapText="1"/>
      <protection locked="0"/>
    </xf>
    <xf numFmtId="4" fontId="5" fillId="26" borderId="9" xfId="0" applyNumberFormat="1" applyFont="1" applyFill="1" applyBorder="1" applyAlignment="1" applyProtection="1">
      <alignment vertical="top" wrapText="1"/>
      <protection locked="0"/>
    </xf>
    <xf numFmtId="4" fontId="34" fillId="26" borderId="9" xfId="66" applyNumberFormat="1" applyFont="1" applyFill="1" applyBorder="1" applyAlignment="1" applyProtection="1">
      <alignment vertical="top"/>
      <protection locked="0"/>
    </xf>
    <xf numFmtId="4" fontId="8" fillId="26" borderId="9" xfId="66" applyNumberFormat="1" applyFont="1" applyFill="1" applyBorder="1" applyAlignment="1" applyProtection="1">
      <alignment vertical="top"/>
      <protection locked="0"/>
    </xf>
    <xf numFmtId="4" fontId="5" fillId="26" borderId="9" xfId="66" applyNumberFormat="1" applyFont="1" applyFill="1" applyBorder="1" applyAlignment="1" applyProtection="1">
      <alignment vertical="top"/>
      <protection locked="0"/>
    </xf>
    <xf numFmtId="4" fontId="38" fillId="26" borderId="9" xfId="124" applyNumberFormat="1" applyFont="1" applyFill="1" applyBorder="1" applyAlignment="1" applyProtection="1">
      <alignment horizontal="right" vertical="top" wrapText="1"/>
      <protection locked="0"/>
    </xf>
    <xf numFmtId="4" fontId="5" fillId="26" borderId="9" xfId="87" applyNumberFormat="1" applyFont="1" applyFill="1" applyBorder="1" applyAlignment="1" applyProtection="1">
      <alignment vertical="top"/>
      <protection locked="0"/>
    </xf>
    <xf numFmtId="4" fontId="34" fillId="30" borderId="9" xfId="66" applyNumberFormat="1" applyFont="1" applyFill="1" applyBorder="1" applyAlignment="1" applyProtection="1">
      <alignment vertical="top"/>
      <protection locked="0"/>
    </xf>
    <xf numFmtId="4" fontId="5" fillId="0" borderId="9" xfId="122" applyNumberFormat="1" applyFont="1" applyFill="1" applyBorder="1" applyAlignment="1" applyProtection="1">
      <alignment horizontal="right" vertical="top" wrapText="1"/>
      <protection locked="0"/>
    </xf>
    <xf numFmtId="4" fontId="8" fillId="26" borderId="9" xfId="0" applyNumberFormat="1" applyFont="1" applyFill="1" applyBorder="1" applyAlignment="1" applyProtection="1">
      <alignment horizontal="right" vertical="top" wrapText="1"/>
      <protection locked="0"/>
    </xf>
    <xf numFmtId="4" fontId="5" fillId="0" borderId="9" xfId="66" applyNumberFormat="1" applyFont="1" applyFill="1" applyBorder="1" applyAlignment="1" applyProtection="1">
      <alignment vertical="top"/>
      <protection locked="0"/>
    </xf>
    <xf numFmtId="39" fontId="5" fillId="26" borderId="9" xfId="0" applyNumberFormat="1" applyFont="1" applyFill="1" applyBorder="1" applyAlignment="1" applyProtection="1">
      <alignment vertical="top"/>
      <protection locked="0"/>
    </xf>
    <xf numFmtId="176" fontId="36" fillId="26" borderId="9" xfId="116" applyNumberFormat="1" applyFont="1" applyFill="1" applyBorder="1" applyAlignment="1" applyProtection="1">
      <alignment horizontal="right" vertical="top" wrapText="1"/>
      <protection locked="0"/>
    </xf>
    <xf numFmtId="39" fontId="38" fillId="26" borderId="9" xfId="0" applyNumberFormat="1" applyFont="1" applyFill="1" applyBorder="1" applyAlignment="1" applyProtection="1">
      <alignment horizontal="right" vertical="top"/>
      <protection locked="0"/>
    </xf>
    <xf numFmtId="166" fontId="38" fillId="26" borderId="9" xfId="123" applyFont="1" applyFill="1" applyBorder="1" applyAlignment="1" applyProtection="1">
      <alignment horizontal="right" vertical="top"/>
      <protection locked="0"/>
    </xf>
    <xf numFmtId="166" fontId="36" fillId="26" borderId="9" xfId="123" applyFont="1" applyFill="1" applyBorder="1" applyAlignment="1" applyProtection="1">
      <alignment horizontal="right" vertical="top" wrapText="1"/>
      <protection locked="0"/>
    </xf>
    <xf numFmtId="39" fontId="38" fillId="26" borderId="9" xfId="0" applyNumberFormat="1" applyFont="1" applyFill="1" applyBorder="1" applyAlignment="1" applyProtection="1">
      <alignment vertical="top"/>
      <protection locked="0"/>
    </xf>
    <xf numFmtId="4" fontId="36" fillId="26" borderId="9" xfId="0" applyNumberFormat="1" applyFont="1" applyFill="1" applyBorder="1" applyAlignment="1" applyProtection="1">
      <alignment horizontal="right" vertical="top"/>
      <protection locked="0"/>
    </xf>
    <xf numFmtId="4" fontId="38" fillId="26" borderId="9" xfId="0" applyNumberFormat="1" applyFont="1" applyFill="1" applyBorder="1" applyAlignment="1" applyProtection="1">
      <alignment horizontal="right" vertical="top"/>
      <protection locked="0"/>
    </xf>
    <xf numFmtId="168" fontId="36" fillId="26" borderId="9" xfId="0" applyNumberFormat="1" applyFont="1" applyFill="1" applyBorder="1" applyAlignment="1" applyProtection="1">
      <alignment vertical="top" wrapText="1"/>
      <protection locked="0"/>
    </xf>
    <xf numFmtId="4" fontId="38" fillId="26" borderId="9" xfId="0" applyNumberFormat="1" applyFont="1" applyFill="1" applyBorder="1" applyAlignment="1" applyProtection="1">
      <alignment vertical="top"/>
      <protection locked="0"/>
    </xf>
    <xf numFmtId="4" fontId="36" fillId="26" borderId="9" xfId="0" applyNumberFormat="1" applyFont="1" applyFill="1" applyBorder="1" applyAlignment="1" applyProtection="1">
      <alignment vertical="top"/>
      <protection locked="0"/>
    </xf>
    <xf numFmtId="168" fontId="36" fillId="26" borderId="9" xfId="0" applyNumberFormat="1" applyFont="1" applyFill="1" applyBorder="1" applyAlignment="1" applyProtection="1">
      <alignment vertical="top"/>
      <protection locked="0"/>
    </xf>
    <xf numFmtId="4" fontId="36" fillId="26" borderId="9" xfId="111" applyNumberFormat="1" applyFont="1" applyFill="1" applyBorder="1" applyAlignment="1" applyProtection="1">
      <alignment vertical="top" wrapText="1"/>
      <protection locked="0"/>
    </xf>
    <xf numFmtId="43" fontId="8" fillId="26" borderId="9" xfId="113" applyNumberFormat="1" applyFont="1" applyFill="1" applyBorder="1" applyAlignment="1" applyProtection="1">
      <alignment horizontal="center" vertical="top"/>
      <protection locked="0"/>
    </xf>
    <xf numFmtId="4" fontId="5" fillId="26" borderId="9" xfId="106" applyNumberFormat="1" applyFont="1" applyFill="1" applyBorder="1" applyAlignment="1" applyProtection="1">
      <alignment horizontal="right" vertical="top"/>
      <protection locked="0"/>
    </xf>
    <xf numFmtId="165" fontId="5" fillId="26" borderId="9" xfId="68" applyNumberFormat="1" applyFont="1" applyFill="1" applyBorder="1" applyAlignment="1" applyProtection="1">
      <alignment horizontal="right" vertical="top" wrapText="1"/>
      <protection locked="0"/>
    </xf>
    <xf numFmtId="43" fontId="8" fillId="0" borderId="9" xfId="113" applyNumberFormat="1" applyFont="1" applyFill="1" applyBorder="1" applyAlignment="1" applyProtection="1">
      <alignment horizontal="center" vertical="top"/>
      <protection locked="0"/>
    </xf>
    <xf numFmtId="168" fontId="7" fillId="0" borderId="9" xfId="0" applyNumberFormat="1" applyFont="1" applyFill="1" applyBorder="1" applyAlignment="1" applyProtection="1">
      <alignment horizontal="right" vertical="top"/>
      <protection locked="0"/>
    </xf>
    <xf numFmtId="168" fontId="5" fillId="0" borderId="9" xfId="0" applyNumberFormat="1" applyFont="1" applyFill="1" applyBorder="1" applyAlignment="1" applyProtection="1">
      <alignment horizontal="right" vertical="top"/>
      <protection locked="0"/>
    </xf>
    <xf numFmtId="4" fontId="5" fillId="0" borderId="9" xfId="0" applyNumberFormat="1" applyFont="1" applyFill="1" applyBorder="1" applyAlignment="1" applyProtection="1">
      <alignment horizontal="right" vertical="top"/>
      <protection locked="0"/>
    </xf>
    <xf numFmtId="4" fontId="36" fillId="0" borderId="9" xfId="0" applyNumberFormat="1" applyFont="1" applyFill="1" applyBorder="1" applyAlignment="1" applyProtection="1">
      <alignment horizontal="right" vertical="top"/>
      <protection locked="0"/>
    </xf>
    <xf numFmtId="166" fontId="5" fillId="0" borderId="9" xfId="146" applyFont="1" applyFill="1" applyBorder="1" applyAlignment="1" applyProtection="1">
      <alignment horizontal="right" vertical="top" wrapText="1"/>
      <protection locked="0"/>
    </xf>
    <xf numFmtId="4" fontId="5" fillId="0" borderId="9" xfId="0" applyNumberFormat="1" applyFont="1" applyFill="1" applyBorder="1" applyAlignment="1" applyProtection="1">
      <alignment vertical="top"/>
      <protection locked="0"/>
    </xf>
    <xf numFmtId="4" fontId="5" fillId="0" borderId="9" xfId="0" applyNumberFormat="1" applyFont="1" applyFill="1" applyBorder="1" applyAlignment="1" applyProtection="1">
      <alignment vertical="top" wrapText="1"/>
      <protection locked="0"/>
    </xf>
    <xf numFmtId="165" fontId="5" fillId="0" borderId="9" xfId="116" applyNumberFormat="1" applyFont="1" applyFill="1" applyBorder="1" applyAlignment="1" applyProtection="1">
      <alignment vertical="top"/>
      <protection locked="0"/>
    </xf>
    <xf numFmtId="0" fontId="5" fillId="0" borderId="9" xfId="149" applyNumberFormat="1" applyFont="1" applyFill="1" applyBorder="1" applyAlignment="1" applyProtection="1">
      <alignment vertical="top"/>
      <protection locked="0"/>
    </xf>
    <xf numFmtId="4" fontId="35" fillId="26" borderId="9" xfId="0" applyNumberFormat="1" applyFont="1" applyFill="1" applyBorder="1" applyAlignment="1" applyProtection="1">
      <alignment horizontal="right" vertical="top" wrapText="1"/>
      <protection locked="0"/>
    </xf>
    <xf numFmtId="4" fontId="38" fillId="26" borderId="9" xfId="0" applyNumberFormat="1" applyFont="1" applyFill="1" applyBorder="1" applyAlignment="1" applyProtection="1">
      <alignment horizontal="right" vertical="top" wrapText="1"/>
      <protection locked="0"/>
    </xf>
    <xf numFmtId="4" fontId="38" fillId="26" borderId="9" xfId="121" applyNumberFormat="1" applyFont="1" applyFill="1" applyBorder="1" applyAlignment="1" applyProtection="1">
      <alignment horizontal="right" vertical="top" wrapText="1"/>
      <protection locked="0"/>
    </xf>
    <xf numFmtId="4" fontId="38" fillId="26" borderId="9" xfId="66" applyNumberFormat="1" applyFont="1" applyFill="1" applyBorder="1" applyAlignment="1" applyProtection="1">
      <alignment vertical="top" wrapText="1"/>
      <protection locked="0"/>
    </xf>
    <xf numFmtId="4" fontId="35" fillId="26" borderId="9" xfId="66" applyNumberFormat="1" applyFont="1" applyFill="1" applyBorder="1" applyAlignment="1" applyProtection="1">
      <alignment vertical="top"/>
      <protection locked="0"/>
    </xf>
    <xf numFmtId="4" fontId="8" fillId="0" borderId="9" xfId="0" applyNumberFormat="1" applyFont="1" applyFill="1" applyBorder="1" applyAlignment="1" applyProtection="1">
      <alignment horizontal="right" vertical="top" wrapText="1"/>
      <protection locked="0"/>
    </xf>
    <xf numFmtId="4" fontId="8" fillId="28" borderId="9" xfId="0" applyNumberFormat="1" applyFont="1" applyFill="1" applyBorder="1" applyAlignment="1" applyProtection="1">
      <alignment horizontal="right" vertical="top" wrapText="1"/>
      <protection locked="0"/>
    </xf>
    <xf numFmtId="166" fontId="36" fillId="26" borderId="9" xfId="66" applyFont="1" applyFill="1" applyBorder="1" applyAlignment="1" applyProtection="1">
      <alignment horizontal="right" vertical="top"/>
      <protection locked="0"/>
    </xf>
    <xf numFmtId="4" fontId="5" fillId="0" borderId="9" xfId="0" applyNumberFormat="1" applyFont="1" applyFill="1" applyBorder="1" applyAlignment="1" applyProtection="1">
      <alignment horizontal="right" vertical="top" wrapText="1"/>
      <protection locked="0"/>
    </xf>
    <xf numFmtId="168" fontId="5" fillId="29" borderId="10" xfId="0" applyNumberFormat="1" applyFont="1" applyFill="1" applyBorder="1" applyAlignment="1" applyProtection="1">
      <alignment horizontal="right" vertical="top"/>
      <protection locked="0"/>
    </xf>
    <xf numFmtId="4" fontId="5" fillId="0" borderId="9" xfId="87" applyNumberFormat="1" applyFont="1" applyBorder="1" applyAlignment="1" applyProtection="1">
      <alignment vertical="top"/>
      <protection locked="0"/>
    </xf>
    <xf numFmtId="4" fontId="5" fillId="0" borderId="9" xfId="121" applyNumberFormat="1" applyFont="1" applyFill="1" applyBorder="1" applyAlignment="1" applyProtection="1">
      <alignment horizontal="right" vertical="top" wrapText="1"/>
      <protection locked="0"/>
    </xf>
    <xf numFmtId="4" fontId="5" fillId="26" borderId="0" xfId="0" applyNumberFormat="1" applyFont="1" applyFill="1" applyBorder="1" applyAlignment="1">
      <alignment horizontal="right" vertical="top" wrapText="1"/>
    </xf>
    <xf numFmtId="4" fontId="5" fillId="26" borderId="0" xfId="0" applyNumberFormat="1" applyFont="1" applyFill="1" applyBorder="1" applyAlignment="1">
      <alignment horizontal="left" vertical="top"/>
    </xf>
    <xf numFmtId="4" fontId="8" fillId="26" borderId="0" xfId="0" applyNumberFormat="1" applyFont="1" applyFill="1" applyBorder="1" applyAlignment="1">
      <alignment vertical="top"/>
    </xf>
    <xf numFmtId="4" fontId="5" fillId="26" borderId="0" xfId="0" applyNumberFormat="1" applyFont="1" applyFill="1" applyBorder="1" applyAlignment="1">
      <alignment vertical="top"/>
    </xf>
    <xf numFmtId="4" fontId="5" fillId="26" borderId="0" xfId="0" quotePrefix="1" applyNumberFormat="1" applyFont="1" applyFill="1" applyBorder="1" applyAlignment="1">
      <alignment vertical="top"/>
    </xf>
    <xf numFmtId="4" fontId="5" fillId="0" borderId="0" xfId="156" applyNumberFormat="1" applyFont="1" applyFill="1" applyBorder="1" applyAlignment="1">
      <alignment vertical="top" wrapText="1"/>
    </xf>
    <xf numFmtId="4" fontId="5" fillId="0" borderId="0" xfId="157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right" vertical="top" wrapText="1"/>
    </xf>
    <xf numFmtId="4" fontId="5" fillId="0" borderId="0" xfId="0" applyNumberFormat="1" applyFont="1" applyFill="1" applyBorder="1" applyAlignment="1">
      <alignment horizontal="center" vertical="top" wrapText="1"/>
    </xf>
    <xf numFmtId="4" fontId="8" fillId="0" borderId="0" xfId="74" applyNumberFormat="1" applyFont="1" applyFill="1" applyBorder="1" applyAlignment="1">
      <alignment horizontal="center" vertical="top" wrapText="1"/>
    </xf>
    <xf numFmtId="0" fontId="5" fillId="0" borderId="0" xfId="156" applyFont="1" applyFill="1" applyBorder="1" applyAlignment="1">
      <alignment vertical="top" wrapText="1"/>
    </xf>
    <xf numFmtId="165" fontId="5" fillId="0" borderId="0" xfId="157" applyFont="1" applyFill="1" applyBorder="1" applyAlignment="1">
      <alignment horizontal="right" vertical="top" wrapText="1"/>
    </xf>
    <xf numFmtId="0" fontId="5" fillId="0" borderId="0" xfId="156" applyFont="1" applyFill="1" applyBorder="1" applyAlignment="1">
      <alignment horizontal="center" vertical="top" wrapText="1"/>
    </xf>
    <xf numFmtId="4" fontId="5" fillId="0" borderId="0" xfId="156" applyNumberFormat="1" applyFont="1" applyFill="1" applyBorder="1" applyAlignment="1">
      <alignment horizontal="right" vertical="top" wrapText="1"/>
    </xf>
    <xf numFmtId="4" fontId="5" fillId="26" borderId="0" xfId="113" applyNumberFormat="1" applyFont="1" applyFill="1" applyAlignment="1">
      <alignment vertical="top" wrapText="1"/>
    </xf>
    <xf numFmtId="4" fontId="8" fillId="26" borderId="0" xfId="0" applyNumberFormat="1" applyFont="1" applyFill="1" applyAlignment="1">
      <alignment horizontal="center" vertical="top"/>
    </xf>
    <xf numFmtId="4" fontId="5" fillId="26" borderId="0" xfId="0" applyNumberFormat="1" applyFont="1" applyFill="1" applyAlignment="1">
      <alignment horizontal="center" vertical="top" wrapText="1"/>
    </xf>
    <xf numFmtId="4" fontId="8" fillId="26" borderId="0" xfId="0" quotePrefix="1" applyNumberFormat="1" applyFont="1" applyFill="1" applyBorder="1" applyAlignment="1" applyProtection="1">
      <alignment horizontal="center" vertical="top"/>
    </xf>
    <xf numFmtId="4" fontId="41" fillId="26" borderId="0" xfId="90" applyNumberFormat="1" applyFont="1" applyFill="1" applyBorder="1" applyAlignment="1" applyProtection="1">
      <alignment horizontal="center" vertical="top" wrapText="1"/>
    </xf>
    <xf numFmtId="0" fontId="8" fillId="26" borderId="0" xfId="0" quotePrefix="1" applyNumberFormat="1" applyFont="1" applyFill="1" applyBorder="1" applyAlignment="1">
      <alignment horizontal="justify" vertical="top" wrapText="1"/>
    </xf>
    <xf numFmtId="0" fontId="5" fillId="26" borderId="0" xfId="0" quotePrefix="1" applyNumberFormat="1" applyFont="1" applyFill="1" applyBorder="1" applyAlignment="1">
      <alignment horizontal="justify" vertical="top" wrapText="1"/>
    </xf>
    <xf numFmtId="4" fontId="8" fillId="26" borderId="0" xfId="0" quotePrefix="1" applyNumberFormat="1" applyFont="1" applyFill="1" applyBorder="1" applyAlignment="1">
      <alignment horizontal="justify" vertical="top" wrapText="1"/>
    </xf>
    <xf numFmtId="4" fontId="5" fillId="26" borderId="0" xfId="0" quotePrefix="1" applyNumberFormat="1" applyFont="1" applyFill="1" applyBorder="1" applyAlignment="1">
      <alignment horizontal="justify" vertical="top" wrapText="1"/>
    </xf>
  </cellXfs>
  <cellStyles count="1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omma 2" xfId="46"/>
    <cellStyle name="Comma 4" xfId="139"/>
    <cellStyle name="Comma_ANALISIS EL PUERTO" xfId="47"/>
    <cellStyle name="Énfasis1" xfId="48" builtinId="29" customBuiltin="1"/>
    <cellStyle name="Énfasis2" xfId="49" builtinId="33" customBuiltin="1"/>
    <cellStyle name="Énfasis3" xfId="50" builtinId="37" customBuiltin="1"/>
    <cellStyle name="Énfasis4" xfId="51" builtinId="41" customBuiltin="1"/>
    <cellStyle name="Énfasis5" xfId="52" builtinId="45" customBuiltin="1"/>
    <cellStyle name="Énfasis6" xfId="53" builtinId="49" customBuiltin="1"/>
    <cellStyle name="Euro" xfId="54"/>
    <cellStyle name="Explanatory Text" xfId="55"/>
    <cellStyle name="F2" xfId="56"/>
    <cellStyle name="F3" xfId="57"/>
    <cellStyle name="F4" xfId="58"/>
    <cellStyle name="F5" xfId="59"/>
    <cellStyle name="F6" xfId="60"/>
    <cellStyle name="F7" xfId="61"/>
    <cellStyle name="F8" xfId="62"/>
    <cellStyle name="Heading 2" xfId="63"/>
    <cellStyle name="Heading 3" xfId="64"/>
    <cellStyle name="Incorrecto" xfId="65" builtinId="27" customBuiltin="1"/>
    <cellStyle name="Millares" xfId="66" builtinId="3"/>
    <cellStyle name="Millares 10 2" xfId="108"/>
    <cellStyle name="Millares 10 2 2" xfId="116"/>
    <cellStyle name="Millares 10 2 2 2" xfId="113"/>
    <cellStyle name="Millares 10 2 2 2 2" xfId="119"/>
    <cellStyle name="Millares 10 2 3" xfId="150"/>
    <cellStyle name="Millares 10 3" xfId="114"/>
    <cellStyle name="Millares 10 4" xfId="140"/>
    <cellStyle name="Millares 11" xfId="103"/>
    <cellStyle name="Millares 11 2" xfId="128"/>
    <cellStyle name="Millares 11 3" xfId="146"/>
    <cellStyle name="Millares 12 2" xfId="148"/>
    <cellStyle name="Millares 12 3" xfId="122"/>
    <cellStyle name="Millares 14" xfId="67"/>
    <cellStyle name="Millares 17" xfId="153"/>
    <cellStyle name="Millares 2" xfId="68"/>
    <cellStyle name="Millares 2 2" xfId="105"/>
    <cellStyle name="Millares 2 2 2" xfId="138"/>
    <cellStyle name="Millares 2 2 2 3" xfId="125"/>
    <cellStyle name="Millares 2 4" xfId="123"/>
    <cellStyle name="Millares 2_XXXCopia de Pres. elab. no. 24-12  Terrm. ampliacion Ac. Monte Plata" xfId="118"/>
    <cellStyle name="Millares 3" xfId="69"/>
    <cellStyle name="Millares 3 2 3 3" xfId="152"/>
    <cellStyle name="Millares 3 3" xfId="121"/>
    <cellStyle name="Millares 3 3 2" xfId="135"/>
    <cellStyle name="Millares 3_111-12 ac neyba zona alta" xfId="157"/>
    <cellStyle name="Millares 4" xfId="70"/>
    <cellStyle name="Millares 4 2" xfId="151"/>
    <cellStyle name="Millares 5" xfId="71"/>
    <cellStyle name="Millares 5 2" xfId="133"/>
    <cellStyle name="Millares 5 3" xfId="72"/>
    <cellStyle name="Millares 5 3 2" xfId="124"/>
    <cellStyle name="Millares 5 3 2 2" xfId="141"/>
    <cellStyle name="Millares 5 3 3" xfId="147"/>
    <cellStyle name="Millares 6" xfId="73"/>
    <cellStyle name="Millares 7 3" xfId="110"/>
    <cellStyle name="Millares_NUEVO FORMATO DE PRESUPUESTOS" xfId="74"/>
    <cellStyle name="Millares_PRES 059-09 REHABIL. PLANTA DE TRATAMIENTO DE 80 LPS RAPIDA, AC. HATO DEL YAQUE" xfId="132"/>
    <cellStyle name="Moneda 2" xfId="143"/>
    <cellStyle name="Moneda 6" xfId="130"/>
    <cellStyle name="Neutral" xfId="75" builtinId="28" customBuiltin="1"/>
    <cellStyle name="No-definido" xfId="76"/>
    <cellStyle name="Normal" xfId="0" builtinId="0"/>
    <cellStyle name="Normal - Style1" xfId="77"/>
    <cellStyle name="Normal 10 2" xfId="106"/>
    <cellStyle name="Normal 10 2 2" xfId="111"/>
    <cellStyle name="Normal 11" xfId="131"/>
    <cellStyle name="Normal 14" xfId="120"/>
    <cellStyle name="Normal 18" xfId="78"/>
    <cellStyle name="Normal 19" xfId="156"/>
    <cellStyle name="Normal 2" xfId="79"/>
    <cellStyle name="Normal 2 10" xfId="117"/>
    <cellStyle name="Normal 2 2" xfId="80"/>
    <cellStyle name="Normal 2 2 2" xfId="112"/>
    <cellStyle name="Normal 2 2 2 2" xfId="137"/>
    <cellStyle name="Normal 2 26" xfId="154"/>
    <cellStyle name="Normal 2 3" xfId="81"/>
    <cellStyle name="Normal 2 3 2" xfId="109"/>
    <cellStyle name="Normal 2 3 2 2" xfId="145"/>
    <cellStyle name="Normal 2 5" xfId="129"/>
    <cellStyle name="Normal 2_07-09 presupu..." xfId="82"/>
    <cellStyle name="Normal 3" xfId="83"/>
    <cellStyle name="Normal 3 2" xfId="144"/>
    <cellStyle name="Normal 4" xfId="84"/>
    <cellStyle name="Normal 4 2" xfId="126"/>
    <cellStyle name="Normal 5" xfId="85"/>
    <cellStyle name="Normal 6 2" xfId="149"/>
    <cellStyle name="Normal 7" xfId="86"/>
    <cellStyle name="Normal 85" xfId="134"/>
    <cellStyle name="Normal 9" xfId="115"/>
    <cellStyle name="Normal 9 2" xfId="142"/>
    <cellStyle name="Normal 9 3" xfId="127"/>
    <cellStyle name="Normal_502-01 alcantarillado sanitario academia de entrenamiento policial de hatilloparte b" xfId="87"/>
    <cellStyle name="Normal_55-09 Equipamiento Pozos Ac. Rural El Llano" xfId="88"/>
    <cellStyle name="Normal_ANALISIS EL PUERTO 2" xfId="104"/>
    <cellStyle name="Normal_Hoja1" xfId="107"/>
    <cellStyle name="Normal_Presupuesto" xfId="136"/>
    <cellStyle name="Normal_rec 2 al 98-05 terminacion ac. la cueva de cevicos 2da. etapa ac. mult. guanabano- cruce de maguaca parte b y guanabano como ext. al ac. la cueva de cevico 1" xfId="89"/>
    <cellStyle name="Normal_Rec. No.3 118-03   Pta. de trat.A.Negras san juan de la maguana" xfId="90"/>
    <cellStyle name="Output" xfId="91"/>
    <cellStyle name="Percent 2" xfId="92"/>
    <cellStyle name="Porcentaje" xfId="93" builtinId="5"/>
    <cellStyle name="Porcentual 2" xfId="94"/>
    <cellStyle name="Porcentual 5" xfId="95"/>
    <cellStyle name="Porcentual 5 2" xfId="155"/>
    <cellStyle name="Salida" xfId="96" builtinId="21" customBuiltin="1"/>
    <cellStyle name="Texto explicativo" xfId="97" builtinId="53" customBuiltin="1"/>
    <cellStyle name="Title" xfId="98"/>
    <cellStyle name="Título" xfId="99" builtinId="15" customBuiltin="1"/>
    <cellStyle name="Título 2" xfId="100" builtinId="17" customBuiltin="1"/>
    <cellStyle name="Título 3" xfId="101" builtinId="18" customBuiltin="1"/>
    <cellStyle name="Total" xfId="10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1EF066F7-B74C-44EB-B97A-E2F6F163CD1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297C94A7-5D5C-4EB7-925C-24EE82E2EFA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C10EC264-A6D1-4A4C-BC9A-7D09B139D59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25810661-4114-4356-8FE3-9E278C63A7E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7FE6EDD-227C-4160-8BC2-315C21CBE62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D583ED0-1906-4080-AD04-E271480D302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ECA452-3C7A-4D7A-B681-DBA39E34CC78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106E8A6F-6B4E-4CC7-A0E5-96B742B71A55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D8688488-3D5E-4834-9B82-32F19E761ED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342CEBBB-003B-4EAE-8AEC-7584C6450F2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B25A740B-1794-4643-9D07-3D3EC03121C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7667824F-C422-4ED9-9D94-8209132D79C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939885C-FE29-403A-9378-6B8A897DB49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BBBA6AA3-FC98-4A96-AD57-513B0963773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F3158D0C-493E-4D21-A802-E31293DACA5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A05A4DC2-D780-400C-9733-2AC67E195B6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34F5682F-8A25-4EBA-A49B-D65B743B1EB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FF95D4E-98F4-4AEF-BFE8-C3AF3D38775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6F5ABBFD-3F28-423D-B8EC-E58AB694533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B72AB373-D96A-4158-9861-DFB9F22B2B01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5A3A4AE9-2D92-4A8F-983C-735B17BDB00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85C1BA7E-FA7D-44BE-B8F7-18FC0DDC84B4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8524A99C-36B7-46CD-98C7-1E07C9D26FA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9FF5A2FB-2184-4509-8D39-297E9C866CAD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27BE2AD0-CE75-4638-B0BE-8494A9A5DEE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30C8E1AC-2D55-4001-9937-E72785C42E7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2F21C364-FA82-4E71-89E1-4B6EF13C2755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304E2CB8-D503-4F74-9E76-168610B06F1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6A590A00-66C5-438C-95E5-845CD8B935A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B6A4D1FE-7251-4175-A449-EF73560D923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A2385404-2239-43A9-BACD-CA49196C9B2D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363195A6-1D25-41F7-B40D-1EA2779CD4B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40331898-9367-450A-A0F2-473EB6EAE85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F06966D1-EBA3-4F4F-A8BE-EE95A4FF14C1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6C5DA3CC-52F4-41D0-92EB-94561B4011F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EAF48BA9-FD1D-4DC8-9B53-E98AAA1423F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3880C7D7-42A5-4B58-9CDF-43A7CAC906E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B22D1F26-7823-4434-85D8-5EAAEAE15404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8222626A-2DFE-4575-84ED-11565A33C478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12E98BA8-AB11-462E-86E5-0DE1C51B9FD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D3979B1D-FB70-42D9-837B-E2D556CD2D2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D296FD2F-0964-4F28-A392-771B2C034695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316B6F34-B963-45CD-A941-0E1E9B30017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FD3ACEBC-E90A-4B9E-88EB-BA1E4EF9C1F4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397D64A2-6D23-40AB-8431-8273A0C7B77B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10FBF350-0E84-48C9-A8EE-1E1AAD0F52E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7132A537-B550-4F7B-A43C-385B68C13A2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649F6C46-3AB9-407C-B82D-9C10A9C52F01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FEDE1994-7F7C-45F5-B35D-84E1025F0ACF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BBB5AA59-BC1A-48D4-A64B-D6AF902F557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D1EBAB-AEC8-4CF7-916F-382E04084CBB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29D4EB4E-2B0C-41B8-8A70-82DC31B24DF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8CC6C7A6-1A4E-4DF4-A7E2-A9D2137C606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2CB4A62-3A96-4BAA-94F2-5F28FCC56EA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208BB29D-4EC8-4200-AC81-D1A6F20427F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E51D5143-B201-4EC7-9FBF-3383D9171F8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17D13AA9-394B-4EA3-9BA0-90F43D5D55C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269F5D90-DB4F-4C86-86EF-46B5B14390D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6ECBEE15-9C17-4D86-B9C0-DDEEB7E9CBAB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8CE2AF7-C525-4972-9016-ACF240E0E99D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F9357150-AAC9-44F9-A990-7B1BB6DA85B5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1AF8BAE4-58C7-4E1D-92E5-BF26961B10B6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4E956CCC-CA4A-46A5-83F9-09713842CC1E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EBA6F08F-B5C5-46E0-95CA-EE9EC2C025E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E781019-AC27-4BC3-B126-579BF5AEAB32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14E5513D-1D9E-41C4-B579-063FD5C7E81C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99B12FD5-51A4-4BB7-AB2B-FD834BC7EAD8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E07DD71F-C272-4D6A-ACD3-62A18564B02B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92A1C350-3F4B-41F2-98FD-42363B4AFA7D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FAA09309-E0D1-4065-BEEB-548B058C0E07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3E72EE3B-6585-4610-A9ED-192EE2980203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675</xdr:row>
      <xdr:rowOff>0</xdr:rowOff>
    </xdr:from>
    <xdr:to>
      <xdr:col>1</xdr:col>
      <xdr:colOff>1304925</xdr:colOff>
      <xdr:row>686</xdr:row>
      <xdr:rowOff>26135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AF7AEFF4-8817-4C29-9D67-575E2ED313C9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3F788A07-DBE2-41B1-8FD0-4F679496DC6A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72D22307-66F7-4DA0-91E8-4B48F6F9F17F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642828A4-7CCB-4D44-8831-F60A3AFA8AF3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513188A4-7021-406B-92A4-83498D8028BF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654A5020-A477-4930-9542-3B6EB34EB10D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6022C12-E94A-4D0B-8A45-10F88C095555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35009504-3434-4F18-B2B9-DAFC276CC53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E1592FFE-1FF8-4224-AE76-8BB7888E211D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4766B1C4-7553-4848-99F8-7F0D6B78283A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5C99125A-C08F-4876-826A-381C8D7E0CAF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4F78C16-47BA-46C4-B813-3DBACEA162F2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319DC86B-DE4A-4DC8-8B3C-FB7C945C79C9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CFC2BE9A-F925-4118-AA00-D75E6A6F9572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0858984-4990-4E32-8404-472045F8A8A8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C1DF1181-F576-4303-8C05-A6F3371EB364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673</xdr:row>
      <xdr:rowOff>0</xdr:rowOff>
    </xdr:from>
    <xdr:to>
      <xdr:col>1</xdr:col>
      <xdr:colOff>1285875</xdr:colOff>
      <xdr:row>685</xdr:row>
      <xdr:rowOff>35660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F927C69A-129F-4410-8BE3-3B0EBEB4873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701</xdr:row>
      <xdr:rowOff>0</xdr:rowOff>
    </xdr:from>
    <xdr:to>
      <xdr:col>1</xdr:col>
      <xdr:colOff>1409700</xdr:colOff>
      <xdr:row>702</xdr:row>
      <xdr:rowOff>114301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701</xdr:row>
      <xdr:rowOff>0</xdr:rowOff>
    </xdr:from>
    <xdr:to>
      <xdr:col>1</xdr:col>
      <xdr:colOff>1409700</xdr:colOff>
      <xdr:row>702</xdr:row>
      <xdr:rowOff>104776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701</xdr:row>
      <xdr:rowOff>0</xdr:rowOff>
    </xdr:from>
    <xdr:to>
      <xdr:col>1</xdr:col>
      <xdr:colOff>1409700</xdr:colOff>
      <xdr:row>702</xdr:row>
      <xdr:rowOff>104776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701</xdr:row>
      <xdr:rowOff>0</xdr:rowOff>
    </xdr:from>
    <xdr:to>
      <xdr:col>1</xdr:col>
      <xdr:colOff>1409700</xdr:colOff>
      <xdr:row>702</xdr:row>
      <xdr:rowOff>114301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701</xdr:row>
      <xdr:rowOff>0</xdr:rowOff>
    </xdr:from>
    <xdr:to>
      <xdr:col>1</xdr:col>
      <xdr:colOff>1409700</xdr:colOff>
      <xdr:row>702</xdr:row>
      <xdr:rowOff>114301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66547ACB-2581-489D-A253-98D8A99F26F0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0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1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15</xdr:row>
      <xdr:rowOff>68263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13</xdr:row>
      <xdr:rowOff>9524</xdr:rowOff>
    </xdr:to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1304925</xdr:colOff>
      <xdr:row>701</xdr:row>
      <xdr:rowOff>0</xdr:rowOff>
    </xdr:from>
    <xdr:ext cx="104775" cy="273051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701</xdr:row>
      <xdr:rowOff>0</xdr:rowOff>
    </xdr:from>
    <xdr:ext cx="104775" cy="263526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701</xdr:row>
      <xdr:rowOff>0</xdr:rowOff>
    </xdr:from>
    <xdr:ext cx="104775" cy="263526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701</xdr:row>
      <xdr:rowOff>0</xdr:rowOff>
    </xdr:from>
    <xdr:ext cx="104775" cy="273051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701</xdr:row>
      <xdr:rowOff>0</xdr:rowOff>
    </xdr:from>
    <xdr:ext cx="104775" cy="273051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701</xdr:row>
      <xdr:rowOff>0</xdr:rowOff>
    </xdr:from>
    <xdr:ext cx="104775" cy="263526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701</xdr:row>
      <xdr:rowOff>0</xdr:rowOff>
    </xdr:from>
    <xdr:ext cx="104775" cy="263526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701</xdr:row>
      <xdr:rowOff>0</xdr:rowOff>
    </xdr:from>
    <xdr:ext cx="104775" cy="273051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4763</xdr:colOff>
      <xdr:row>701</xdr:row>
      <xdr:rowOff>0</xdr:rowOff>
    </xdr:from>
    <xdr:ext cx="104775" cy="273051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66547ACB-2581-489D-A253-98D8A99F26F0}"/>
            </a:ext>
          </a:extLst>
        </xdr:cNvPr>
        <xdr:cNvSpPr txBox="1">
          <a:spLocks noChangeArrowheads="1"/>
        </xdr:cNvSpPr>
      </xdr:nvSpPr>
      <xdr:spPr bwMode="auto">
        <a:xfrm>
          <a:off x="4957763" y="141351000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701</xdr:row>
      <xdr:rowOff>0</xdr:rowOff>
    </xdr:from>
    <xdr:ext cx="104775" cy="273051"/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701</xdr:row>
      <xdr:rowOff>0</xdr:rowOff>
    </xdr:from>
    <xdr:ext cx="104775" cy="263526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701</xdr:row>
      <xdr:rowOff>0</xdr:rowOff>
    </xdr:from>
    <xdr:ext cx="104775" cy="263526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701</xdr:row>
      <xdr:rowOff>0</xdr:rowOff>
    </xdr:from>
    <xdr:ext cx="104775" cy="273051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701</xdr:row>
      <xdr:rowOff>0</xdr:rowOff>
    </xdr:from>
    <xdr:ext cx="104775" cy="273051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66547ACB-2581-489D-A253-98D8A99F26F0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701</xdr:row>
      <xdr:rowOff>0</xdr:rowOff>
    </xdr:from>
    <xdr:ext cx="104775" cy="273051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3F08ECE6-646E-4EB9-A3CA-8704D10BAA5A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701</xdr:row>
      <xdr:rowOff>0</xdr:rowOff>
    </xdr:from>
    <xdr:ext cx="104775" cy="263526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93152F7F-0CFA-4F6D-8EFA-6A915A38E69E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701</xdr:row>
      <xdr:rowOff>0</xdr:rowOff>
    </xdr:from>
    <xdr:ext cx="104775" cy="263526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6CD53792-9DC7-4FC4-BCE5-DEAB567197BA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701</xdr:row>
      <xdr:rowOff>0</xdr:rowOff>
    </xdr:from>
    <xdr:ext cx="104775" cy="273051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22EC53F3-7235-45F6-B1AE-B39553121504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701</xdr:row>
      <xdr:rowOff>0</xdr:rowOff>
    </xdr:from>
    <xdr:ext cx="104775" cy="273051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66547ACB-2581-489D-A253-98D8A99F26F0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5"/>
  <sheetViews>
    <sheetView showGridLines="0" showZeros="0" tabSelected="1" view="pageBreakPreview" zoomScaleNormal="100" zoomScaleSheetLayoutView="100" workbookViewId="0">
      <selection activeCell="B22" sqref="B22"/>
    </sheetView>
  </sheetViews>
  <sheetFormatPr baseColWidth="10" defaultRowHeight="12.95" customHeight="1" x14ac:dyDescent="0.2"/>
  <cols>
    <col min="1" max="1" width="6.85546875" style="8" customWidth="1"/>
    <col min="2" max="2" width="50" style="8" customWidth="1"/>
    <col min="3" max="3" width="10.85546875" style="31" customWidth="1"/>
    <col min="4" max="4" width="6.85546875" style="31" customWidth="1"/>
    <col min="5" max="5" width="12.7109375" style="27" customWidth="1"/>
    <col min="6" max="6" width="16.140625" style="32" customWidth="1"/>
    <col min="7" max="16384" width="11.42578125" style="30"/>
  </cols>
  <sheetData>
    <row r="1" spans="1:7" s="4" customFormat="1" ht="15" customHeight="1" x14ac:dyDescent="0.2">
      <c r="A1" s="370"/>
      <c r="B1" s="370"/>
      <c r="C1" s="370"/>
      <c r="D1" s="370"/>
      <c r="E1" s="370"/>
      <c r="F1" s="370"/>
    </row>
    <row r="2" spans="1:7" s="4" customFormat="1" ht="15.75" customHeight="1" x14ac:dyDescent="0.2">
      <c r="A2" s="370"/>
      <c r="B2" s="370"/>
      <c r="C2" s="370"/>
      <c r="D2" s="370"/>
      <c r="E2" s="370"/>
      <c r="F2" s="370"/>
    </row>
    <row r="3" spans="1:7" s="4" customFormat="1" ht="15" customHeight="1" x14ac:dyDescent="0.2">
      <c r="A3" s="370"/>
      <c r="B3" s="370"/>
      <c r="C3" s="370"/>
      <c r="D3" s="370"/>
      <c r="E3" s="370"/>
      <c r="F3" s="370"/>
    </row>
    <row r="4" spans="1:7" s="4" customFormat="1" ht="16.5" customHeight="1" x14ac:dyDescent="0.2">
      <c r="A4" s="370"/>
      <c r="B4" s="370"/>
      <c r="C4" s="370"/>
      <c r="D4" s="370"/>
      <c r="E4" s="370"/>
      <c r="F4" s="370"/>
    </row>
    <row r="5" spans="1:7" s="4" customFormat="1" ht="12.75" x14ac:dyDescent="0.2">
      <c r="A5" s="48"/>
      <c r="B5" s="48"/>
      <c r="C5" s="48"/>
      <c r="D5" s="48"/>
      <c r="E5" s="49"/>
      <c r="F5" s="48"/>
    </row>
    <row r="6" spans="1:7" s="4" customFormat="1" ht="12.95" customHeight="1" x14ac:dyDescent="0.2">
      <c r="A6" s="350" t="s">
        <v>497</v>
      </c>
      <c r="B6" s="373" t="s">
        <v>501</v>
      </c>
      <c r="C6" s="374"/>
      <c r="D6" s="374"/>
      <c r="E6" s="374"/>
      <c r="F6" s="374"/>
    </row>
    <row r="7" spans="1:7" s="4" customFormat="1" ht="12.75" customHeight="1" x14ac:dyDescent="0.2">
      <c r="A7" s="350" t="s">
        <v>498</v>
      </c>
      <c r="B7" s="371">
        <v>15412</v>
      </c>
      <c r="C7" s="372"/>
      <c r="D7" s="372"/>
      <c r="E7" s="372"/>
      <c r="F7" s="372"/>
    </row>
    <row r="8" spans="1:7" s="4" customFormat="1" ht="12.75" customHeight="1" x14ac:dyDescent="0.2">
      <c r="A8" s="351" t="s">
        <v>499</v>
      </c>
      <c r="B8" s="352"/>
      <c r="C8" s="353"/>
      <c r="D8" s="354" t="s">
        <v>500</v>
      </c>
      <c r="E8" s="355"/>
      <c r="F8" s="356"/>
    </row>
    <row r="9" spans="1:7" s="4" customFormat="1" ht="12" customHeight="1" x14ac:dyDescent="0.2">
      <c r="A9" s="369"/>
      <c r="B9" s="369"/>
      <c r="C9" s="369"/>
      <c r="D9" s="369"/>
      <c r="E9" s="369"/>
      <c r="F9" s="369"/>
    </row>
    <row r="10" spans="1:7" s="47" customFormat="1" ht="12.75" x14ac:dyDescent="0.2">
      <c r="A10" s="50" t="s">
        <v>32</v>
      </c>
      <c r="B10" s="51" t="s">
        <v>33</v>
      </c>
      <c r="C10" s="52" t="s">
        <v>1</v>
      </c>
      <c r="D10" s="52" t="s">
        <v>34</v>
      </c>
      <c r="E10" s="52" t="s">
        <v>295</v>
      </c>
      <c r="F10" s="53" t="s">
        <v>56</v>
      </c>
      <c r="G10" s="46"/>
    </row>
    <row r="11" spans="1:7" s="5" customFormat="1" ht="14.25" customHeight="1" x14ac:dyDescent="0.2">
      <c r="A11" s="54"/>
      <c r="B11" s="48"/>
      <c r="C11" s="55"/>
      <c r="D11" s="56"/>
      <c r="E11" s="57"/>
      <c r="F11" s="49"/>
    </row>
    <row r="12" spans="1:7" s="5" customFormat="1" ht="14.25" customHeight="1" x14ac:dyDescent="0.2">
      <c r="A12" s="58"/>
      <c r="B12" s="59"/>
      <c r="C12" s="1"/>
      <c r="D12" s="60"/>
      <c r="E12" s="298"/>
      <c r="F12" s="61"/>
    </row>
    <row r="13" spans="1:7" s="5" customFormat="1" ht="25.5" x14ac:dyDescent="0.2">
      <c r="A13" s="58" t="s">
        <v>8</v>
      </c>
      <c r="B13" s="59" t="s">
        <v>377</v>
      </c>
      <c r="C13" s="1"/>
      <c r="D13" s="60"/>
      <c r="E13" s="298"/>
      <c r="F13" s="61"/>
    </row>
    <row r="14" spans="1:7" s="5" customFormat="1" ht="12.75" x14ac:dyDescent="0.2">
      <c r="A14" s="58"/>
      <c r="B14" s="59"/>
      <c r="C14" s="1"/>
      <c r="D14" s="60"/>
      <c r="E14" s="298"/>
      <c r="F14" s="61"/>
    </row>
    <row r="15" spans="1:7" s="5" customFormat="1" ht="12.75" x14ac:dyDescent="0.2">
      <c r="A15" s="62">
        <v>1</v>
      </c>
      <c r="B15" s="63" t="s">
        <v>13</v>
      </c>
      <c r="C15" s="1"/>
      <c r="D15" s="60"/>
      <c r="E15" s="299"/>
      <c r="F15" s="64"/>
    </row>
    <row r="16" spans="1:7" s="5" customFormat="1" ht="12.75" x14ac:dyDescent="0.2">
      <c r="A16" s="65">
        <f>A15+0.1</f>
        <v>1.1000000000000001</v>
      </c>
      <c r="B16" s="12" t="s">
        <v>156</v>
      </c>
      <c r="C16" s="12">
        <v>61575.78</v>
      </c>
      <c r="D16" s="60" t="s">
        <v>6</v>
      </c>
      <c r="E16" s="298"/>
      <c r="F16" s="64">
        <f>ROUND(E16*C16,2)</f>
        <v>0</v>
      </c>
    </row>
    <row r="17" spans="1:6" s="5" customFormat="1" ht="12.75" x14ac:dyDescent="0.2">
      <c r="A17" s="66"/>
      <c r="B17" s="67"/>
      <c r="C17" s="1"/>
      <c r="D17" s="60"/>
      <c r="E17" s="298"/>
      <c r="F17" s="64"/>
    </row>
    <row r="18" spans="1:6" s="5" customFormat="1" ht="25.5" x14ac:dyDescent="0.2">
      <c r="A18" s="62">
        <v>2</v>
      </c>
      <c r="B18" s="59" t="s">
        <v>391</v>
      </c>
      <c r="C18" s="1"/>
      <c r="D18" s="60"/>
      <c r="E18" s="299"/>
      <c r="F18" s="61"/>
    </row>
    <row r="19" spans="1:6" s="5" customFormat="1" ht="12.75" x14ac:dyDescent="0.2">
      <c r="A19" s="68">
        <f>+A18+0.1</f>
        <v>2.1</v>
      </c>
      <c r="B19" s="64" t="s">
        <v>74</v>
      </c>
      <c r="C19" s="12">
        <v>123151.56</v>
      </c>
      <c r="D19" s="69" t="s">
        <v>6</v>
      </c>
      <c r="E19" s="300"/>
      <c r="F19" s="64">
        <f>ROUND(E19*C19,2)</f>
        <v>0</v>
      </c>
    </row>
    <row r="20" spans="1:6" s="5" customFormat="1" ht="12.75" x14ac:dyDescent="0.2">
      <c r="A20" s="68">
        <f t="shared" ref="A20:A21" si="0">+A19+0.1</f>
        <v>2.2000000000000002</v>
      </c>
      <c r="B20" s="12" t="s">
        <v>75</v>
      </c>
      <c r="C20" s="12">
        <v>36945.47</v>
      </c>
      <c r="D20" s="69" t="s">
        <v>76</v>
      </c>
      <c r="E20" s="300"/>
      <c r="F20" s="64">
        <f>ROUND(E20*C20,2)</f>
        <v>0</v>
      </c>
    </row>
    <row r="21" spans="1:6" s="5" customFormat="1" ht="25.5" x14ac:dyDescent="0.2">
      <c r="A21" s="68">
        <f t="shared" si="0"/>
        <v>2.2999999999999998</v>
      </c>
      <c r="B21" s="64" t="s">
        <v>169</v>
      </c>
      <c r="C21" s="12">
        <v>2439.88</v>
      </c>
      <c r="D21" s="69" t="s">
        <v>77</v>
      </c>
      <c r="E21" s="300"/>
      <c r="F21" s="64">
        <f>ROUND(E21*C21,2)</f>
        <v>0</v>
      </c>
    </row>
    <row r="22" spans="1:6" s="5" customFormat="1" ht="12.75" x14ac:dyDescent="0.2">
      <c r="A22" s="66"/>
      <c r="B22" s="67"/>
      <c r="C22" s="1"/>
      <c r="D22" s="60"/>
      <c r="E22" s="298"/>
      <c r="F22" s="64"/>
    </row>
    <row r="23" spans="1:6" s="5" customFormat="1" ht="12.75" x14ac:dyDescent="0.2">
      <c r="A23" s="62">
        <v>3</v>
      </c>
      <c r="B23" s="59" t="s">
        <v>7</v>
      </c>
      <c r="C23" s="59"/>
      <c r="D23" s="59"/>
      <c r="E23" s="301"/>
      <c r="F23" s="64"/>
    </row>
    <row r="24" spans="1:6" s="5" customFormat="1" ht="12.75" x14ac:dyDescent="0.2">
      <c r="A24" s="68">
        <f>+A23+0.1</f>
        <v>3.1</v>
      </c>
      <c r="B24" s="64" t="s">
        <v>78</v>
      </c>
      <c r="C24" s="64">
        <v>47825.4</v>
      </c>
      <c r="D24" s="70" t="s">
        <v>80</v>
      </c>
      <c r="E24" s="302"/>
      <c r="F24" s="64">
        <f>ROUND(E24*C24,2)</f>
        <v>0</v>
      </c>
    </row>
    <row r="25" spans="1:6" s="5" customFormat="1" ht="12.75" x14ac:dyDescent="0.2">
      <c r="A25" s="68">
        <f t="shared" ref="A25:A28" si="1">+A24+0.1</f>
        <v>3.2</v>
      </c>
      <c r="B25" s="64" t="s">
        <v>79</v>
      </c>
      <c r="C25" s="64">
        <v>5564.56</v>
      </c>
      <c r="D25" s="69" t="s">
        <v>81</v>
      </c>
      <c r="E25" s="302"/>
      <c r="F25" s="64">
        <f>ROUND(E25*C25,2)</f>
        <v>0</v>
      </c>
    </row>
    <row r="26" spans="1:6" s="5" customFormat="1" ht="25.5" x14ac:dyDescent="0.2">
      <c r="A26" s="68">
        <f t="shared" si="1"/>
        <v>3.3</v>
      </c>
      <c r="B26" s="64" t="s">
        <v>83</v>
      </c>
      <c r="C26" s="64">
        <v>9442.8799999999992</v>
      </c>
      <c r="D26" s="69" t="s">
        <v>77</v>
      </c>
      <c r="E26" s="302"/>
      <c r="F26" s="64">
        <f>ROUND(E26*C26,2)</f>
        <v>0</v>
      </c>
    </row>
    <row r="27" spans="1:6" s="5" customFormat="1" ht="25.5" x14ac:dyDescent="0.2">
      <c r="A27" s="68">
        <f t="shared" si="1"/>
        <v>3.4</v>
      </c>
      <c r="B27" s="64" t="s">
        <v>63</v>
      </c>
      <c r="C27" s="64">
        <v>39345.339999999997</v>
      </c>
      <c r="D27" s="70" t="s">
        <v>82</v>
      </c>
      <c r="E27" s="300"/>
      <c r="F27" s="64">
        <f>ROUND(E27*C27,2)</f>
        <v>0</v>
      </c>
    </row>
    <row r="28" spans="1:6" s="5" customFormat="1" ht="25.5" x14ac:dyDescent="0.2">
      <c r="A28" s="68">
        <f t="shared" si="1"/>
        <v>3.5</v>
      </c>
      <c r="B28" s="64" t="s">
        <v>170</v>
      </c>
      <c r="C28" s="64">
        <v>20042.96</v>
      </c>
      <c r="D28" s="70" t="s">
        <v>77</v>
      </c>
      <c r="E28" s="302"/>
      <c r="F28" s="64">
        <f>ROUND(E28*C28,2)</f>
        <v>0</v>
      </c>
    </row>
    <row r="29" spans="1:6" s="5" customFormat="1" ht="12.75" x14ac:dyDescent="0.2">
      <c r="A29" s="66"/>
      <c r="B29" s="59"/>
      <c r="C29" s="1"/>
      <c r="D29" s="59"/>
      <c r="E29" s="298"/>
      <c r="F29" s="64"/>
    </row>
    <row r="30" spans="1:6" s="5" customFormat="1" ht="12.75" x14ac:dyDescent="0.2">
      <c r="A30" s="62">
        <v>4</v>
      </c>
      <c r="B30" s="71" t="s">
        <v>36</v>
      </c>
      <c r="C30" s="59"/>
      <c r="D30" s="59"/>
      <c r="E30" s="301"/>
      <c r="F30" s="64"/>
    </row>
    <row r="31" spans="1:6" s="5" customFormat="1" ht="12.75" customHeight="1" x14ac:dyDescent="0.2">
      <c r="A31" s="68">
        <f>+A30+0.1</f>
        <v>4.0999999999999996</v>
      </c>
      <c r="B31" s="64" t="s">
        <v>84</v>
      </c>
      <c r="C31" s="64">
        <v>3401.94</v>
      </c>
      <c r="D31" s="70" t="s">
        <v>6</v>
      </c>
      <c r="E31" s="299"/>
      <c r="F31" s="64">
        <f>ROUND(E31*C31,2)</f>
        <v>0</v>
      </c>
    </row>
    <row r="32" spans="1:6" s="8" customFormat="1" ht="12.75" x14ac:dyDescent="0.2">
      <c r="A32" s="68">
        <f t="shared" ref="A32:A34" si="2">+A31+0.1</f>
        <v>4.2</v>
      </c>
      <c r="B32" s="64" t="s">
        <v>96</v>
      </c>
      <c r="C32" s="64">
        <v>7820.16</v>
      </c>
      <c r="D32" s="70" t="s">
        <v>6</v>
      </c>
      <c r="E32" s="299"/>
      <c r="F32" s="64">
        <f>ROUND(E32*C32,2)</f>
        <v>0</v>
      </c>
    </row>
    <row r="33" spans="1:6" s="8" customFormat="1" ht="12.75" x14ac:dyDescent="0.2">
      <c r="A33" s="68">
        <f t="shared" si="2"/>
        <v>4.3</v>
      </c>
      <c r="B33" s="64" t="s">
        <v>108</v>
      </c>
      <c r="C33" s="64">
        <v>18152.48</v>
      </c>
      <c r="D33" s="70" t="s">
        <v>6</v>
      </c>
      <c r="E33" s="299"/>
      <c r="F33" s="64">
        <f>ROUND(E33*C33,2)</f>
        <v>0</v>
      </c>
    </row>
    <row r="34" spans="1:6" s="8" customFormat="1" ht="12.75" x14ac:dyDescent="0.2">
      <c r="A34" s="68">
        <f t="shared" si="2"/>
        <v>4.4000000000000004</v>
      </c>
      <c r="B34" s="64" t="s">
        <v>97</v>
      </c>
      <c r="C34" s="64">
        <v>33574.050000000003</v>
      </c>
      <c r="D34" s="70" t="s">
        <v>6</v>
      </c>
      <c r="E34" s="299"/>
      <c r="F34" s="64">
        <f>ROUND(E34*C34,2)</f>
        <v>0</v>
      </c>
    </row>
    <row r="35" spans="1:6" s="8" customFormat="1" ht="12.75" x14ac:dyDescent="0.2">
      <c r="A35" s="72"/>
      <c r="B35" s="67"/>
      <c r="C35" s="64"/>
      <c r="D35" s="70"/>
      <c r="E35" s="299"/>
      <c r="F35" s="64"/>
    </row>
    <row r="36" spans="1:6" s="8" customFormat="1" ht="12.75" x14ac:dyDescent="0.2">
      <c r="A36" s="62">
        <v>5</v>
      </c>
      <c r="B36" s="71" t="s">
        <v>37</v>
      </c>
      <c r="C36" s="1"/>
      <c r="D36" s="60"/>
      <c r="E36" s="298"/>
      <c r="F36" s="64"/>
    </row>
    <row r="37" spans="1:6" s="8" customFormat="1" ht="12.75" x14ac:dyDescent="0.2">
      <c r="A37" s="68">
        <f>+A36+0.1</f>
        <v>5.0999999999999996</v>
      </c>
      <c r="B37" s="64" t="s">
        <v>293</v>
      </c>
      <c r="C37" s="1">
        <v>3271.1</v>
      </c>
      <c r="D37" s="70" t="s">
        <v>6</v>
      </c>
      <c r="E37" s="299"/>
      <c r="F37" s="64">
        <f>ROUND(E37*C37,2)</f>
        <v>0</v>
      </c>
    </row>
    <row r="38" spans="1:6" s="8" customFormat="1" ht="12.75" x14ac:dyDescent="0.2">
      <c r="A38" s="68">
        <f t="shared" ref="A38:A40" si="3">+A37+0.1</f>
        <v>5.2</v>
      </c>
      <c r="B38" s="64" t="s">
        <v>95</v>
      </c>
      <c r="C38" s="1">
        <v>7592.39</v>
      </c>
      <c r="D38" s="70" t="s">
        <v>6</v>
      </c>
      <c r="E38" s="298"/>
      <c r="F38" s="64">
        <f>ROUND(E38*C38,2)</f>
        <v>0</v>
      </c>
    </row>
    <row r="39" spans="1:6" s="8" customFormat="1" ht="12.75" x14ac:dyDescent="0.2">
      <c r="A39" s="68">
        <f t="shared" si="3"/>
        <v>5.3</v>
      </c>
      <c r="B39" s="64" t="s">
        <v>109</v>
      </c>
      <c r="C39" s="1">
        <v>17796.55</v>
      </c>
      <c r="D39" s="70" t="s">
        <v>6</v>
      </c>
      <c r="E39" s="298"/>
      <c r="F39" s="64">
        <f>ROUND(E39*C39,2)</f>
        <v>0</v>
      </c>
    </row>
    <row r="40" spans="1:6" s="8" customFormat="1" ht="12.75" x14ac:dyDescent="0.2">
      <c r="A40" s="68">
        <f t="shared" si="3"/>
        <v>5.4</v>
      </c>
      <c r="B40" s="64" t="s">
        <v>99</v>
      </c>
      <c r="C40" s="1">
        <v>32915.74</v>
      </c>
      <c r="D40" s="70" t="s">
        <v>6</v>
      </c>
      <c r="E40" s="298"/>
      <c r="F40" s="64">
        <f>ROUND(E40*C40,2)</f>
        <v>0</v>
      </c>
    </row>
    <row r="41" spans="1:6" s="8" customFormat="1" ht="12.75" x14ac:dyDescent="0.2">
      <c r="A41" s="72"/>
      <c r="B41" s="71"/>
      <c r="C41" s="1"/>
      <c r="D41" s="60"/>
      <c r="E41" s="298"/>
      <c r="F41" s="64"/>
    </row>
    <row r="42" spans="1:6" s="8" customFormat="1" ht="12.75" x14ac:dyDescent="0.2">
      <c r="A42" s="62">
        <v>6</v>
      </c>
      <c r="B42" s="59" t="s">
        <v>86</v>
      </c>
      <c r="C42" s="1"/>
      <c r="D42" s="60"/>
      <c r="E42" s="298"/>
      <c r="F42" s="64"/>
    </row>
    <row r="43" spans="1:6" s="8" customFormat="1" ht="12.75" x14ac:dyDescent="0.2">
      <c r="A43" s="68">
        <f>+A42+0.1</f>
        <v>6.1</v>
      </c>
      <c r="B43" s="64" t="s">
        <v>293</v>
      </c>
      <c r="C43" s="1">
        <v>3271.1</v>
      </c>
      <c r="D43" s="70" t="s">
        <v>6</v>
      </c>
      <c r="E43" s="299"/>
      <c r="F43" s="64">
        <f>ROUND(E43*C43,2)</f>
        <v>0</v>
      </c>
    </row>
    <row r="44" spans="1:6" s="8" customFormat="1" ht="12.75" x14ac:dyDescent="0.2">
      <c r="A44" s="68">
        <f t="shared" ref="A44:A46" si="4">+A43+0.1</f>
        <v>6.2</v>
      </c>
      <c r="B44" s="64" t="s">
        <v>95</v>
      </c>
      <c r="C44" s="1">
        <v>7592.39</v>
      </c>
      <c r="D44" s="70" t="s">
        <v>6</v>
      </c>
      <c r="E44" s="298"/>
      <c r="F44" s="64">
        <f>ROUND(E44*C44,2)</f>
        <v>0</v>
      </c>
    </row>
    <row r="45" spans="1:6" s="8" customFormat="1" ht="12.75" x14ac:dyDescent="0.2">
      <c r="A45" s="68">
        <f t="shared" si="4"/>
        <v>6.3</v>
      </c>
      <c r="B45" s="64" t="s">
        <v>109</v>
      </c>
      <c r="C45" s="1">
        <v>17796.55</v>
      </c>
      <c r="D45" s="70" t="s">
        <v>6</v>
      </c>
      <c r="E45" s="298"/>
      <c r="F45" s="64">
        <f>ROUND(E45*C45,2)</f>
        <v>0</v>
      </c>
    </row>
    <row r="46" spans="1:6" s="8" customFormat="1" ht="12.75" x14ac:dyDescent="0.2">
      <c r="A46" s="68">
        <f t="shared" si="4"/>
        <v>6.4</v>
      </c>
      <c r="B46" s="64" t="s">
        <v>99</v>
      </c>
      <c r="C46" s="1">
        <v>32915.74</v>
      </c>
      <c r="D46" s="70" t="s">
        <v>6</v>
      </c>
      <c r="E46" s="298"/>
      <c r="F46" s="64">
        <f>ROUND(E46*C46,2)</f>
        <v>0</v>
      </c>
    </row>
    <row r="47" spans="1:6" s="8" customFormat="1" ht="12.75" x14ac:dyDescent="0.2">
      <c r="A47" s="73"/>
      <c r="B47" s="71"/>
      <c r="C47" s="1"/>
      <c r="D47" s="60"/>
      <c r="E47" s="298"/>
      <c r="F47" s="64"/>
    </row>
    <row r="48" spans="1:6" s="8" customFormat="1" ht="25.5" x14ac:dyDescent="0.2">
      <c r="A48" s="62">
        <v>7</v>
      </c>
      <c r="B48" s="71" t="s">
        <v>110</v>
      </c>
      <c r="C48" s="12"/>
      <c r="D48" s="60"/>
      <c r="E48" s="298"/>
      <c r="F48" s="64"/>
    </row>
    <row r="49" spans="1:6" s="8" customFormat="1" ht="12.75" x14ac:dyDescent="0.2">
      <c r="A49" s="68">
        <f>+A48+0.1</f>
        <v>7.1</v>
      </c>
      <c r="B49" s="74" t="s">
        <v>402</v>
      </c>
      <c r="C49" s="1">
        <v>9</v>
      </c>
      <c r="D49" s="70" t="s">
        <v>35</v>
      </c>
      <c r="E49" s="298"/>
      <c r="F49" s="64">
        <f t="shared" ref="F49:F91" si="5">ROUND(E49*C49,2)</f>
        <v>0</v>
      </c>
    </row>
    <row r="50" spans="1:6" s="8" customFormat="1" ht="12.75" x14ac:dyDescent="0.2">
      <c r="A50" s="68">
        <f t="shared" ref="A50:A57" si="6">+A49+0.1</f>
        <v>7.2</v>
      </c>
      <c r="B50" s="74" t="s">
        <v>403</v>
      </c>
      <c r="C50" s="1">
        <v>3</v>
      </c>
      <c r="D50" s="70" t="s">
        <v>35</v>
      </c>
      <c r="E50" s="298"/>
      <c r="F50" s="64">
        <f t="shared" si="5"/>
        <v>0</v>
      </c>
    </row>
    <row r="51" spans="1:6" s="8" customFormat="1" ht="12.75" x14ac:dyDescent="0.2">
      <c r="A51" s="68">
        <f t="shared" si="6"/>
        <v>7.3</v>
      </c>
      <c r="B51" s="74" t="s">
        <v>404</v>
      </c>
      <c r="C51" s="1">
        <v>5</v>
      </c>
      <c r="D51" s="70" t="s">
        <v>35</v>
      </c>
      <c r="E51" s="298"/>
      <c r="F51" s="64">
        <f t="shared" si="5"/>
        <v>0</v>
      </c>
    </row>
    <row r="52" spans="1:6" s="8" customFormat="1" ht="12.75" x14ac:dyDescent="0.2">
      <c r="A52" s="68">
        <f t="shared" si="6"/>
        <v>7.4</v>
      </c>
      <c r="B52" s="74" t="s">
        <v>405</v>
      </c>
      <c r="C52" s="1">
        <v>1</v>
      </c>
      <c r="D52" s="70" t="s">
        <v>35</v>
      </c>
      <c r="E52" s="298"/>
      <c r="F52" s="64">
        <f t="shared" si="5"/>
        <v>0</v>
      </c>
    </row>
    <row r="53" spans="1:6" s="8" customFormat="1" ht="12.75" x14ac:dyDescent="0.2">
      <c r="A53" s="68">
        <f t="shared" si="6"/>
        <v>7.5</v>
      </c>
      <c r="B53" s="74" t="s">
        <v>406</v>
      </c>
      <c r="C53" s="1">
        <v>2</v>
      </c>
      <c r="D53" s="70" t="s">
        <v>35</v>
      </c>
      <c r="E53" s="298"/>
      <c r="F53" s="64">
        <f t="shared" si="5"/>
        <v>0</v>
      </c>
    </row>
    <row r="54" spans="1:6" s="8" customFormat="1" ht="12.75" x14ac:dyDescent="0.2">
      <c r="A54" s="68">
        <f t="shared" si="6"/>
        <v>7.6</v>
      </c>
      <c r="B54" s="74" t="s">
        <v>407</v>
      </c>
      <c r="C54" s="1">
        <v>3</v>
      </c>
      <c r="D54" s="70" t="s">
        <v>35</v>
      </c>
      <c r="E54" s="298"/>
      <c r="F54" s="64">
        <f t="shared" si="5"/>
        <v>0</v>
      </c>
    </row>
    <row r="55" spans="1:6" s="8" customFormat="1" ht="12.75" x14ac:dyDescent="0.2">
      <c r="A55" s="68">
        <f t="shared" si="6"/>
        <v>7.7</v>
      </c>
      <c r="B55" s="74" t="s">
        <v>408</v>
      </c>
      <c r="C55" s="1">
        <v>7</v>
      </c>
      <c r="D55" s="70" t="s">
        <v>35</v>
      </c>
      <c r="E55" s="298"/>
      <c r="F55" s="64">
        <f t="shared" si="5"/>
        <v>0</v>
      </c>
    </row>
    <row r="56" spans="1:6" s="8" customFormat="1" ht="12.75" x14ac:dyDescent="0.2">
      <c r="A56" s="68">
        <f t="shared" si="6"/>
        <v>7.8</v>
      </c>
      <c r="B56" s="74" t="s">
        <v>409</v>
      </c>
      <c r="C56" s="1">
        <v>7</v>
      </c>
      <c r="D56" s="70" t="s">
        <v>35</v>
      </c>
      <c r="E56" s="298"/>
      <c r="F56" s="64">
        <f t="shared" si="5"/>
        <v>0</v>
      </c>
    </row>
    <row r="57" spans="1:6" s="8" customFormat="1" ht="12.75" x14ac:dyDescent="0.2">
      <c r="A57" s="68">
        <f t="shared" si="6"/>
        <v>7.9</v>
      </c>
      <c r="B57" s="74" t="s">
        <v>410</v>
      </c>
      <c r="C57" s="1">
        <v>15</v>
      </c>
      <c r="D57" s="70" t="s">
        <v>35</v>
      </c>
      <c r="E57" s="298"/>
      <c r="F57" s="64">
        <f t="shared" si="5"/>
        <v>0</v>
      </c>
    </row>
    <row r="58" spans="1:6" s="6" customFormat="1" ht="12.75" x14ac:dyDescent="0.2">
      <c r="A58" s="12">
        <v>7.1</v>
      </c>
      <c r="B58" s="74" t="s">
        <v>411</v>
      </c>
      <c r="C58" s="12">
        <v>1</v>
      </c>
      <c r="D58" s="69" t="s">
        <v>35</v>
      </c>
      <c r="E58" s="300"/>
      <c r="F58" s="12">
        <f t="shared" si="5"/>
        <v>0</v>
      </c>
    </row>
    <row r="59" spans="1:6" s="6" customFormat="1" ht="12.75" x14ac:dyDescent="0.2">
      <c r="A59" s="12">
        <v>7.11</v>
      </c>
      <c r="B59" s="74" t="s">
        <v>412</v>
      </c>
      <c r="C59" s="12">
        <v>2</v>
      </c>
      <c r="D59" s="69" t="s">
        <v>35</v>
      </c>
      <c r="E59" s="300"/>
      <c r="F59" s="12">
        <f t="shared" si="5"/>
        <v>0</v>
      </c>
    </row>
    <row r="60" spans="1:6" s="6" customFormat="1" ht="12.75" x14ac:dyDescent="0.2">
      <c r="A60" s="12">
        <v>7.12</v>
      </c>
      <c r="B60" s="74" t="s">
        <v>413</v>
      </c>
      <c r="C60" s="12">
        <v>4</v>
      </c>
      <c r="D60" s="69" t="s">
        <v>35</v>
      </c>
      <c r="E60" s="300"/>
      <c r="F60" s="12">
        <f t="shared" si="5"/>
        <v>0</v>
      </c>
    </row>
    <row r="61" spans="1:6" s="6" customFormat="1" ht="12.75" x14ac:dyDescent="0.2">
      <c r="A61" s="12">
        <v>7.13</v>
      </c>
      <c r="B61" s="74" t="s">
        <v>414</v>
      </c>
      <c r="C61" s="12">
        <v>1</v>
      </c>
      <c r="D61" s="69" t="s">
        <v>35</v>
      </c>
      <c r="E61" s="300"/>
      <c r="F61" s="12">
        <f t="shared" si="5"/>
        <v>0</v>
      </c>
    </row>
    <row r="62" spans="1:6" s="6" customFormat="1" ht="12.75" x14ac:dyDescent="0.2">
      <c r="A62" s="12">
        <v>7.14</v>
      </c>
      <c r="B62" s="74" t="s">
        <v>415</v>
      </c>
      <c r="C62" s="12">
        <v>1</v>
      </c>
      <c r="D62" s="69" t="s">
        <v>35</v>
      </c>
      <c r="E62" s="300"/>
      <c r="F62" s="12">
        <f t="shared" si="5"/>
        <v>0</v>
      </c>
    </row>
    <row r="63" spans="1:6" s="6" customFormat="1" ht="12.75" x14ac:dyDescent="0.2">
      <c r="A63" s="12">
        <v>7.15</v>
      </c>
      <c r="B63" s="74" t="s">
        <v>367</v>
      </c>
      <c r="C63" s="12">
        <v>73</v>
      </c>
      <c r="D63" s="69" t="s">
        <v>35</v>
      </c>
      <c r="E63" s="300"/>
      <c r="F63" s="12">
        <f t="shared" si="5"/>
        <v>0</v>
      </c>
    </row>
    <row r="64" spans="1:6" s="6" customFormat="1" ht="12.75" x14ac:dyDescent="0.2">
      <c r="A64" s="12">
        <v>7.16</v>
      </c>
      <c r="B64" s="74" t="s">
        <v>368</v>
      </c>
      <c r="C64" s="12">
        <v>12</v>
      </c>
      <c r="D64" s="69" t="s">
        <v>35</v>
      </c>
      <c r="E64" s="300"/>
      <c r="F64" s="12">
        <f t="shared" si="5"/>
        <v>0</v>
      </c>
    </row>
    <row r="65" spans="1:6" s="6" customFormat="1" ht="12.75" x14ac:dyDescent="0.2">
      <c r="A65" s="12">
        <v>7.17</v>
      </c>
      <c r="B65" s="74" t="s">
        <v>416</v>
      </c>
      <c r="C65" s="12">
        <v>4</v>
      </c>
      <c r="D65" s="69" t="s">
        <v>35</v>
      </c>
      <c r="E65" s="300"/>
      <c r="F65" s="12">
        <f t="shared" si="5"/>
        <v>0</v>
      </c>
    </row>
    <row r="66" spans="1:6" s="6" customFormat="1" ht="12.75" x14ac:dyDescent="0.2">
      <c r="A66" s="12">
        <v>7.18</v>
      </c>
      <c r="B66" s="74" t="s">
        <v>369</v>
      </c>
      <c r="C66" s="12">
        <v>181</v>
      </c>
      <c r="D66" s="69" t="s">
        <v>35</v>
      </c>
      <c r="E66" s="300"/>
      <c r="F66" s="12">
        <f t="shared" si="5"/>
        <v>0</v>
      </c>
    </row>
    <row r="67" spans="1:6" s="6" customFormat="1" ht="12.75" x14ac:dyDescent="0.2">
      <c r="A67" s="12">
        <v>7.19</v>
      </c>
      <c r="B67" s="74" t="s">
        <v>370</v>
      </c>
      <c r="C67" s="12">
        <v>26</v>
      </c>
      <c r="D67" s="69" t="s">
        <v>35</v>
      </c>
      <c r="E67" s="300"/>
      <c r="F67" s="12">
        <f t="shared" si="5"/>
        <v>0</v>
      </c>
    </row>
    <row r="68" spans="1:6" s="6" customFormat="1" ht="12.75" x14ac:dyDescent="0.2">
      <c r="A68" s="12">
        <v>7.2</v>
      </c>
      <c r="B68" s="74" t="s">
        <v>417</v>
      </c>
      <c r="C68" s="12">
        <v>2</v>
      </c>
      <c r="D68" s="69" t="s">
        <v>35</v>
      </c>
      <c r="E68" s="300"/>
      <c r="F68" s="12">
        <f t="shared" si="5"/>
        <v>0</v>
      </c>
    </row>
    <row r="69" spans="1:6" s="6" customFormat="1" ht="12.75" x14ac:dyDescent="0.2">
      <c r="A69" s="12">
        <v>7.21</v>
      </c>
      <c r="B69" s="74" t="s">
        <v>418</v>
      </c>
      <c r="C69" s="12">
        <v>2</v>
      </c>
      <c r="D69" s="69" t="s">
        <v>35</v>
      </c>
      <c r="E69" s="300"/>
      <c r="F69" s="12">
        <f t="shared" si="5"/>
        <v>0</v>
      </c>
    </row>
    <row r="70" spans="1:6" s="6" customFormat="1" ht="12.75" x14ac:dyDescent="0.2">
      <c r="A70" s="12">
        <v>7.22</v>
      </c>
      <c r="B70" s="74" t="s">
        <v>419</v>
      </c>
      <c r="C70" s="12">
        <v>1</v>
      </c>
      <c r="D70" s="69" t="s">
        <v>35</v>
      </c>
      <c r="E70" s="300"/>
      <c r="F70" s="12">
        <f t="shared" si="5"/>
        <v>0</v>
      </c>
    </row>
    <row r="71" spans="1:6" s="6" customFormat="1" ht="12.75" x14ac:dyDescent="0.2">
      <c r="A71" s="12">
        <v>7.23</v>
      </c>
      <c r="B71" s="74" t="s">
        <v>420</v>
      </c>
      <c r="C71" s="12">
        <v>5</v>
      </c>
      <c r="D71" s="69" t="s">
        <v>35</v>
      </c>
      <c r="E71" s="300"/>
      <c r="F71" s="12">
        <f t="shared" si="5"/>
        <v>0</v>
      </c>
    </row>
    <row r="72" spans="1:6" s="6" customFormat="1" ht="12.75" x14ac:dyDescent="0.2">
      <c r="A72" s="12">
        <v>7.24</v>
      </c>
      <c r="B72" s="74" t="s">
        <v>421</v>
      </c>
      <c r="C72" s="12">
        <v>4</v>
      </c>
      <c r="D72" s="69" t="s">
        <v>35</v>
      </c>
      <c r="E72" s="300"/>
      <c r="F72" s="12">
        <f t="shared" si="5"/>
        <v>0</v>
      </c>
    </row>
    <row r="73" spans="1:6" s="6" customFormat="1" ht="12.75" x14ac:dyDescent="0.2">
      <c r="A73" s="12">
        <v>7.25</v>
      </c>
      <c r="B73" s="74" t="s">
        <v>422</v>
      </c>
      <c r="C73" s="12">
        <v>5</v>
      </c>
      <c r="D73" s="69" t="s">
        <v>35</v>
      </c>
      <c r="E73" s="300"/>
      <c r="F73" s="12">
        <f t="shared" si="5"/>
        <v>0</v>
      </c>
    </row>
    <row r="74" spans="1:6" s="6" customFormat="1" ht="12.75" x14ac:dyDescent="0.2">
      <c r="A74" s="12">
        <v>7.26</v>
      </c>
      <c r="B74" s="74" t="s">
        <v>423</v>
      </c>
      <c r="C74" s="12">
        <v>8</v>
      </c>
      <c r="D74" s="69" t="s">
        <v>35</v>
      </c>
      <c r="E74" s="300"/>
      <c r="F74" s="12">
        <f t="shared" si="5"/>
        <v>0</v>
      </c>
    </row>
    <row r="75" spans="1:6" s="6" customFormat="1" ht="12.75" x14ac:dyDescent="0.2">
      <c r="A75" s="12">
        <v>7.27</v>
      </c>
      <c r="B75" s="74" t="s">
        <v>424</v>
      </c>
      <c r="C75" s="12">
        <v>10</v>
      </c>
      <c r="D75" s="69" t="s">
        <v>35</v>
      </c>
      <c r="E75" s="300"/>
      <c r="F75" s="12">
        <f t="shared" si="5"/>
        <v>0</v>
      </c>
    </row>
    <row r="76" spans="1:6" s="6" customFormat="1" ht="12.75" x14ac:dyDescent="0.2">
      <c r="A76" s="12">
        <v>7.28</v>
      </c>
      <c r="B76" s="74" t="s">
        <v>425</v>
      </c>
      <c r="C76" s="12">
        <v>18</v>
      </c>
      <c r="D76" s="69" t="s">
        <v>35</v>
      </c>
      <c r="E76" s="300"/>
      <c r="F76" s="12">
        <f t="shared" si="5"/>
        <v>0</v>
      </c>
    </row>
    <row r="77" spans="1:6" s="6" customFormat="1" ht="12.75" x14ac:dyDescent="0.2">
      <c r="A77" s="12">
        <v>7.29</v>
      </c>
      <c r="B77" s="74" t="s">
        <v>371</v>
      </c>
      <c r="C77" s="12">
        <v>93</v>
      </c>
      <c r="D77" s="69" t="s">
        <v>35</v>
      </c>
      <c r="E77" s="300"/>
      <c r="F77" s="12">
        <f t="shared" si="5"/>
        <v>0</v>
      </c>
    </row>
    <row r="78" spans="1:6" s="6" customFormat="1" ht="12.75" x14ac:dyDescent="0.2">
      <c r="A78" s="12">
        <v>7.3</v>
      </c>
      <c r="B78" s="74" t="s">
        <v>372</v>
      </c>
      <c r="C78" s="12">
        <v>168</v>
      </c>
      <c r="D78" s="69" t="s">
        <v>35</v>
      </c>
      <c r="E78" s="300"/>
      <c r="F78" s="12">
        <f t="shared" si="5"/>
        <v>0</v>
      </c>
    </row>
    <row r="79" spans="1:6" s="6" customFormat="1" ht="12.75" x14ac:dyDescent="0.2">
      <c r="A79" s="12">
        <v>7.31</v>
      </c>
      <c r="B79" s="74" t="s">
        <v>426</v>
      </c>
      <c r="C79" s="12">
        <v>1</v>
      </c>
      <c r="D79" s="69" t="s">
        <v>35</v>
      </c>
      <c r="E79" s="300"/>
      <c r="F79" s="12">
        <f t="shared" si="5"/>
        <v>0</v>
      </c>
    </row>
    <row r="80" spans="1:6" s="6" customFormat="1" ht="12.75" x14ac:dyDescent="0.2">
      <c r="A80" s="12">
        <v>7.32</v>
      </c>
      <c r="B80" s="74" t="s">
        <v>427</v>
      </c>
      <c r="C80" s="12">
        <v>9</v>
      </c>
      <c r="D80" s="69" t="s">
        <v>35</v>
      </c>
      <c r="E80" s="300"/>
      <c r="F80" s="12">
        <f t="shared" si="5"/>
        <v>0</v>
      </c>
    </row>
    <row r="81" spans="1:6" s="6" customFormat="1" ht="12.75" x14ac:dyDescent="0.2">
      <c r="A81" s="12">
        <v>7.33</v>
      </c>
      <c r="B81" s="74" t="s">
        <v>428</v>
      </c>
      <c r="C81" s="12">
        <v>1</v>
      </c>
      <c r="D81" s="69" t="s">
        <v>35</v>
      </c>
      <c r="E81" s="300"/>
      <c r="F81" s="12">
        <f t="shared" si="5"/>
        <v>0</v>
      </c>
    </row>
    <row r="82" spans="1:6" s="6" customFormat="1" ht="12.75" x14ac:dyDescent="0.2">
      <c r="A82" s="12">
        <v>7.34</v>
      </c>
      <c r="B82" s="74" t="s">
        <v>429</v>
      </c>
      <c r="C82" s="12">
        <v>6</v>
      </c>
      <c r="D82" s="69" t="s">
        <v>35</v>
      </c>
      <c r="E82" s="300"/>
      <c r="F82" s="12">
        <f t="shared" si="5"/>
        <v>0</v>
      </c>
    </row>
    <row r="83" spans="1:6" s="6" customFormat="1" ht="12.75" x14ac:dyDescent="0.2">
      <c r="A83" s="12">
        <v>7.35</v>
      </c>
      <c r="B83" s="74" t="s">
        <v>430</v>
      </c>
      <c r="C83" s="12">
        <v>72</v>
      </c>
      <c r="D83" s="69" t="s">
        <v>35</v>
      </c>
      <c r="E83" s="300"/>
      <c r="F83" s="12">
        <f t="shared" si="5"/>
        <v>0</v>
      </c>
    </row>
    <row r="84" spans="1:6" s="6" customFormat="1" ht="12.75" x14ac:dyDescent="0.2">
      <c r="A84" s="12">
        <v>7.36</v>
      </c>
      <c r="B84" s="74" t="s">
        <v>431</v>
      </c>
      <c r="C84" s="12">
        <v>68</v>
      </c>
      <c r="D84" s="69" t="s">
        <v>35</v>
      </c>
      <c r="E84" s="300"/>
      <c r="F84" s="12">
        <f t="shared" si="5"/>
        <v>0</v>
      </c>
    </row>
    <row r="85" spans="1:6" s="6" customFormat="1" ht="12.75" x14ac:dyDescent="0.2">
      <c r="A85" s="12">
        <v>7.37</v>
      </c>
      <c r="B85" s="74" t="s">
        <v>432</v>
      </c>
      <c r="C85" s="12">
        <v>19</v>
      </c>
      <c r="D85" s="69" t="s">
        <v>35</v>
      </c>
      <c r="E85" s="300"/>
      <c r="F85" s="12">
        <f t="shared" si="5"/>
        <v>0</v>
      </c>
    </row>
    <row r="86" spans="1:6" s="6" customFormat="1" ht="12.75" x14ac:dyDescent="0.2">
      <c r="A86" s="12">
        <v>7.38</v>
      </c>
      <c r="B86" s="74" t="s">
        <v>433</v>
      </c>
      <c r="C86" s="12">
        <v>137</v>
      </c>
      <c r="D86" s="69" t="s">
        <v>35</v>
      </c>
      <c r="E86" s="300"/>
      <c r="F86" s="12">
        <f t="shared" si="5"/>
        <v>0</v>
      </c>
    </row>
    <row r="87" spans="1:6" s="6" customFormat="1" ht="12.75" x14ac:dyDescent="0.2">
      <c r="A87" s="12">
        <v>7.39</v>
      </c>
      <c r="B87" s="74" t="s">
        <v>434</v>
      </c>
      <c r="C87" s="12">
        <v>35</v>
      </c>
      <c r="D87" s="69" t="s">
        <v>35</v>
      </c>
      <c r="E87" s="300"/>
      <c r="F87" s="12">
        <f t="shared" si="5"/>
        <v>0</v>
      </c>
    </row>
    <row r="88" spans="1:6" s="6" customFormat="1" ht="12.75" x14ac:dyDescent="0.2">
      <c r="A88" s="12">
        <v>7.4</v>
      </c>
      <c r="B88" s="74" t="s">
        <v>435</v>
      </c>
      <c r="C88" s="12">
        <v>64</v>
      </c>
      <c r="D88" s="69" t="s">
        <v>35</v>
      </c>
      <c r="E88" s="300"/>
      <c r="F88" s="12">
        <f t="shared" si="5"/>
        <v>0</v>
      </c>
    </row>
    <row r="89" spans="1:6" s="6" customFormat="1" ht="12.75" x14ac:dyDescent="0.2">
      <c r="A89" s="12">
        <v>7.41</v>
      </c>
      <c r="B89" s="74" t="s">
        <v>374</v>
      </c>
      <c r="C89" s="12">
        <v>6</v>
      </c>
      <c r="D89" s="69" t="s">
        <v>35</v>
      </c>
      <c r="E89" s="300"/>
      <c r="F89" s="12">
        <f t="shared" si="5"/>
        <v>0</v>
      </c>
    </row>
    <row r="90" spans="1:6" s="6" customFormat="1" ht="12.75" x14ac:dyDescent="0.2">
      <c r="A90" s="12">
        <v>7.42</v>
      </c>
      <c r="B90" s="74" t="s">
        <v>375</v>
      </c>
      <c r="C90" s="12">
        <v>93</v>
      </c>
      <c r="D90" s="69" t="s">
        <v>35</v>
      </c>
      <c r="E90" s="300"/>
      <c r="F90" s="12">
        <f t="shared" si="5"/>
        <v>0</v>
      </c>
    </row>
    <row r="91" spans="1:6" s="6" customFormat="1" ht="12.75" x14ac:dyDescent="0.2">
      <c r="A91" s="12">
        <v>7.43</v>
      </c>
      <c r="B91" s="74" t="s">
        <v>376</v>
      </c>
      <c r="C91" s="12">
        <v>24</v>
      </c>
      <c r="D91" s="69" t="s">
        <v>341</v>
      </c>
      <c r="E91" s="300"/>
      <c r="F91" s="12">
        <f t="shared" si="5"/>
        <v>0</v>
      </c>
    </row>
    <row r="92" spans="1:6" s="8" customFormat="1" ht="12.75" x14ac:dyDescent="0.2">
      <c r="A92" s="75"/>
      <c r="B92" s="76"/>
      <c r="C92" s="77"/>
      <c r="D92" s="78"/>
      <c r="E92" s="303"/>
      <c r="F92" s="64"/>
    </row>
    <row r="93" spans="1:6" s="8" customFormat="1" ht="12.75" x14ac:dyDescent="0.2">
      <c r="A93" s="62">
        <v>8</v>
      </c>
      <c r="B93" s="63" t="s">
        <v>153</v>
      </c>
      <c r="C93" s="79"/>
      <c r="D93" s="76"/>
      <c r="E93" s="304"/>
      <c r="F93" s="64"/>
    </row>
    <row r="94" spans="1:6" s="8" customFormat="1" ht="38.25" x14ac:dyDescent="0.2">
      <c r="A94" s="68">
        <f>+A93+0.1</f>
        <v>8.1</v>
      </c>
      <c r="B94" s="81" t="s">
        <v>101</v>
      </c>
      <c r="C94" s="82">
        <v>10</v>
      </c>
      <c r="D94" s="70" t="s">
        <v>35</v>
      </c>
      <c r="E94" s="305"/>
      <c r="F94" s="64">
        <f>ROUND(E94*C94,2)</f>
        <v>0</v>
      </c>
    </row>
    <row r="95" spans="1:6" s="8" customFormat="1" ht="38.25" x14ac:dyDescent="0.2">
      <c r="A95" s="68">
        <f>+A94+0.1</f>
        <v>8.1999999999999993</v>
      </c>
      <c r="B95" s="81" t="s">
        <v>111</v>
      </c>
      <c r="C95" s="82">
        <v>6</v>
      </c>
      <c r="D95" s="70" t="s">
        <v>35</v>
      </c>
      <c r="E95" s="305"/>
      <c r="F95" s="64">
        <f>ROUND(E95*C95,2)</f>
        <v>0</v>
      </c>
    </row>
    <row r="96" spans="1:6" s="8" customFormat="1" ht="38.25" x14ac:dyDescent="0.2">
      <c r="A96" s="68">
        <f>+A95+0.1</f>
        <v>8.3000000000000007</v>
      </c>
      <c r="B96" s="81" t="s">
        <v>100</v>
      </c>
      <c r="C96" s="82">
        <v>8</v>
      </c>
      <c r="D96" s="70" t="s">
        <v>35</v>
      </c>
      <c r="E96" s="305"/>
      <c r="F96" s="64">
        <f>ROUND(E96*C96,2)</f>
        <v>0</v>
      </c>
    </row>
    <row r="97" spans="1:6" s="8" customFormat="1" ht="38.25" x14ac:dyDescent="0.2">
      <c r="A97" s="68"/>
      <c r="B97" s="81" t="s">
        <v>87</v>
      </c>
      <c r="C97" s="82">
        <v>2</v>
      </c>
      <c r="D97" s="70" t="s">
        <v>35</v>
      </c>
      <c r="E97" s="305"/>
      <c r="F97" s="64">
        <f>ROUND(E97*C97,2)</f>
        <v>0</v>
      </c>
    </row>
    <row r="98" spans="1:6" s="8" customFormat="1" ht="25.5" x14ac:dyDescent="0.2">
      <c r="A98" s="7">
        <f>+A96+0.1</f>
        <v>8.4</v>
      </c>
      <c r="B98" s="83" t="s">
        <v>88</v>
      </c>
      <c r="C98" s="28">
        <v>26</v>
      </c>
      <c r="D98" s="84" t="s">
        <v>35</v>
      </c>
      <c r="E98" s="29"/>
      <c r="F98" s="82">
        <f>ROUND(E98*C98,2)</f>
        <v>0</v>
      </c>
    </row>
    <row r="99" spans="1:6" s="8" customFormat="1" ht="12.75" x14ac:dyDescent="0.2">
      <c r="A99" s="75"/>
      <c r="B99" s="85"/>
      <c r="C99" s="77"/>
      <c r="D99" s="78"/>
      <c r="E99" s="303"/>
      <c r="F99" s="64"/>
    </row>
    <row r="100" spans="1:6" s="8" customFormat="1" ht="25.5" x14ac:dyDescent="0.2">
      <c r="A100" s="25">
        <v>9</v>
      </c>
      <c r="B100" s="86" t="s">
        <v>112</v>
      </c>
      <c r="C100" s="28"/>
      <c r="D100" s="84"/>
      <c r="E100" s="306"/>
      <c r="F100" s="82"/>
    </row>
    <row r="101" spans="1:6" s="8" customFormat="1" ht="12.75" x14ac:dyDescent="0.2">
      <c r="A101" s="7">
        <f>A100+0.1</f>
        <v>9.1</v>
      </c>
      <c r="B101" s="83" t="s">
        <v>113</v>
      </c>
      <c r="C101" s="28">
        <v>275</v>
      </c>
      <c r="D101" s="84" t="s">
        <v>35</v>
      </c>
      <c r="E101" s="29"/>
      <c r="F101" s="82">
        <f>ROUND(C101*E101,2)</f>
        <v>0</v>
      </c>
    </row>
    <row r="102" spans="1:6" s="8" customFormat="1" ht="12.75" x14ac:dyDescent="0.2">
      <c r="A102" s="7">
        <f>A101+0.1</f>
        <v>9.1999999999999993</v>
      </c>
      <c r="B102" s="83" t="s">
        <v>154</v>
      </c>
      <c r="C102" s="28">
        <v>165</v>
      </c>
      <c r="D102" s="84" t="s">
        <v>35</v>
      </c>
      <c r="E102" s="29"/>
      <c r="F102" s="82">
        <f>ROUND(C102*E102,2)</f>
        <v>0</v>
      </c>
    </row>
    <row r="103" spans="1:6" s="8" customFormat="1" ht="12.75" x14ac:dyDescent="0.2">
      <c r="A103" s="75"/>
      <c r="B103" s="85"/>
      <c r="C103" s="77"/>
      <c r="D103" s="78"/>
      <c r="E103" s="303"/>
      <c r="F103" s="64"/>
    </row>
    <row r="104" spans="1:6" s="8" customFormat="1" ht="12.75" x14ac:dyDescent="0.2">
      <c r="A104" s="62">
        <v>10</v>
      </c>
      <c r="B104" s="86" t="s">
        <v>153</v>
      </c>
      <c r="C104" s="28"/>
      <c r="D104" s="84"/>
      <c r="E104" s="29"/>
      <c r="F104" s="82"/>
    </row>
    <row r="105" spans="1:6" s="8" customFormat="1" ht="12.75" x14ac:dyDescent="0.2">
      <c r="A105" s="7">
        <f>+A104+0.1</f>
        <v>10.1</v>
      </c>
      <c r="B105" s="83" t="s">
        <v>392</v>
      </c>
      <c r="C105" s="28">
        <v>8</v>
      </c>
      <c r="D105" s="84" t="s">
        <v>35</v>
      </c>
      <c r="E105" s="29"/>
      <c r="F105" s="82">
        <f>ROUND(C105*E105,2)</f>
        <v>0</v>
      </c>
    </row>
    <row r="106" spans="1:6" s="8" customFormat="1" ht="12.75" x14ac:dyDescent="0.2">
      <c r="A106" s="7"/>
      <c r="B106" s="83"/>
      <c r="C106" s="28"/>
      <c r="D106" s="84"/>
      <c r="E106" s="29"/>
      <c r="F106" s="82"/>
    </row>
    <row r="107" spans="1:6" s="8" customFormat="1" ht="12.75" x14ac:dyDescent="0.2">
      <c r="A107" s="62">
        <v>11</v>
      </c>
      <c r="B107" s="71" t="s">
        <v>11</v>
      </c>
      <c r="C107" s="64"/>
      <c r="D107" s="70"/>
      <c r="E107" s="299"/>
      <c r="F107" s="64"/>
    </row>
    <row r="108" spans="1:6" s="8" customFormat="1" ht="12.75" x14ac:dyDescent="0.2">
      <c r="A108" s="62"/>
      <c r="B108" s="71"/>
      <c r="C108" s="64"/>
      <c r="D108" s="70"/>
      <c r="E108" s="299"/>
      <c r="F108" s="64"/>
    </row>
    <row r="109" spans="1:6" s="8" customFormat="1" ht="25.5" x14ac:dyDescent="0.2">
      <c r="A109" s="88">
        <v>11.1</v>
      </c>
      <c r="B109" s="59" t="s">
        <v>165</v>
      </c>
      <c r="C109" s="12"/>
      <c r="D109" s="69"/>
      <c r="E109" s="300"/>
      <c r="F109" s="64"/>
    </row>
    <row r="110" spans="1:6" s="8" customFormat="1" ht="12.75" x14ac:dyDescent="0.2">
      <c r="A110" s="72" t="s">
        <v>38</v>
      </c>
      <c r="B110" s="12" t="s">
        <v>46</v>
      </c>
      <c r="C110" s="12">
        <v>1</v>
      </c>
      <c r="D110" s="60" t="s">
        <v>35</v>
      </c>
      <c r="E110" s="307"/>
      <c r="F110" s="64">
        <f t="shared" ref="F110:F118" si="7">ROUND(E110*C110,2)</f>
        <v>0</v>
      </c>
    </row>
    <row r="111" spans="1:6" s="8" customFormat="1" ht="12.75" x14ac:dyDescent="0.2">
      <c r="A111" s="72" t="s">
        <v>39</v>
      </c>
      <c r="B111" s="12" t="s">
        <v>202</v>
      </c>
      <c r="C111" s="12">
        <v>16</v>
      </c>
      <c r="D111" s="69" t="s">
        <v>6</v>
      </c>
      <c r="E111" s="300"/>
      <c r="F111" s="64">
        <f t="shared" si="7"/>
        <v>0</v>
      </c>
    </row>
    <row r="112" spans="1:6" s="8" customFormat="1" ht="12.75" x14ac:dyDescent="0.2">
      <c r="A112" s="72" t="s">
        <v>40</v>
      </c>
      <c r="B112" s="90" t="s">
        <v>47</v>
      </c>
      <c r="C112" s="12">
        <v>8</v>
      </c>
      <c r="D112" s="60" t="s">
        <v>35</v>
      </c>
      <c r="E112" s="300"/>
      <c r="F112" s="64">
        <f t="shared" si="7"/>
        <v>0</v>
      </c>
    </row>
    <row r="113" spans="1:6" s="8" customFormat="1" ht="12.75" x14ac:dyDescent="0.2">
      <c r="A113" s="72" t="s">
        <v>41</v>
      </c>
      <c r="B113" s="90" t="s">
        <v>201</v>
      </c>
      <c r="C113" s="12">
        <v>4</v>
      </c>
      <c r="D113" s="60" t="s">
        <v>35</v>
      </c>
      <c r="E113" s="300"/>
      <c r="F113" s="64">
        <f t="shared" si="7"/>
        <v>0</v>
      </c>
    </row>
    <row r="114" spans="1:6" s="8" customFormat="1" ht="12.75" x14ac:dyDescent="0.2">
      <c r="A114" s="72" t="s">
        <v>42</v>
      </c>
      <c r="B114" s="90" t="s">
        <v>48</v>
      </c>
      <c r="C114" s="12">
        <v>4</v>
      </c>
      <c r="D114" s="60" t="s">
        <v>35</v>
      </c>
      <c r="E114" s="300"/>
      <c r="F114" s="64">
        <f t="shared" si="7"/>
        <v>0</v>
      </c>
    </row>
    <row r="115" spans="1:6" s="8" customFormat="1" ht="14.25" x14ac:dyDescent="0.2">
      <c r="A115" s="72" t="s">
        <v>43</v>
      </c>
      <c r="B115" s="90" t="s">
        <v>49</v>
      </c>
      <c r="C115" s="89">
        <v>10.4</v>
      </c>
      <c r="D115" s="70" t="s">
        <v>209</v>
      </c>
      <c r="E115" s="302"/>
      <c r="F115" s="64">
        <f t="shared" si="7"/>
        <v>0</v>
      </c>
    </row>
    <row r="116" spans="1:6" s="8" customFormat="1" ht="14.25" x14ac:dyDescent="0.2">
      <c r="A116" s="72" t="s">
        <v>44</v>
      </c>
      <c r="B116" s="90" t="s">
        <v>50</v>
      </c>
      <c r="C116" s="89">
        <v>9.8800000000000008</v>
      </c>
      <c r="D116" s="70" t="s">
        <v>209</v>
      </c>
      <c r="E116" s="300"/>
      <c r="F116" s="64">
        <f t="shared" si="7"/>
        <v>0</v>
      </c>
    </row>
    <row r="117" spans="1:6" s="8" customFormat="1" ht="14.25" x14ac:dyDescent="0.2">
      <c r="A117" s="72" t="s">
        <v>45</v>
      </c>
      <c r="B117" s="90" t="s">
        <v>51</v>
      </c>
      <c r="C117" s="89">
        <v>0.62</v>
      </c>
      <c r="D117" s="70" t="s">
        <v>209</v>
      </c>
      <c r="E117" s="300"/>
      <c r="F117" s="64">
        <f t="shared" si="7"/>
        <v>0</v>
      </c>
    </row>
    <row r="118" spans="1:6" s="8" customFormat="1" ht="12.75" x14ac:dyDescent="0.2">
      <c r="A118" s="72" t="s">
        <v>270</v>
      </c>
      <c r="B118" s="90" t="s">
        <v>52</v>
      </c>
      <c r="C118" s="12">
        <v>2</v>
      </c>
      <c r="D118" s="60" t="s">
        <v>35</v>
      </c>
      <c r="E118" s="307"/>
      <c r="F118" s="64">
        <f t="shared" si="7"/>
        <v>0</v>
      </c>
    </row>
    <row r="119" spans="1:6" s="8" customFormat="1" ht="12.75" x14ac:dyDescent="0.2">
      <c r="A119" s="72"/>
      <c r="B119" s="67"/>
      <c r="C119" s="64"/>
      <c r="D119" s="70"/>
      <c r="E119" s="299"/>
      <c r="F119" s="64"/>
    </row>
    <row r="120" spans="1:6" s="6" customFormat="1" ht="25.5" x14ac:dyDescent="0.2">
      <c r="A120" s="88">
        <v>11.2</v>
      </c>
      <c r="B120" s="59" t="s">
        <v>164</v>
      </c>
      <c r="C120" s="12"/>
      <c r="D120" s="69"/>
      <c r="E120" s="300"/>
      <c r="F120" s="64"/>
    </row>
    <row r="121" spans="1:6" s="8" customFormat="1" ht="12.75" x14ac:dyDescent="0.2">
      <c r="A121" s="72" t="s">
        <v>267</v>
      </c>
      <c r="B121" s="12" t="s">
        <v>46</v>
      </c>
      <c r="C121" s="12">
        <v>1</v>
      </c>
      <c r="D121" s="60" t="s">
        <v>35</v>
      </c>
      <c r="E121" s="307"/>
      <c r="F121" s="64">
        <f>ROUND(E121*C121,2)</f>
        <v>0</v>
      </c>
    </row>
    <row r="122" spans="1:6" s="8" customFormat="1" ht="12.75" x14ac:dyDescent="0.2">
      <c r="A122" s="72" t="s">
        <v>268</v>
      </c>
      <c r="B122" s="12" t="s">
        <v>280</v>
      </c>
      <c r="C122" s="12">
        <v>8</v>
      </c>
      <c r="D122" s="69" t="s">
        <v>6</v>
      </c>
      <c r="E122" s="300"/>
      <c r="F122" s="64">
        <f>ROUND(E122*C122,2)</f>
        <v>0</v>
      </c>
    </row>
    <row r="123" spans="1:6" s="8" customFormat="1" ht="12.75" x14ac:dyDescent="0.2">
      <c r="A123" s="72" t="s">
        <v>269</v>
      </c>
      <c r="B123" s="90" t="s">
        <v>53</v>
      </c>
      <c r="C123" s="12">
        <v>4</v>
      </c>
      <c r="D123" s="60" t="s">
        <v>35</v>
      </c>
      <c r="E123" s="300"/>
      <c r="F123" s="64">
        <f>ROUND(E123*C123,2)</f>
        <v>0</v>
      </c>
    </row>
    <row r="124" spans="1:6" s="8" customFormat="1" ht="12.75" x14ac:dyDescent="0.2">
      <c r="A124" s="72" t="s">
        <v>271</v>
      </c>
      <c r="B124" s="90" t="s">
        <v>189</v>
      </c>
      <c r="C124" s="12">
        <v>2</v>
      </c>
      <c r="D124" s="60" t="s">
        <v>35</v>
      </c>
      <c r="E124" s="300"/>
      <c r="F124" s="64">
        <f>ROUND(E124*C124,2)</f>
        <v>0</v>
      </c>
    </row>
    <row r="125" spans="1:6" s="8" customFormat="1" ht="12.75" x14ac:dyDescent="0.2">
      <c r="A125" s="72" t="s">
        <v>272</v>
      </c>
      <c r="B125" s="90" t="s">
        <v>48</v>
      </c>
      <c r="C125" s="12">
        <v>2</v>
      </c>
      <c r="D125" s="60" t="s">
        <v>35</v>
      </c>
      <c r="E125" s="300"/>
      <c r="F125" s="64">
        <f t="shared" ref="F125" si="8">ROUND(E125*C125,2)</f>
        <v>0</v>
      </c>
    </row>
    <row r="126" spans="1:6" s="8" customFormat="1" ht="14.25" x14ac:dyDescent="0.2">
      <c r="A126" s="72" t="s">
        <v>273</v>
      </c>
      <c r="B126" s="90" t="s">
        <v>49</v>
      </c>
      <c r="C126" s="89">
        <v>6.48</v>
      </c>
      <c r="D126" s="70" t="s">
        <v>209</v>
      </c>
      <c r="E126" s="302"/>
      <c r="F126" s="64">
        <f>ROUND(E126*C126,2)</f>
        <v>0</v>
      </c>
    </row>
    <row r="127" spans="1:6" s="8" customFormat="1" ht="14.25" x14ac:dyDescent="0.2">
      <c r="A127" s="72" t="s">
        <v>274</v>
      </c>
      <c r="B127" s="90" t="s">
        <v>50</v>
      </c>
      <c r="C127" s="89">
        <v>6.16</v>
      </c>
      <c r="D127" s="70" t="s">
        <v>209</v>
      </c>
      <c r="E127" s="300"/>
      <c r="F127" s="64">
        <f>ROUND(E127*C127,2)</f>
        <v>0</v>
      </c>
    </row>
    <row r="128" spans="1:6" s="8" customFormat="1" ht="14.25" x14ac:dyDescent="0.2">
      <c r="A128" s="72" t="s">
        <v>275</v>
      </c>
      <c r="B128" s="90" t="s">
        <v>51</v>
      </c>
      <c r="C128" s="89">
        <v>0.38</v>
      </c>
      <c r="D128" s="70" t="s">
        <v>209</v>
      </c>
      <c r="E128" s="300"/>
      <c r="F128" s="64">
        <f>ROUND(E128*C128,2)</f>
        <v>0</v>
      </c>
    </row>
    <row r="129" spans="1:6" s="8" customFormat="1" ht="12.75" x14ac:dyDescent="0.2">
      <c r="A129" s="72" t="s">
        <v>276</v>
      </c>
      <c r="B129" s="90" t="s">
        <v>52</v>
      </c>
      <c r="C129" s="12">
        <v>1</v>
      </c>
      <c r="D129" s="60" t="s">
        <v>35</v>
      </c>
      <c r="E129" s="307"/>
      <c r="F129" s="64">
        <f>ROUND(E129*C129,2)</f>
        <v>0</v>
      </c>
    </row>
    <row r="130" spans="1:6" s="8" customFormat="1" ht="12.75" x14ac:dyDescent="0.2">
      <c r="A130" s="72"/>
      <c r="B130" s="91"/>
      <c r="C130" s="89"/>
      <c r="D130" s="92"/>
      <c r="E130" s="307"/>
      <c r="F130" s="64"/>
    </row>
    <row r="131" spans="1:6" s="8" customFormat="1" ht="12.75" x14ac:dyDescent="0.2">
      <c r="A131" s="3">
        <v>12</v>
      </c>
      <c r="B131" s="59" t="s">
        <v>67</v>
      </c>
      <c r="C131" s="12"/>
      <c r="D131" s="69"/>
      <c r="E131" s="302"/>
      <c r="F131" s="82"/>
    </row>
    <row r="132" spans="1:6" s="8" customFormat="1" ht="12.75" x14ac:dyDescent="0.2">
      <c r="A132" s="23">
        <f>A131+0.1</f>
        <v>12.1</v>
      </c>
      <c r="B132" s="64" t="s">
        <v>436</v>
      </c>
      <c r="C132" s="93">
        <v>27.5</v>
      </c>
      <c r="D132" s="94" t="s">
        <v>57</v>
      </c>
      <c r="E132" s="302"/>
      <c r="F132" s="82">
        <f>ROUND(C132*E132,2)</f>
        <v>0</v>
      </c>
    </row>
    <row r="133" spans="1:6" s="8" customFormat="1" ht="12.75" x14ac:dyDescent="0.2">
      <c r="A133" s="23">
        <f>A132+0.1</f>
        <v>12.2</v>
      </c>
      <c r="B133" s="64" t="s">
        <v>68</v>
      </c>
      <c r="C133" s="93">
        <v>38.5</v>
      </c>
      <c r="D133" s="94" t="s">
        <v>57</v>
      </c>
      <c r="E133" s="302"/>
      <c r="F133" s="82">
        <f>ROUND(C133*E133,2)</f>
        <v>0</v>
      </c>
    </row>
    <row r="134" spans="1:6" s="8" customFormat="1" ht="12.75" x14ac:dyDescent="0.2">
      <c r="A134" s="23">
        <f>A133+0.1</f>
        <v>12.3</v>
      </c>
      <c r="B134" s="64" t="s">
        <v>69</v>
      </c>
      <c r="C134" s="93">
        <v>85.8</v>
      </c>
      <c r="D134" s="94" t="s">
        <v>77</v>
      </c>
      <c r="E134" s="302"/>
      <c r="F134" s="82">
        <f>ROUND(C134*E134,2)</f>
        <v>0</v>
      </c>
    </row>
    <row r="135" spans="1:6" s="8" customFormat="1" ht="12.75" x14ac:dyDescent="0.2">
      <c r="A135" s="75"/>
      <c r="B135" s="76"/>
      <c r="C135" s="77"/>
      <c r="D135" s="78"/>
      <c r="E135" s="303"/>
      <c r="F135" s="64"/>
    </row>
    <row r="136" spans="1:6" s="8" customFormat="1" ht="12.75" x14ac:dyDescent="0.2">
      <c r="A136" s="3">
        <v>13</v>
      </c>
      <c r="B136" s="59" t="s">
        <v>70</v>
      </c>
      <c r="C136" s="12"/>
      <c r="D136" s="69"/>
      <c r="E136" s="302"/>
      <c r="F136" s="82"/>
    </row>
    <row r="137" spans="1:6" s="8" customFormat="1" ht="12.75" x14ac:dyDescent="0.2">
      <c r="A137" s="23">
        <f>A136+0.1</f>
        <v>13.1</v>
      </c>
      <c r="B137" s="64" t="s">
        <v>155</v>
      </c>
      <c r="C137" s="93">
        <v>275</v>
      </c>
      <c r="D137" s="94" t="s">
        <v>76</v>
      </c>
      <c r="E137" s="302"/>
      <c r="F137" s="82">
        <f>ROUND(C137*E137,2)</f>
        <v>0</v>
      </c>
    </row>
    <row r="138" spans="1:6" s="8" customFormat="1" ht="12.75" x14ac:dyDescent="0.2">
      <c r="A138" s="23">
        <f>A137+0.1</f>
        <v>13.2</v>
      </c>
      <c r="B138" s="64" t="s">
        <v>68</v>
      </c>
      <c r="C138" s="93">
        <v>275</v>
      </c>
      <c r="D138" s="94" t="s">
        <v>6</v>
      </c>
      <c r="E138" s="300"/>
      <c r="F138" s="82">
        <f>ROUND(C138*E138,2)</f>
        <v>0</v>
      </c>
    </row>
    <row r="139" spans="1:6" s="8" customFormat="1" ht="12.75" x14ac:dyDescent="0.2">
      <c r="A139" s="23"/>
      <c r="B139" s="64"/>
      <c r="C139" s="93"/>
      <c r="D139" s="94"/>
      <c r="E139" s="300"/>
      <c r="F139" s="82"/>
    </row>
    <row r="140" spans="1:6" s="8" customFormat="1" ht="12.75" x14ac:dyDescent="0.2">
      <c r="A140" s="3">
        <v>14</v>
      </c>
      <c r="B140" s="59" t="s">
        <v>186</v>
      </c>
      <c r="C140" s="12"/>
      <c r="D140" s="69"/>
      <c r="E140" s="302"/>
      <c r="F140" s="82"/>
    </row>
    <row r="141" spans="1:6" s="8" customFormat="1" ht="25.5" x14ac:dyDescent="0.2">
      <c r="A141" s="23">
        <f>A140+0.1</f>
        <v>14.1</v>
      </c>
      <c r="B141" s="64" t="s">
        <v>437</v>
      </c>
      <c r="C141" s="93">
        <v>10</v>
      </c>
      <c r="D141" s="94" t="s">
        <v>35</v>
      </c>
      <c r="E141" s="302"/>
      <c r="F141" s="82">
        <f>ROUND(C141*E141,2)</f>
        <v>0</v>
      </c>
    </row>
    <row r="142" spans="1:6" s="8" customFormat="1" ht="12.75" x14ac:dyDescent="0.2">
      <c r="A142" s="75"/>
      <c r="B142" s="76"/>
      <c r="C142" s="77"/>
      <c r="D142" s="78"/>
      <c r="E142" s="303"/>
      <c r="F142" s="82"/>
    </row>
    <row r="143" spans="1:6" s="8" customFormat="1" ht="12.75" x14ac:dyDescent="0.2">
      <c r="A143" s="62">
        <v>15</v>
      </c>
      <c r="B143" s="79" t="s">
        <v>64</v>
      </c>
      <c r="C143" s="1"/>
      <c r="D143" s="60"/>
      <c r="E143" s="298"/>
      <c r="F143" s="82"/>
    </row>
    <row r="144" spans="1:6" s="8" customFormat="1" ht="12.75" x14ac:dyDescent="0.2">
      <c r="A144" s="68">
        <f>+A143+0.1</f>
        <v>15.1</v>
      </c>
      <c r="B144" s="64" t="s">
        <v>65</v>
      </c>
      <c r="C144" s="1">
        <v>36945.47</v>
      </c>
      <c r="D144" s="69" t="s">
        <v>76</v>
      </c>
      <c r="E144" s="298"/>
      <c r="F144" s="82">
        <f>ROUND(C144*E144,2)</f>
        <v>0</v>
      </c>
    </row>
    <row r="145" spans="1:6" s="8" customFormat="1" ht="25.5" x14ac:dyDescent="0.2">
      <c r="A145" s="68">
        <f t="shared" ref="A145:A146" si="9">+A144+0.1</f>
        <v>15.2</v>
      </c>
      <c r="B145" s="64" t="s">
        <v>89</v>
      </c>
      <c r="C145" s="1">
        <v>36945.47</v>
      </c>
      <c r="D145" s="69" t="s">
        <v>76</v>
      </c>
      <c r="E145" s="298"/>
      <c r="F145" s="82">
        <f>ROUND(C145*E145,2)</f>
        <v>0</v>
      </c>
    </row>
    <row r="146" spans="1:6" s="8" customFormat="1" ht="12.75" x14ac:dyDescent="0.2">
      <c r="A146" s="68">
        <f t="shared" si="9"/>
        <v>15.3</v>
      </c>
      <c r="B146" s="64" t="s">
        <v>159</v>
      </c>
      <c r="C146" s="1">
        <v>115612.72</v>
      </c>
      <c r="D146" s="69" t="s">
        <v>90</v>
      </c>
      <c r="E146" s="298"/>
      <c r="F146" s="82">
        <f>ROUND(C146*E146,2)</f>
        <v>0</v>
      </c>
    </row>
    <row r="147" spans="1:6" s="8" customFormat="1" ht="12.75" x14ac:dyDescent="0.2">
      <c r="A147" s="95"/>
      <c r="B147" s="63"/>
      <c r="C147" s="1"/>
      <c r="D147" s="69"/>
      <c r="E147" s="298"/>
      <c r="F147" s="82"/>
    </row>
    <row r="148" spans="1:6" s="8" customFormat="1" ht="76.5" x14ac:dyDescent="0.2">
      <c r="A148" s="62">
        <v>16</v>
      </c>
      <c r="B148" s="96" t="s">
        <v>398</v>
      </c>
      <c r="C148" s="1">
        <v>61575.78</v>
      </c>
      <c r="D148" s="60" t="s">
        <v>6</v>
      </c>
      <c r="E148" s="298"/>
      <c r="F148" s="82">
        <f>ROUND(C148*E148,2)</f>
        <v>0</v>
      </c>
    </row>
    <row r="149" spans="1:6" s="6" customFormat="1" ht="12.75" x14ac:dyDescent="0.2">
      <c r="A149" s="95"/>
      <c r="B149" s="63"/>
      <c r="C149" s="1"/>
      <c r="D149" s="60"/>
      <c r="E149" s="298"/>
      <c r="F149" s="82"/>
    </row>
    <row r="150" spans="1:6" s="8" customFormat="1" ht="25.5" x14ac:dyDescent="0.2">
      <c r="A150" s="3">
        <v>17</v>
      </c>
      <c r="B150" s="64" t="s">
        <v>91</v>
      </c>
      <c r="C150" s="93">
        <v>61575.78</v>
      </c>
      <c r="D150" s="94" t="s">
        <v>6</v>
      </c>
      <c r="E150" s="36"/>
      <c r="F150" s="82">
        <f>ROUND(C150*E150,2)</f>
        <v>0</v>
      </c>
    </row>
    <row r="151" spans="1:6" s="8" customFormat="1" ht="12.75" x14ac:dyDescent="0.2">
      <c r="A151" s="97"/>
      <c r="B151" s="98" t="s">
        <v>453</v>
      </c>
      <c r="C151" s="99"/>
      <c r="D151" s="100"/>
      <c r="E151" s="308"/>
      <c r="F151" s="101">
        <f>SUM(F15:F150)</f>
        <v>0</v>
      </c>
    </row>
    <row r="152" spans="1:6" s="5" customFormat="1" ht="12.75" x14ac:dyDescent="0.2">
      <c r="A152" s="75"/>
      <c r="B152" s="76"/>
      <c r="C152" s="77"/>
      <c r="D152" s="78"/>
      <c r="E152" s="303"/>
      <c r="F152" s="80"/>
    </row>
    <row r="153" spans="1:6" s="6" customFormat="1" ht="25.5" x14ac:dyDescent="0.2">
      <c r="A153" s="102" t="s">
        <v>30</v>
      </c>
      <c r="B153" s="103" t="s">
        <v>460</v>
      </c>
      <c r="C153" s="104"/>
      <c r="D153" s="105"/>
      <c r="E153" s="309"/>
      <c r="F153" s="106"/>
    </row>
    <row r="154" spans="1:6" s="6" customFormat="1" ht="12.75" x14ac:dyDescent="0.2">
      <c r="A154" s="28"/>
      <c r="B154" s="107"/>
      <c r="C154" s="13"/>
      <c r="D154" s="108"/>
      <c r="E154" s="22"/>
      <c r="F154" s="109"/>
    </row>
    <row r="155" spans="1:6" s="6" customFormat="1" ht="12.75" x14ac:dyDescent="0.2">
      <c r="A155" s="110">
        <v>1</v>
      </c>
      <c r="B155" s="79" t="s">
        <v>5</v>
      </c>
      <c r="C155" s="13">
        <v>2681.19</v>
      </c>
      <c r="D155" s="108" t="s">
        <v>6</v>
      </c>
      <c r="E155" s="22"/>
      <c r="F155" s="82">
        <f>ROUND(E155*C155,2)</f>
        <v>0</v>
      </c>
    </row>
    <row r="156" spans="1:6" s="6" customFormat="1" ht="12.75" x14ac:dyDescent="0.2">
      <c r="A156" s="28"/>
      <c r="B156" s="107"/>
      <c r="C156" s="13"/>
      <c r="D156" s="108"/>
      <c r="E156" s="22"/>
      <c r="F156" s="13"/>
    </row>
    <row r="157" spans="1:6" s="6" customFormat="1" ht="12.75" x14ac:dyDescent="0.2">
      <c r="A157" s="110">
        <v>2</v>
      </c>
      <c r="B157" s="79" t="s">
        <v>393</v>
      </c>
      <c r="C157" s="28"/>
      <c r="D157" s="84"/>
      <c r="E157" s="29"/>
      <c r="F157" s="82"/>
    </row>
    <row r="158" spans="1:6" s="6" customFormat="1" ht="12.75" x14ac:dyDescent="0.2">
      <c r="A158" s="7">
        <f>A157+0.1</f>
        <v>2.1</v>
      </c>
      <c r="B158" s="64" t="s">
        <v>102</v>
      </c>
      <c r="C158" s="28">
        <v>5362.38</v>
      </c>
      <c r="D158" s="69" t="s">
        <v>6</v>
      </c>
      <c r="E158" s="29"/>
      <c r="F158" s="82">
        <f>ROUND(E158*C158,2)</f>
        <v>0</v>
      </c>
    </row>
    <row r="159" spans="1:6" s="6" customFormat="1" ht="12.75" x14ac:dyDescent="0.2">
      <c r="A159" s="7">
        <f>A158+0.1</f>
        <v>2.2000000000000002</v>
      </c>
      <c r="B159" s="12" t="s">
        <v>62</v>
      </c>
      <c r="C159" s="28">
        <v>2405.5700000000002</v>
      </c>
      <c r="D159" s="69" t="s">
        <v>76</v>
      </c>
      <c r="E159" s="29"/>
      <c r="F159" s="82">
        <f>ROUND(E159*C159,2)</f>
        <v>0</v>
      </c>
    </row>
    <row r="160" spans="1:6" s="6" customFormat="1" ht="25.5" x14ac:dyDescent="0.2">
      <c r="A160" s="7">
        <f>A159+0.1</f>
        <v>2.2999999999999998</v>
      </c>
      <c r="B160" s="64" t="s">
        <v>169</v>
      </c>
      <c r="C160" s="28">
        <v>158.86000000000001</v>
      </c>
      <c r="D160" s="69" t="s">
        <v>57</v>
      </c>
      <c r="E160" s="29"/>
      <c r="F160" s="82">
        <f>ROUND(E160*C160,2)</f>
        <v>0</v>
      </c>
    </row>
    <row r="161" spans="1:6" s="6" customFormat="1" ht="12.75" x14ac:dyDescent="0.2">
      <c r="A161" s="28"/>
      <c r="B161" s="107"/>
      <c r="C161" s="13"/>
      <c r="D161" s="108"/>
      <c r="E161" s="22"/>
      <c r="F161" s="82"/>
    </row>
    <row r="162" spans="1:6" s="6" customFormat="1" ht="12.75" x14ac:dyDescent="0.2">
      <c r="A162" s="110">
        <v>3</v>
      </c>
      <c r="B162" s="59" t="s">
        <v>130</v>
      </c>
      <c r="C162" s="111"/>
      <c r="D162" s="107"/>
      <c r="E162" s="22"/>
      <c r="F162" s="82"/>
    </row>
    <row r="163" spans="1:6" s="6" customFormat="1" ht="12.75" x14ac:dyDescent="0.2">
      <c r="A163" s="23">
        <f>A162+0.1</f>
        <v>3.1</v>
      </c>
      <c r="B163" s="64" t="s">
        <v>78</v>
      </c>
      <c r="C163" s="82">
        <v>3175.12</v>
      </c>
      <c r="D163" s="70" t="s">
        <v>80</v>
      </c>
      <c r="E163" s="36"/>
      <c r="F163" s="82">
        <f>ROUND(E163*C163,2)</f>
        <v>0</v>
      </c>
    </row>
    <row r="164" spans="1:6" s="6" customFormat="1" ht="12.75" x14ac:dyDescent="0.2">
      <c r="A164" s="23">
        <f>A163+0.1</f>
        <v>3.2</v>
      </c>
      <c r="B164" s="12" t="s">
        <v>103</v>
      </c>
      <c r="C164" s="82">
        <v>301.01</v>
      </c>
      <c r="D164" s="70" t="s">
        <v>57</v>
      </c>
      <c r="E164" s="36"/>
      <c r="F164" s="82">
        <f>ROUND(E164*C164,2)</f>
        <v>0</v>
      </c>
    </row>
    <row r="165" spans="1:6" s="6" customFormat="1" ht="25.5" x14ac:dyDescent="0.2">
      <c r="A165" s="68">
        <f>+A164+0.1</f>
        <v>3.3</v>
      </c>
      <c r="B165" s="64" t="s">
        <v>83</v>
      </c>
      <c r="C165" s="64">
        <v>607.04</v>
      </c>
      <c r="D165" s="69" t="s">
        <v>77</v>
      </c>
      <c r="E165" s="36"/>
      <c r="F165" s="82">
        <f>ROUND(E165*C165,2)</f>
        <v>0</v>
      </c>
    </row>
    <row r="166" spans="1:6" s="6" customFormat="1" ht="25.5" x14ac:dyDescent="0.2">
      <c r="A166" s="68">
        <f>+A165+0.1</f>
        <v>3.4</v>
      </c>
      <c r="B166" s="64" t="s">
        <v>63</v>
      </c>
      <c r="C166" s="82">
        <v>2529.34</v>
      </c>
      <c r="D166" s="70" t="s">
        <v>82</v>
      </c>
      <c r="E166" s="300"/>
      <c r="F166" s="82">
        <f>ROUND(E166*C166,2)</f>
        <v>0</v>
      </c>
    </row>
    <row r="167" spans="1:6" s="6" customFormat="1" ht="25.5" x14ac:dyDescent="0.2">
      <c r="A167" s="23">
        <f>A166+0.1</f>
        <v>3.5</v>
      </c>
      <c r="B167" s="64" t="s">
        <v>170</v>
      </c>
      <c r="C167" s="82">
        <v>1414.27</v>
      </c>
      <c r="D167" s="70" t="s">
        <v>77</v>
      </c>
      <c r="E167" s="36"/>
      <c r="F167" s="82">
        <f>ROUND(E167*C167,2)</f>
        <v>0</v>
      </c>
    </row>
    <row r="168" spans="1:6" s="6" customFormat="1" ht="12.75" x14ac:dyDescent="0.2">
      <c r="A168" s="28"/>
      <c r="B168" s="107"/>
      <c r="C168" s="13"/>
      <c r="D168" s="108"/>
      <c r="E168" s="36"/>
      <c r="F168" s="82"/>
    </row>
    <row r="169" spans="1:6" s="6" customFormat="1" ht="12.75" x14ac:dyDescent="0.2">
      <c r="A169" s="110">
        <v>4</v>
      </c>
      <c r="B169" s="59" t="s">
        <v>36</v>
      </c>
      <c r="C169" s="111"/>
      <c r="D169" s="107"/>
      <c r="E169" s="310"/>
      <c r="F169" s="82"/>
    </row>
    <row r="170" spans="1:6" s="6" customFormat="1" ht="12.75" x14ac:dyDescent="0.2">
      <c r="A170" s="23">
        <f>A169+0.1</f>
        <v>4.0999999999999996</v>
      </c>
      <c r="B170" s="64" t="s">
        <v>456</v>
      </c>
      <c r="C170" s="82">
        <v>2736.44</v>
      </c>
      <c r="D170" s="70" t="s">
        <v>6</v>
      </c>
      <c r="E170" s="302"/>
      <c r="F170" s="82">
        <f>ROUND(E170*C170,2)</f>
        <v>0</v>
      </c>
    </row>
    <row r="171" spans="1:6" s="6" customFormat="1" ht="12.75" x14ac:dyDescent="0.2">
      <c r="A171" s="23">
        <f>A170+0.1</f>
        <v>4.2</v>
      </c>
      <c r="B171" s="64" t="s">
        <v>457</v>
      </c>
      <c r="C171" s="82">
        <v>51.5</v>
      </c>
      <c r="D171" s="70" t="s">
        <v>6</v>
      </c>
      <c r="E171" s="299"/>
      <c r="F171" s="82">
        <f>ROUND(E171*C171,2)</f>
        <v>0</v>
      </c>
    </row>
    <row r="172" spans="1:6" s="6" customFormat="1" ht="12.75" x14ac:dyDescent="0.2">
      <c r="A172" s="82"/>
      <c r="B172" s="64"/>
      <c r="C172" s="82"/>
      <c r="D172" s="70"/>
      <c r="E172" s="36"/>
      <c r="F172" s="82"/>
    </row>
    <row r="173" spans="1:6" s="6" customFormat="1" ht="12.75" x14ac:dyDescent="0.2">
      <c r="A173" s="110">
        <v>5</v>
      </c>
      <c r="B173" s="59" t="s">
        <v>37</v>
      </c>
      <c r="C173" s="111"/>
      <c r="D173" s="107"/>
      <c r="E173" s="310"/>
      <c r="F173" s="82"/>
    </row>
    <row r="174" spans="1:6" s="6" customFormat="1" ht="12.75" x14ac:dyDescent="0.2">
      <c r="A174" s="23">
        <f>A173+0.1</f>
        <v>5.0999999999999996</v>
      </c>
      <c r="B174" s="64" t="s">
        <v>85</v>
      </c>
      <c r="C174" s="82">
        <v>2631.19</v>
      </c>
      <c r="D174" s="70" t="s">
        <v>6</v>
      </c>
      <c r="E174" s="302"/>
      <c r="F174" s="82">
        <f>ROUND(E174*C174,2)</f>
        <v>0</v>
      </c>
    </row>
    <row r="175" spans="1:6" s="6" customFormat="1" ht="12.75" x14ac:dyDescent="0.2">
      <c r="A175" s="23">
        <f>A174+0.1</f>
        <v>5.2</v>
      </c>
      <c r="B175" s="64" t="s">
        <v>389</v>
      </c>
      <c r="C175" s="82">
        <v>50</v>
      </c>
      <c r="D175" s="70" t="s">
        <v>6</v>
      </c>
      <c r="E175" s="36"/>
      <c r="F175" s="82">
        <f>ROUND(E175*C175,2)</f>
        <v>0</v>
      </c>
    </row>
    <row r="176" spans="1:6" s="6" customFormat="1" ht="12.75" x14ac:dyDescent="0.2">
      <c r="A176" s="82"/>
      <c r="B176" s="64"/>
      <c r="C176" s="82"/>
      <c r="D176" s="70"/>
      <c r="E176" s="36"/>
      <c r="F176" s="82"/>
    </row>
    <row r="177" spans="1:6" s="6" customFormat="1" ht="12.75" x14ac:dyDescent="0.2">
      <c r="A177" s="110">
        <v>6</v>
      </c>
      <c r="B177" s="59" t="s">
        <v>86</v>
      </c>
      <c r="C177" s="82"/>
      <c r="D177" s="70"/>
      <c r="E177" s="36"/>
      <c r="F177" s="82"/>
    </row>
    <row r="178" spans="1:6" s="6" customFormat="1" ht="12.75" x14ac:dyDescent="0.2">
      <c r="A178" s="23">
        <f>A177+0.1</f>
        <v>6.1</v>
      </c>
      <c r="B178" s="64" t="s">
        <v>85</v>
      </c>
      <c r="C178" s="82">
        <v>2631.19</v>
      </c>
      <c r="D178" s="70" t="s">
        <v>6</v>
      </c>
      <c r="E178" s="302"/>
      <c r="F178" s="82">
        <f>ROUND(E178*C178,2)</f>
        <v>0</v>
      </c>
    </row>
    <row r="179" spans="1:6" s="6" customFormat="1" ht="12.75" x14ac:dyDescent="0.2">
      <c r="A179" s="23">
        <f>A178+0.1</f>
        <v>6.2</v>
      </c>
      <c r="B179" s="64" t="s">
        <v>389</v>
      </c>
      <c r="C179" s="82">
        <v>50</v>
      </c>
      <c r="D179" s="70" t="s">
        <v>6</v>
      </c>
      <c r="E179" s="36"/>
      <c r="F179" s="82">
        <f>ROUND(E179*C179,2)</f>
        <v>0</v>
      </c>
    </row>
    <row r="180" spans="1:6" s="6" customFormat="1" ht="12.75" x14ac:dyDescent="0.2">
      <c r="A180" s="82"/>
      <c r="B180" s="64"/>
      <c r="C180" s="82"/>
      <c r="D180" s="70"/>
      <c r="E180" s="36"/>
      <c r="F180" s="82"/>
    </row>
    <row r="181" spans="1:6" s="6" customFormat="1" ht="25.5" x14ac:dyDescent="0.2">
      <c r="A181" s="110">
        <v>7</v>
      </c>
      <c r="B181" s="59" t="s">
        <v>394</v>
      </c>
      <c r="C181" s="12"/>
      <c r="D181" s="69"/>
      <c r="E181" s="299"/>
      <c r="F181" s="82"/>
    </row>
    <row r="182" spans="1:6" s="6" customFormat="1" ht="12.75" x14ac:dyDescent="0.2">
      <c r="A182" s="68">
        <v>7.1</v>
      </c>
      <c r="B182" s="12" t="s">
        <v>318</v>
      </c>
      <c r="C182" s="12">
        <v>2</v>
      </c>
      <c r="D182" s="69" t="s">
        <v>35</v>
      </c>
      <c r="E182" s="300"/>
      <c r="F182" s="64">
        <f t="shared" ref="F182:F185" si="10">ROUND(E182*C182,2)</f>
        <v>0</v>
      </c>
    </row>
    <row r="183" spans="1:6" s="6" customFormat="1" ht="12.75" x14ac:dyDescent="0.2">
      <c r="A183" s="68">
        <v>7.2</v>
      </c>
      <c r="B183" s="12" t="s">
        <v>319</v>
      </c>
      <c r="C183" s="12">
        <v>8</v>
      </c>
      <c r="D183" s="69" t="s">
        <v>35</v>
      </c>
      <c r="E183" s="300"/>
      <c r="F183" s="64">
        <f t="shared" si="10"/>
        <v>0</v>
      </c>
    </row>
    <row r="184" spans="1:6" s="6" customFormat="1" ht="12.75" x14ac:dyDescent="0.2">
      <c r="A184" s="68">
        <v>7.3</v>
      </c>
      <c r="B184" s="12" t="s">
        <v>320</v>
      </c>
      <c r="C184" s="12">
        <v>13</v>
      </c>
      <c r="D184" s="69" t="s">
        <v>35</v>
      </c>
      <c r="E184" s="300"/>
      <c r="F184" s="64">
        <f t="shared" si="10"/>
        <v>0</v>
      </c>
    </row>
    <row r="185" spans="1:6" s="6" customFormat="1" ht="12.75" x14ac:dyDescent="0.2">
      <c r="A185" s="68">
        <v>7.4</v>
      </c>
      <c r="B185" s="12" t="s">
        <v>321</v>
      </c>
      <c r="C185" s="12">
        <v>1</v>
      </c>
      <c r="D185" s="69" t="s">
        <v>35</v>
      </c>
      <c r="E185" s="300"/>
      <c r="F185" s="64">
        <f t="shared" si="10"/>
        <v>0</v>
      </c>
    </row>
    <row r="186" spans="1:6" s="6" customFormat="1" ht="12.75" x14ac:dyDescent="0.2">
      <c r="A186" s="68">
        <v>7.5</v>
      </c>
      <c r="B186" s="74" t="s">
        <v>494</v>
      </c>
      <c r="C186" s="12">
        <v>1</v>
      </c>
      <c r="D186" s="112" t="s">
        <v>35</v>
      </c>
      <c r="E186" s="305"/>
      <c r="F186" s="64">
        <f t="shared" ref="F186:F188" si="11">ROUND(E186*C186,2)</f>
        <v>0</v>
      </c>
    </row>
    <row r="187" spans="1:6" s="6" customFormat="1" ht="12.75" x14ac:dyDescent="0.2">
      <c r="A187" s="68">
        <v>7.6</v>
      </c>
      <c r="B187" s="74" t="s">
        <v>495</v>
      </c>
      <c r="C187" s="12">
        <v>1</v>
      </c>
      <c r="D187" s="112" t="s">
        <v>35</v>
      </c>
      <c r="E187" s="305"/>
      <c r="F187" s="64">
        <f t="shared" si="11"/>
        <v>0</v>
      </c>
    </row>
    <row r="188" spans="1:6" s="6" customFormat="1" ht="12.75" x14ac:dyDescent="0.2">
      <c r="A188" s="68">
        <v>7.7</v>
      </c>
      <c r="B188" s="12" t="s">
        <v>198</v>
      </c>
      <c r="C188" s="12">
        <v>48</v>
      </c>
      <c r="D188" s="69" t="s">
        <v>35</v>
      </c>
      <c r="E188" s="300"/>
      <c r="F188" s="64">
        <f t="shared" si="11"/>
        <v>0</v>
      </c>
    </row>
    <row r="189" spans="1:6" s="6" customFormat="1" ht="12.75" x14ac:dyDescent="0.2">
      <c r="A189" s="68">
        <v>7.8</v>
      </c>
      <c r="B189" s="12" t="s">
        <v>189</v>
      </c>
      <c r="C189" s="12">
        <v>6</v>
      </c>
      <c r="D189" s="69" t="s">
        <v>35</v>
      </c>
      <c r="E189" s="300"/>
      <c r="F189" s="64">
        <f t="shared" ref="F189" si="12">ROUND(E189*C189,2)</f>
        <v>0</v>
      </c>
    </row>
    <row r="190" spans="1:6" s="6" customFormat="1" ht="12.75" x14ac:dyDescent="0.2">
      <c r="A190" s="72"/>
      <c r="B190" s="59"/>
      <c r="C190" s="82"/>
      <c r="D190" s="70"/>
      <c r="E190" s="299"/>
      <c r="F190" s="64"/>
    </row>
    <row r="191" spans="1:6" s="6" customFormat="1" ht="25.5" x14ac:dyDescent="0.2">
      <c r="A191" s="62">
        <f>A181+1</f>
        <v>8</v>
      </c>
      <c r="B191" s="59" t="s">
        <v>438</v>
      </c>
      <c r="C191" s="79"/>
      <c r="D191" s="76"/>
      <c r="E191" s="304"/>
      <c r="F191" s="64"/>
    </row>
    <row r="192" spans="1:6" s="6" customFormat="1" ht="12.75" x14ac:dyDescent="0.2">
      <c r="A192" s="68">
        <f>A191+0.1</f>
        <v>8.1</v>
      </c>
      <c r="B192" s="12" t="s">
        <v>46</v>
      </c>
      <c r="C192" s="12">
        <v>1</v>
      </c>
      <c r="D192" s="69" t="s">
        <v>35</v>
      </c>
      <c r="E192" s="307"/>
      <c r="F192" s="64">
        <f t="shared" ref="F192:F199" si="13">ROUND(E192*C192,2)</f>
        <v>0</v>
      </c>
    </row>
    <row r="193" spans="1:6" s="6" customFormat="1" ht="12.75" x14ac:dyDescent="0.2">
      <c r="A193" s="68">
        <f t="shared" ref="A193:A199" si="14">A192+0.1</f>
        <v>8.1999999999999993</v>
      </c>
      <c r="B193" s="12" t="s">
        <v>196</v>
      </c>
      <c r="C193" s="12">
        <v>8</v>
      </c>
      <c r="D193" s="69" t="s">
        <v>6</v>
      </c>
      <c r="E193" s="300"/>
      <c r="F193" s="64">
        <f t="shared" si="13"/>
        <v>0</v>
      </c>
    </row>
    <row r="194" spans="1:6" s="6" customFormat="1" ht="12.75" x14ac:dyDescent="0.2">
      <c r="A194" s="68">
        <f t="shared" si="14"/>
        <v>8.3000000000000007</v>
      </c>
      <c r="B194" s="12" t="s">
        <v>197</v>
      </c>
      <c r="C194" s="12">
        <v>4</v>
      </c>
      <c r="D194" s="69" t="s">
        <v>35</v>
      </c>
      <c r="E194" s="300"/>
      <c r="F194" s="64">
        <f t="shared" si="13"/>
        <v>0</v>
      </c>
    </row>
    <row r="195" spans="1:6" s="6" customFormat="1" ht="12.75" x14ac:dyDescent="0.2">
      <c r="A195" s="68">
        <f t="shared" si="14"/>
        <v>8.4</v>
      </c>
      <c r="B195" s="12" t="s">
        <v>198</v>
      </c>
      <c r="C195" s="12">
        <v>2</v>
      </c>
      <c r="D195" s="69" t="s">
        <v>35</v>
      </c>
      <c r="E195" s="300"/>
      <c r="F195" s="64">
        <f t="shared" si="13"/>
        <v>0</v>
      </c>
    </row>
    <row r="196" spans="1:6" s="6" customFormat="1" ht="12.75" x14ac:dyDescent="0.2">
      <c r="A196" s="68">
        <f t="shared" si="14"/>
        <v>8.5</v>
      </c>
      <c r="B196" s="12" t="s">
        <v>48</v>
      </c>
      <c r="C196" s="12">
        <v>2</v>
      </c>
      <c r="D196" s="69" t="s">
        <v>35</v>
      </c>
      <c r="E196" s="300"/>
      <c r="F196" s="64">
        <f t="shared" si="13"/>
        <v>0</v>
      </c>
    </row>
    <row r="197" spans="1:6" s="6" customFormat="1" ht="12.75" x14ac:dyDescent="0.2">
      <c r="A197" s="68">
        <f t="shared" si="14"/>
        <v>8.6</v>
      </c>
      <c r="B197" s="113" t="s">
        <v>161</v>
      </c>
      <c r="C197" s="12">
        <v>7.68</v>
      </c>
      <c r="D197" s="69" t="s">
        <v>76</v>
      </c>
      <c r="E197" s="305"/>
      <c r="F197" s="64">
        <f t="shared" si="13"/>
        <v>0</v>
      </c>
    </row>
    <row r="198" spans="1:6" s="6" customFormat="1" ht="12.75" x14ac:dyDescent="0.2">
      <c r="A198" s="68">
        <f t="shared" si="14"/>
        <v>8.6999999999999993</v>
      </c>
      <c r="B198" s="113" t="s">
        <v>163</v>
      </c>
      <c r="C198" s="12">
        <v>7.68</v>
      </c>
      <c r="D198" s="69" t="s">
        <v>76</v>
      </c>
      <c r="E198" s="305"/>
      <c r="F198" s="64">
        <f t="shared" si="13"/>
        <v>0</v>
      </c>
    </row>
    <row r="199" spans="1:6" s="6" customFormat="1" ht="12.75" x14ac:dyDescent="0.2">
      <c r="A199" s="68">
        <f t="shared" si="14"/>
        <v>8.8000000000000007</v>
      </c>
      <c r="B199" s="12" t="s">
        <v>52</v>
      </c>
      <c r="C199" s="12">
        <v>1</v>
      </c>
      <c r="D199" s="69" t="s">
        <v>35</v>
      </c>
      <c r="E199" s="307"/>
      <c r="F199" s="64">
        <f t="shared" si="13"/>
        <v>0</v>
      </c>
    </row>
    <row r="200" spans="1:6" s="6" customFormat="1" ht="12.75" x14ac:dyDescent="0.2">
      <c r="A200" s="75"/>
      <c r="B200" s="76"/>
      <c r="C200" s="79"/>
      <c r="D200" s="76"/>
      <c r="E200" s="304"/>
      <c r="F200" s="82"/>
    </row>
    <row r="201" spans="1:6" s="6" customFormat="1" ht="12.75" x14ac:dyDescent="0.2">
      <c r="A201" s="62">
        <v>9</v>
      </c>
      <c r="B201" s="63" t="s">
        <v>66</v>
      </c>
      <c r="C201" s="79"/>
      <c r="D201" s="76"/>
      <c r="E201" s="304"/>
      <c r="F201" s="82"/>
    </row>
    <row r="202" spans="1:6" s="6" customFormat="1" ht="38.25" x14ac:dyDescent="0.2">
      <c r="A202" s="114">
        <f>+A201+0.1</f>
        <v>9.1</v>
      </c>
      <c r="B202" s="115" t="s">
        <v>100</v>
      </c>
      <c r="C202" s="116">
        <v>1</v>
      </c>
      <c r="D202" s="117" t="s">
        <v>35</v>
      </c>
      <c r="E202" s="311"/>
      <c r="F202" s="118">
        <f>ROUND(E202*C202,2)</f>
        <v>0</v>
      </c>
    </row>
    <row r="203" spans="1:6" s="6" customFormat="1" ht="38.25" x14ac:dyDescent="0.2">
      <c r="A203" s="114">
        <f>+A202+0.1</f>
        <v>9.1999999999999993</v>
      </c>
      <c r="B203" s="115" t="s">
        <v>98</v>
      </c>
      <c r="C203" s="116">
        <v>2</v>
      </c>
      <c r="D203" s="117" t="s">
        <v>35</v>
      </c>
      <c r="E203" s="311"/>
      <c r="F203" s="118">
        <f>ROUND(E203*C203,2)</f>
        <v>0</v>
      </c>
    </row>
    <row r="204" spans="1:6" s="6" customFormat="1" ht="25.5" x14ac:dyDescent="0.2">
      <c r="A204" s="114">
        <f>+A203+0.1</f>
        <v>9.3000000000000007</v>
      </c>
      <c r="B204" s="118" t="s">
        <v>88</v>
      </c>
      <c r="C204" s="116">
        <v>3</v>
      </c>
      <c r="D204" s="117" t="s">
        <v>35</v>
      </c>
      <c r="E204" s="311"/>
      <c r="F204" s="118">
        <f>ROUND(E204*C204,2)</f>
        <v>0</v>
      </c>
    </row>
    <row r="205" spans="1:6" s="6" customFormat="1" ht="12.75" x14ac:dyDescent="0.2">
      <c r="A205" s="119"/>
      <c r="B205" s="76"/>
      <c r="C205" s="79"/>
      <c r="D205" s="76"/>
      <c r="E205" s="304"/>
      <c r="F205" s="82"/>
    </row>
    <row r="206" spans="1:6" s="6" customFormat="1" ht="12.75" x14ac:dyDescent="0.2">
      <c r="A206" s="62">
        <v>10</v>
      </c>
      <c r="B206" s="79" t="s">
        <v>64</v>
      </c>
      <c r="C206" s="12"/>
      <c r="D206" s="69"/>
      <c r="E206" s="299"/>
      <c r="F206" s="82"/>
    </row>
    <row r="207" spans="1:6" s="6" customFormat="1" ht="12.75" x14ac:dyDescent="0.2">
      <c r="A207" s="68">
        <f>+A206+0.1</f>
        <v>10.1</v>
      </c>
      <c r="B207" s="64" t="s">
        <v>65</v>
      </c>
      <c r="C207" s="12">
        <v>2405.5700000000002</v>
      </c>
      <c r="D207" s="69" t="s">
        <v>76</v>
      </c>
      <c r="E207" s="299"/>
      <c r="F207" s="82">
        <f>ROUND(C207*E207,2)</f>
        <v>0</v>
      </c>
    </row>
    <row r="208" spans="1:6" s="6" customFormat="1" ht="25.5" x14ac:dyDescent="0.2">
      <c r="A208" s="68">
        <f>+A207+0.1</f>
        <v>10.199999999999999</v>
      </c>
      <c r="B208" s="64" t="s">
        <v>89</v>
      </c>
      <c r="C208" s="12">
        <v>2405.5700000000002</v>
      </c>
      <c r="D208" s="69" t="s">
        <v>76</v>
      </c>
      <c r="E208" s="299"/>
      <c r="F208" s="82">
        <f>ROUND(C208*E208,2)</f>
        <v>0</v>
      </c>
    </row>
    <row r="209" spans="1:6" s="6" customFormat="1" ht="12.75" x14ac:dyDescent="0.2">
      <c r="A209" s="68">
        <f>+A208+0.1</f>
        <v>10.3</v>
      </c>
      <c r="B209" s="64" t="s">
        <v>266</v>
      </c>
      <c r="C209" s="12">
        <v>7527.7</v>
      </c>
      <c r="D209" s="69" t="s">
        <v>90</v>
      </c>
      <c r="E209" s="299"/>
      <c r="F209" s="82">
        <f>ROUND(C209*E209,2)</f>
        <v>0</v>
      </c>
    </row>
    <row r="210" spans="1:6" s="6" customFormat="1" ht="12.75" x14ac:dyDescent="0.2">
      <c r="A210" s="88"/>
      <c r="B210" s="63"/>
      <c r="C210" s="12"/>
      <c r="D210" s="69"/>
      <c r="E210" s="299"/>
      <c r="F210" s="82"/>
    </row>
    <row r="211" spans="1:6" s="6" customFormat="1" ht="76.5" x14ac:dyDescent="0.2">
      <c r="A211" s="62">
        <v>11</v>
      </c>
      <c r="B211" s="96" t="s">
        <v>398</v>
      </c>
      <c r="C211" s="12">
        <v>2681.19</v>
      </c>
      <c r="D211" s="69" t="s">
        <v>6</v>
      </c>
      <c r="E211" s="299"/>
      <c r="F211" s="82">
        <f>ROUND(C211*E211,2)</f>
        <v>0</v>
      </c>
    </row>
    <row r="212" spans="1:6" s="6" customFormat="1" ht="12.75" x14ac:dyDescent="0.2">
      <c r="A212" s="95"/>
      <c r="B212" s="63"/>
      <c r="C212" s="12"/>
      <c r="D212" s="69"/>
      <c r="E212" s="299"/>
      <c r="F212" s="82"/>
    </row>
    <row r="213" spans="1:6" s="6" customFormat="1" ht="25.5" x14ac:dyDescent="0.2">
      <c r="A213" s="3">
        <v>12</v>
      </c>
      <c r="B213" s="64" t="s">
        <v>91</v>
      </c>
      <c r="C213" s="93">
        <v>2681.19</v>
      </c>
      <c r="D213" s="94" t="s">
        <v>6</v>
      </c>
      <c r="E213" s="36"/>
      <c r="F213" s="82">
        <f>ROUND(C213*E213,2)</f>
        <v>0</v>
      </c>
    </row>
    <row r="214" spans="1:6" s="5" customFormat="1" ht="12.75" x14ac:dyDescent="0.2">
      <c r="A214" s="97"/>
      <c r="B214" s="98" t="s">
        <v>313</v>
      </c>
      <c r="C214" s="99"/>
      <c r="D214" s="100"/>
      <c r="E214" s="308"/>
      <c r="F214" s="101">
        <f>SUM(F155:F213)</f>
        <v>0</v>
      </c>
    </row>
    <row r="215" spans="1:6" s="6" customFormat="1" ht="12.75" x14ac:dyDescent="0.2">
      <c r="A215" s="75"/>
      <c r="B215" s="76"/>
      <c r="C215" s="77"/>
      <c r="D215" s="78"/>
      <c r="E215" s="303"/>
      <c r="F215" s="80"/>
    </row>
    <row r="216" spans="1:6" s="11" customFormat="1" ht="12.75" customHeight="1" x14ac:dyDescent="0.2">
      <c r="A216" s="120" t="s">
        <v>31</v>
      </c>
      <c r="B216" s="121" t="s">
        <v>461</v>
      </c>
      <c r="C216" s="12"/>
      <c r="D216" s="74"/>
      <c r="E216" s="300"/>
      <c r="F216" s="74"/>
    </row>
    <row r="217" spans="1:6" s="11" customFormat="1" ht="12.75" x14ac:dyDescent="0.2">
      <c r="A217" s="74"/>
      <c r="B217" s="74"/>
      <c r="C217" s="12"/>
      <c r="D217" s="74"/>
      <c r="E217" s="300"/>
      <c r="F217" s="74"/>
    </row>
    <row r="218" spans="1:6" s="11" customFormat="1" ht="14.25" x14ac:dyDescent="0.2">
      <c r="A218" s="122" t="s">
        <v>158</v>
      </c>
      <c r="B218" s="123" t="s">
        <v>465</v>
      </c>
      <c r="C218" s="124"/>
      <c r="D218" s="125"/>
      <c r="E218" s="312"/>
      <c r="F218" s="124"/>
    </row>
    <row r="219" spans="1:6" s="11" customFormat="1" ht="12.75" x14ac:dyDescent="0.2">
      <c r="A219" s="127"/>
      <c r="B219" s="121"/>
      <c r="C219" s="124"/>
      <c r="D219" s="125"/>
      <c r="E219" s="312"/>
      <c r="F219" s="124"/>
    </row>
    <row r="220" spans="1:6" s="11" customFormat="1" ht="12.75" x14ac:dyDescent="0.2">
      <c r="A220" s="128">
        <v>1</v>
      </c>
      <c r="B220" s="129" t="s">
        <v>129</v>
      </c>
      <c r="C220" s="124"/>
      <c r="D220" s="125"/>
      <c r="E220" s="312"/>
      <c r="F220" s="124"/>
    </row>
    <row r="221" spans="1:6" s="11" customFormat="1" ht="14.25" x14ac:dyDescent="0.2">
      <c r="A221" s="130">
        <f t="shared" ref="A221:A222" si="15">+A220+0.1</f>
        <v>1.1000000000000001</v>
      </c>
      <c r="B221" s="131" t="s">
        <v>207</v>
      </c>
      <c r="C221" s="12">
        <v>300</v>
      </c>
      <c r="D221" s="132" t="s">
        <v>378</v>
      </c>
      <c r="E221" s="34"/>
      <c r="F221" s="12">
        <f>ROUND((C221*E221),2)</f>
        <v>0</v>
      </c>
    </row>
    <row r="222" spans="1:6" s="11" customFormat="1" ht="12.75" x14ac:dyDescent="0.2">
      <c r="A222" s="130">
        <f t="shared" si="15"/>
        <v>1.2</v>
      </c>
      <c r="B222" s="133" t="s">
        <v>131</v>
      </c>
      <c r="C222" s="134">
        <v>2</v>
      </c>
      <c r="D222" s="135" t="s">
        <v>339</v>
      </c>
      <c r="E222" s="313"/>
      <c r="F222" s="136">
        <f>ROUND((C222*E222),2)</f>
        <v>0</v>
      </c>
    </row>
    <row r="223" spans="1:6" s="11" customFormat="1" ht="12.75" x14ac:dyDescent="0.2">
      <c r="A223" s="127"/>
      <c r="B223" s="137"/>
      <c r="C223" s="124"/>
      <c r="D223" s="125"/>
      <c r="E223" s="314"/>
      <c r="F223" s="64"/>
    </row>
    <row r="224" spans="1:6" s="11" customFormat="1" ht="12.75" x14ac:dyDescent="0.2">
      <c r="A224" s="138">
        <v>2</v>
      </c>
      <c r="B224" s="139" t="s">
        <v>7</v>
      </c>
      <c r="C224" s="12"/>
      <c r="D224" s="140"/>
      <c r="E224" s="315"/>
      <c r="F224" s="64"/>
    </row>
    <row r="225" spans="1:6" s="11" customFormat="1" ht="14.25" x14ac:dyDescent="0.2">
      <c r="A225" s="141">
        <f>+A224+0.1</f>
        <v>2.1</v>
      </c>
      <c r="B225" s="142" t="s">
        <v>208</v>
      </c>
      <c r="C225" s="12">
        <v>332.27</v>
      </c>
      <c r="D225" s="140" t="s">
        <v>209</v>
      </c>
      <c r="E225" s="316"/>
      <c r="F225" s="64">
        <f>+ROUND(C225*E225,2)</f>
        <v>0</v>
      </c>
    </row>
    <row r="226" spans="1:6" s="11" customFormat="1" ht="25.5" x14ac:dyDescent="0.2">
      <c r="A226" s="141">
        <v>2.2000000000000002</v>
      </c>
      <c r="B226" s="143" t="s">
        <v>257</v>
      </c>
      <c r="C226" s="12">
        <v>132.91</v>
      </c>
      <c r="D226" s="144" t="s">
        <v>209</v>
      </c>
      <c r="E226" s="316"/>
      <c r="F226" s="64">
        <f>+ROUND(C226*E226,2)</f>
        <v>0</v>
      </c>
    </row>
    <row r="227" spans="1:6" s="11" customFormat="1" ht="25.5" x14ac:dyDescent="0.2">
      <c r="A227" s="141">
        <f>+A226+0.1</f>
        <v>2.2999999999999998</v>
      </c>
      <c r="B227" s="143" t="s">
        <v>210</v>
      </c>
      <c r="C227" s="12">
        <v>259.17</v>
      </c>
      <c r="D227" s="144" t="s">
        <v>209</v>
      </c>
      <c r="E227" s="316"/>
      <c r="F227" s="64">
        <f>+ROUND(C227*E227,2)</f>
        <v>0</v>
      </c>
    </row>
    <row r="228" spans="1:6" s="11" customFormat="1" ht="12.75" x14ac:dyDescent="0.2">
      <c r="A228" s="127"/>
      <c r="B228" s="137"/>
      <c r="C228" s="124"/>
      <c r="D228" s="125"/>
      <c r="E228" s="314"/>
      <c r="F228" s="64"/>
    </row>
    <row r="229" spans="1:6" s="11" customFormat="1" ht="14.25" x14ac:dyDescent="0.2">
      <c r="A229" s="145">
        <v>3</v>
      </c>
      <c r="B229" s="146" t="s">
        <v>466</v>
      </c>
      <c r="C229" s="124"/>
      <c r="D229" s="125"/>
      <c r="E229" s="317"/>
      <c r="F229" s="64"/>
    </row>
    <row r="230" spans="1:6" s="11" customFormat="1" ht="14.25" x14ac:dyDescent="0.2">
      <c r="A230" s="147">
        <f>+A229+0.1</f>
        <v>3.1</v>
      </c>
      <c r="B230" s="137" t="s">
        <v>467</v>
      </c>
      <c r="C230" s="18">
        <v>11.5</v>
      </c>
      <c r="D230" s="140" t="s">
        <v>209</v>
      </c>
      <c r="E230" s="318"/>
      <c r="F230" s="64">
        <f t="shared" ref="F230:F238" si="16">+ROUND(C230*E230,2)</f>
        <v>0</v>
      </c>
    </row>
    <row r="231" spans="1:6" s="11" customFormat="1" ht="14.25" x14ac:dyDescent="0.2">
      <c r="A231" s="147">
        <f t="shared" ref="A231:A238" si="17">+A230+0.1</f>
        <v>3.2</v>
      </c>
      <c r="B231" s="137" t="s">
        <v>468</v>
      </c>
      <c r="C231" s="18">
        <v>0.64</v>
      </c>
      <c r="D231" s="140" t="s">
        <v>209</v>
      </c>
      <c r="E231" s="318"/>
      <c r="F231" s="64">
        <f t="shared" si="16"/>
        <v>0</v>
      </c>
    </row>
    <row r="232" spans="1:6" s="11" customFormat="1" ht="14.25" x14ac:dyDescent="0.2">
      <c r="A232" s="147">
        <f t="shared" si="17"/>
        <v>3.3</v>
      </c>
      <c r="B232" s="137" t="s">
        <v>469</v>
      </c>
      <c r="C232" s="18">
        <v>9.9499999999999993</v>
      </c>
      <c r="D232" s="140" t="s">
        <v>209</v>
      </c>
      <c r="E232" s="318"/>
      <c r="F232" s="64">
        <f t="shared" si="16"/>
        <v>0</v>
      </c>
    </row>
    <row r="233" spans="1:6" s="11" customFormat="1" ht="14.25" x14ac:dyDescent="0.2">
      <c r="A233" s="147">
        <f t="shared" si="17"/>
        <v>3.4</v>
      </c>
      <c r="B233" s="137" t="s">
        <v>470</v>
      </c>
      <c r="C233" s="18">
        <v>28.7</v>
      </c>
      <c r="D233" s="140" t="s">
        <v>209</v>
      </c>
      <c r="E233" s="318"/>
      <c r="F233" s="64">
        <f t="shared" si="16"/>
        <v>0</v>
      </c>
    </row>
    <row r="234" spans="1:6" s="11" customFormat="1" ht="14.25" x14ac:dyDescent="0.2">
      <c r="A234" s="147">
        <f t="shared" si="17"/>
        <v>3.5</v>
      </c>
      <c r="B234" s="137" t="s">
        <v>471</v>
      </c>
      <c r="C234" s="18">
        <v>0.5</v>
      </c>
      <c r="D234" s="140" t="s">
        <v>209</v>
      </c>
      <c r="E234" s="318"/>
      <c r="F234" s="64">
        <f t="shared" si="16"/>
        <v>0</v>
      </c>
    </row>
    <row r="235" spans="1:6" s="11" customFormat="1" ht="14.25" x14ac:dyDescent="0.2">
      <c r="A235" s="147">
        <f t="shared" si="17"/>
        <v>3.6</v>
      </c>
      <c r="B235" s="137" t="s">
        <v>472</v>
      </c>
      <c r="C235" s="18">
        <v>2.08</v>
      </c>
      <c r="D235" s="140" t="s">
        <v>209</v>
      </c>
      <c r="E235" s="318"/>
      <c r="F235" s="64">
        <f t="shared" si="16"/>
        <v>0</v>
      </c>
    </row>
    <row r="236" spans="1:6" s="11" customFormat="1" ht="14.25" x14ac:dyDescent="0.2">
      <c r="A236" s="147">
        <f t="shared" si="17"/>
        <v>3.7</v>
      </c>
      <c r="B236" s="137" t="s">
        <v>473</v>
      </c>
      <c r="C236" s="18">
        <v>1.75</v>
      </c>
      <c r="D236" s="140" t="s">
        <v>209</v>
      </c>
      <c r="E236" s="318"/>
      <c r="F236" s="64">
        <f t="shared" si="16"/>
        <v>0</v>
      </c>
    </row>
    <row r="237" spans="1:6" s="11" customFormat="1" ht="14.25" x14ac:dyDescent="0.2">
      <c r="A237" s="147">
        <f t="shared" si="17"/>
        <v>3.8</v>
      </c>
      <c r="B237" s="137" t="s">
        <v>474</v>
      </c>
      <c r="C237" s="18">
        <v>10.78</v>
      </c>
      <c r="D237" s="140" t="s">
        <v>209</v>
      </c>
      <c r="E237" s="318"/>
      <c r="F237" s="64">
        <f t="shared" si="16"/>
        <v>0</v>
      </c>
    </row>
    <row r="238" spans="1:6" s="11" customFormat="1" ht="14.25" x14ac:dyDescent="0.2">
      <c r="A238" s="148">
        <f t="shared" si="17"/>
        <v>3.9</v>
      </c>
      <c r="B238" s="149" t="s">
        <v>475</v>
      </c>
      <c r="C238" s="18">
        <v>4.2300000000000004</v>
      </c>
      <c r="D238" s="140" t="s">
        <v>209</v>
      </c>
      <c r="E238" s="318"/>
      <c r="F238" s="150">
        <f t="shared" si="16"/>
        <v>0</v>
      </c>
    </row>
    <row r="239" spans="1:6" s="11" customFormat="1" ht="12.75" x14ac:dyDescent="0.2">
      <c r="A239" s="127"/>
      <c r="B239" s="137"/>
      <c r="C239" s="18"/>
      <c r="D239" s="125"/>
      <c r="E239" s="319"/>
      <c r="F239" s="64"/>
    </row>
    <row r="240" spans="1:6" s="14" customFormat="1" ht="38.25" x14ac:dyDescent="0.2">
      <c r="A240" s="151">
        <v>4</v>
      </c>
      <c r="B240" s="152" t="s">
        <v>439</v>
      </c>
      <c r="C240" s="153">
        <v>72.400000000000006</v>
      </c>
      <c r="D240" s="154" t="s">
        <v>6</v>
      </c>
      <c r="E240" s="320"/>
      <c r="F240" s="64">
        <f>E240*C240</f>
        <v>0</v>
      </c>
    </row>
    <row r="241" spans="1:6" s="9" customFormat="1" ht="12.75" x14ac:dyDescent="0.2">
      <c r="A241" s="151"/>
      <c r="B241" s="152"/>
      <c r="C241" s="153"/>
      <c r="D241" s="154"/>
      <c r="E241" s="320"/>
      <c r="F241" s="64"/>
    </row>
    <row r="242" spans="1:6" s="11" customFormat="1" ht="12.75" x14ac:dyDescent="0.2">
      <c r="A242" s="145">
        <v>5</v>
      </c>
      <c r="B242" s="146" t="s">
        <v>145</v>
      </c>
      <c r="C242" s="124"/>
      <c r="D242" s="125"/>
      <c r="E242" s="319"/>
      <c r="F242" s="64"/>
    </row>
    <row r="243" spans="1:6" s="11" customFormat="1" ht="15" x14ac:dyDescent="0.2">
      <c r="A243" s="147">
        <f>+A242+0.1</f>
        <v>5.0999999999999996</v>
      </c>
      <c r="B243" s="137" t="s">
        <v>59</v>
      </c>
      <c r="C243" s="18">
        <v>223.86</v>
      </c>
      <c r="D243" s="140" t="s">
        <v>211</v>
      </c>
      <c r="E243" s="35"/>
      <c r="F243" s="64">
        <f t="shared" ref="F243:F250" si="18">+ROUND(C243*E243,2)</f>
        <v>0</v>
      </c>
    </row>
    <row r="244" spans="1:6" s="11" customFormat="1" ht="15" x14ac:dyDescent="0.2">
      <c r="A244" s="147">
        <f t="shared" ref="A244:A250" si="19">+A243+0.1</f>
        <v>5.2</v>
      </c>
      <c r="B244" s="137" t="s">
        <v>139</v>
      </c>
      <c r="C244" s="18">
        <v>109.06</v>
      </c>
      <c r="D244" s="140" t="s">
        <v>211</v>
      </c>
      <c r="E244" s="35"/>
      <c r="F244" s="64">
        <f t="shared" si="18"/>
        <v>0</v>
      </c>
    </row>
    <row r="245" spans="1:6" s="11" customFormat="1" ht="15" x14ac:dyDescent="0.2">
      <c r="A245" s="147">
        <f t="shared" si="19"/>
        <v>5.3</v>
      </c>
      <c r="B245" s="137" t="s">
        <v>212</v>
      </c>
      <c r="C245" s="18">
        <v>114.8</v>
      </c>
      <c r="D245" s="140" t="s">
        <v>211</v>
      </c>
      <c r="E245" s="35"/>
      <c r="F245" s="64">
        <f t="shared" si="18"/>
        <v>0</v>
      </c>
    </row>
    <row r="246" spans="1:6" s="11" customFormat="1" ht="15" x14ac:dyDescent="0.2">
      <c r="A246" s="147">
        <f t="shared" si="19"/>
        <v>5.4</v>
      </c>
      <c r="B246" s="137" t="s">
        <v>213</v>
      </c>
      <c r="C246" s="18">
        <v>49.77</v>
      </c>
      <c r="D246" s="140" t="s">
        <v>211</v>
      </c>
      <c r="E246" s="35"/>
      <c r="F246" s="64">
        <f t="shared" si="18"/>
        <v>0</v>
      </c>
    </row>
    <row r="247" spans="1:6" s="11" customFormat="1" ht="15" x14ac:dyDescent="0.2">
      <c r="A247" s="147">
        <f t="shared" si="19"/>
        <v>5.5</v>
      </c>
      <c r="B247" s="137" t="s">
        <v>214</v>
      </c>
      <c r="C247" s="18">
        <v>52.81</v>
      </c>
      <c r="D247" s="140" t="s">
        <v>211</v>
      </c>
      <c r="E247" s="35"/>
      <c r="F247" s="64">
        <f t="shared" si="18"/>
        <v>0</v>
      </c>
    </row>
    <row r="248" spans="1:6" s="11" customFormat="1" ht="12.75" x14ac:dyDescent="0.2">
      <c r="A248" s="147">
        <f>+A247+0.1</f>
        <v>5.6</v>
      </c>
      <c r="B248" s="137" t="s">
        <v>60</v>
      </c>
      <c r="C248" s="18">
        <v>36.200000000000003</v>
      </c>
      <c r="D248" s="125" t="s">
        <v>6</v>
      </c>
      <c r="E248" s="35"/>
      <c r="F248" s="64">
        <f t="shared" si="18"/>
        <v>0</v>
      </c>
    </row>
    <row r="249" spans="1:6" s="11" customFormat="1" ht="15" x14ac:dyDescent="0.2">
      <c r="A249" s="147">
        <f t="shared" si="19"/>
        <v>5.7</v>
      </c>
      <c r="B249" s="152" t="s">
        <v>215</v>
      </c>
      <c r="C249" s="18">
        <v>52.81</v>
      </c>
      <c r="D249" s="140" t="s">
        <v>211</v>
      </c>
      <c r="E249" s="35"/>
      <c r="F249" s="64">
        <f t="shared" si="18"/>
        <v>0</v>
      </c>
    </row>
    <row r="250" spans="1:6" s="11" customFormat="1" ht="15" x14ac:dyDescent="0.2">
      <c r="A250" s="147">
        <f t="shared" si="19"/>
        <v>5.8</v>
      </c>
      <c r="B250" s="152" t="s">
        <v>235</v>
      </c>
      <c r="C250" s="18">
        <v>22.96</v>
      </c>
      <c r="D250" s="140" t="s">
        <v>211</v>
      </c>
      <c r="E250" s="35"/>
      <c r="F250" s="64">
        <f t="shared" si="18"/>
        <v>0</v>
      </c>
    </row>
    <row r="251" spans="1:6" s="11" customFormat="1" ht="12.75" x14ac:dyDescent="0.2">
      <c r="A251" s="127"/>
      <c r="B251" s="137"/>
      <c r="C251" s="19"/>
      <c r="D251" s="125"/>
      <c r="E251" s="319"/>
      <c r="F251" s="64"/>
    </row>
    <row r="252" spans="1:6" s="11" customFormat="1" ht="12.75" x14ac:dyDescent="0.2">
      <c r="A252" s="123">
        <v>6</v>
      </c>
      <c r="B252" s="155" t="s">
        <v>73</v>
      </c>
      <c r="C252" s="12"/>
      <c r="D252" s="112"/>
      <c r="E252" s="321"/>
      <c r="F252" s="12"/>
    </row>
    <row r="253" spans="1:6" s="11" customFormat="1" ht="12.75" x14ac:dyDescent="0.2">
      <c r="A253" s="147">
        <f>+A252+0.1</f>
        <v>6.1</v>
      </c>
      <c r="B253" s="74" t="s">
        <v>216</v>
      </c>
      <c r="C253" s="12">
        <v>6.84</v>
      </c>
      <c r="D253" s="112" t="s">
        <v>440</v>
      </c>
      <c r="E253" s="322"/>
      <c r="F253" s="12">
        <f>+C253*E253</f>
        <v>0</v>
      </c>
    </row>
    <row r="254" spans="1:6" s="11" customFormat="1" ht="12.75" x14ac:dyDescent="0.2">
      <c r="A254" s="147">
        <f t="shared" ref="A254" si="20">+A253+0.1</f>
        <v>6.2</v>
      </c>
      <c r="B254" s="74" t="s">
        <v>217</v>
      </c>
      <c r="C254" s="12">
        <v>326.44</v>
      </c>
      <c r="D254" s="112" t="s">
        <v>76</v>
      </c>
      <c r="E254" s="322"/>
      <c r="F254" s="12">
        <f>+C254*E254</f>
        <v>0</v>
      </c>
    </row>
    <row r="255" spans="1:6" s="11" customFormat="1" ht="12.75" x14ac:dyDescent="0.2">
      <c r="A255" s="74"/>
      <c r="B255" s="74"/>
      <c r="C255" s="12"/>
      <c r="D255" s="112"/>
      <c r="E255" s="321"/>
      <c r="F255" s="12"/>
    </row>
    <row r="256" spans="1:6" s="11" customFormat="1" ht="12.75" x14ac:dyDescent="0.2">
      <c r="A256" s="156">
        <v>7</v>
      </c>
      <c r="B256" s="151" t="s">
        <v>323</v>
      </c>
      <c r="C256" s="157"/>
      <c r="D256" s="158"/>
      <c r="E256" s="323"/>
      <c r="F256" s="18"/>
    </row>
    <row r="257" spans="1:6" s="11" customFormat="1" ht="38.25" x14ac:dyDescent="0.2">
      <c r="A257" s="159">
        <v>7.1</v>
      </c>
      <c r="B257" s="160" t="s">
        <v>340</v>
      </c>
      <c r="C257" s="153">
        <v>4</v>
      </c>
      <c r="D257" s="161" t="s">
        <v>114</v>
      </c>
      <c r="E257" s="324"/>
      <c r="F257" s="12">
        <f>+C257*E257</f>
        <v>0</v>
      </c>
    </row>
    <row r="258" spans="1:6" s="11" customFormat="1" ht="12.75" x14ac:dyDescent="0.2">
      <c r="A258" s="159"/>
      <c r="B258" s="152"/>
      <c r="C258" s="153"/>
      <c r="D258" s="161"/>
      <c r="E258" s="324"/>
      <c r="F258" s="82"/>
    </row>
    <row r="259" spans="1:6" s="11" customFormat="1" ht="12.75" x14ac:dyDescent="0.2">
      <c r="A259" s="145">
        <v>8</v>
      </c>
      <c r="B259" s="146" t="s">
        <v>141</v>
      </c>
      <c r="C259" s="18"/>
      <c r="D259" s="125"/>
      <c r="E259" s="319"/>
      <c r="F259" s="64"/>
    </row>
    <row r="260" spans="1:6" s="11" customFormat="1" ht="25.5" x14ac:dyDescent="0.2">
      <c r="A260" s="148">
        <v>8.1</v>
      </c>
      <c r="B260" s="142" t="s">
        <v>219</v>
      </c>
      <c r="C260" s="162">
        <v>1</v>
      </c>
      <c r="D260" s="163" t="s">
        <v>35</v>
      </c>
      <c r="E260" s="36"/>
      <c r="F260" s="150">
        <f>+ROUND(C260*E260,2)</f>
        <v>0</v>
      </c>
    </row>
    <row r="261" spans="1:6" s="11" customFormat="1" ht="12.75" x14ac:dyDescent="0.2">
      <c r="A261" s="164">
        <f t="shared" ref="A261:A262" si="21">+A260+0.1</f>
        <v>8.1999999999999993</v>
      </c>
      <c r="B261" s="164" t="s">
        <v>322</v>
      </c>
      <c r="C261" s="136">
        <v>1</v>
      </c>
      <c r="D261" s="163" t="s">
        <v>35</v>
      </c>
      <c r="E261" s="322"/>
      <c r="F261" s="12">
        <f>+C261*E261</f>
        <v>0</v>
      </c>
    </row>
    <row r="262" spans="1:6" s="11" customFormat="1" ht="15" x14ac:dyDescent="0.2">
      <c r="A262" s="164">
        <f t="shared" si="21"/>
        <v>8.3000000000000007</v>
      </c>
      <c r="B262" s="165" t="s">
        <v>324</v>
      </c>
      <c r="C262" s="136">
        <v>296.93</v>
      </c>
      <c r="D262" s="166" t="s">
        <v>220</v>
      </c>
      <c r="E262" s="318"/>
      <c r="F262" s="150">
        <f>+ROUND(C262*E262,2)</f>
        <v>0</v>
      </c>
    </row>
    <row r="263" spans="1:6" s="11" customFormat="1" ht="12.75" x14ac:dyDescent="0.2">
      <c r="A263" s="167"/>
      <c r="B263" s="168"/>
      <c r="C263" s="169"/>
      <c r="D263" s="163"/>
      <c r="E263" s="322"/>
      <c r="F263" s="170"/>
    </row>
    <row r="264" spans="1:6" s="11" customFormat="1" ht="12.75" x14ac:dyDescent="0.2">
      <c r="A264" s="145">
        <v>9</v>
      </c>
      <c r="B264" s="146" t="s">
        <v>384</v>
      </c>
      <c r="C264" s="18">
        <v>1</v>
      </c>
      <c r="D264" s="125" t="s">
        <v>35</v>
      </c>
      <c r="E264" s="35"/>
      <c r="F264" s="64">
        <f>ROUND((+C264*E264),2)</f>
        <v>0</v>
      </c>
    </row>
    <row r="265" spans="1:6" s="11" customFormat="1" ht="12.75" x14ac:dyDescent="0.2">
      <c r="A265" s="147"/>
      <c r="B265" s="137"/>
      <c r="C265" s="18"/>
      <c r="D265" s="125"/>
      <c r="E265" s="35"/>
      <c r="F265" s="64"/>
    </row>
    <row r="266" spans="1:6" s="11" customFormat="1" ht="12.75" x14ac:dyDescent="0.2">
      <c r="A266" s="171" t="s">
        <v>314</v>
      </c>
      <c r="B266" s="172" t="s">
        <v>221</v>
      </c>
      <c r="C266" s="18"/>
      <c r="D266" s="125"/>
      <c r="E266" s="35"/>
      <c r="F266" s="64"/>
    </row>
    <row r="267" spans="1:6" s="11" customFormat="1" ht="12.75" x14ac:dyDescent="0.2">
      <c r="A267" s="171"/>
      <c r="B267" s="172"/>
      <c r="C267" s="18"/>
      <c r="D267" s="125"/>
      <c r="E267" s="35"/>
      <c r="F267" s="64"/>
    </row>
    <row r="268" spans="1:6" s="11" customFormat="1" ht="14.25" x14ac:dyDescent="0.2">
      <c r="A268" s="145">
        <v>1</v>
      </c>
      <c r="B268" s="172" t="s">
        <v>476</v>
      </c>
      <c r="C268" s="18"/>
      <c r="D268" s="140"/>
      <c r="E268" s="35"/>
      <c r="F268" s="64"/>
    </row>
    <row r="269" spans="1:6" s="11" customFormat="1" ht="15" x14ac:dyDescent="0.2">
      <c r="A269" s="147">
        <f>+A268+0.1</f>
        <v>1.1000000000000001</v>
      </c>
      <c r="B269" s="137" t="s">
        <v>477</v>
      </c>
      <c r="C269" s="18">
        <v>1.52</v>
      </c>
      <c r="D269" s="140" t="s">
        <v>222</v>
      </c>
      <c r="E269" s="35"/>
      <c r="F269" s="64">
        <f>+ROUND(C269*E269,2)</f>
        <v>0</v>
      </c>
    </row>
    <row r="270" spans="1:6" s="11" customFormat="1" ht="15" x14ac:dyDescent="0.2">
      <c r="A270" s="147">
        <f>+A269+0.1</f>
        <v>1.2</v>
      </c>
      <c r="B270" s="137" t="s">
        <v>478</v>
      </c>
      <c r="C270" s="18">
        <v>0.15</v>
      </c>
      <c r="D270" s="140" t="s">
        <v>222</v>
      </c>
      <c r="E270" s="35"/>
      <c r="F270" s="64">
        <f>+ROUND(C270*E270,2)</f>
        <v>0</v>
      </c>
    </row>
    <row r="271" spans="1:6" s="11" customFormat="1" ht="14.25" x14ac:dyDescent="0.2">
      <c r="A271" s="147">
        <f>+A270+0.1</f>
        <v>1.3</v>
      </c>
      <c r="B271" s="137" t="s">
        <v>474</v>
      </c>
      <c r="C271" s="18">
        <v>2.67</v>
      </c>
      <c r="D271" s="140" t="s">
        <v>209</v>
      </c>
      <c r="E271" s="318"/>
      <c r="F271" s="64">
        <f>+ROUND(C271*E271,2)</f>
        <v>0</v>
      </c>
    </row>
    <row r="272" spans="1:6" s="11" customFormat="1" ht="14.25" x14ac:dyDescent="0.2">
      <c r="A272" s="147">
        <f>+A271+0.1</f>
        <v>1.4</v>
      </c>
      <c r="B272" s="137" t="s">
        <v>471</v>
      </c>
      <c r="C272" s="18">
        <v>0.56999999999999995</v>
      </c>
      <c r="D272" s="140" t="s">
        <v>209</v>
      </c>
      <c r="E272" s="318"/>
      <c r="F272" s="64">
        <f>+ROUND(C272*E272,2)</f>
        <v>0</v>
      </c>
    </row>
    <row r="273" spans="1:6" s="11" customFormat="1" ht="12.75" x14ac:dyDescent="0.2">
      <c r="A273" s="147"/>
      <c r="B273" s="137"/>
      <c r="C273" s="18"/>
      <c r="D273" s="140"/>
      <c r="E273" s="35"/>
      <c r="F273" s="64"/>
    </row>
    <row r="274" spans="1:6" s="11" customFormat="1" ht="12.75" x14ac:dyDescent="0.2">
      <c r="A274" s="173">
        <f>+A268+1</f>
        <v>2</v>
      </c>
      <c r="B274" s="172" t="s">
        <v>223</v>
      </c>
      <c r="C274" s="18"/>
      <c r="D274" s="125"/>
      <c r="E274" s="35"/>
      <c r="F274" s="64"/>
    </row>
    <row r="275" spans="1:6" s="11" customFormat="1" ht="15" x14ac:dyDescent="0.2">
      <c r="A275" s="147">
        <f>+A274+0.1</f>
        <v>2.1</v>
      </c>
      <c r="B275" s="152" t="s">
        <v>441</v>
      </c>
      <c r="C275" s="18">
        <v>45.03</v>
      </c>
      <c r="D275" s="140" t="s">
        <v>211</v>
      </c>
      <c r="E275" s="35"/>
      <c r="F275" s="64">
        <f>+ROUND(C275*E275,2)</f>
        <v>0</v>
      </c>
    </row>
    <row r="276" spans="1:6" s="11" customFormat="1" ht="12.75" x14ac:dyDescent="0.2">
      <c r="A276" s="147">
        <f>+A275+0.1</f>
        <v>2.2000000000000002</v>
      </c>
      <c r="B276" s="152" t="s">
        <v>330</v>
      </c>
      <c r="C276" s="126">
        <v>16.8</v>
      </c>
      <c r="D276" s="125" t="s">
        <v>6</v>
      </c>
      <c r="E276" s="35"/>
      <c r="F276" s="64">
        <f>+ROUND(C276*E276,2)</f>
        <v>0</v>
      </c>
    </row>
    <row r="277" spans="1:6" s="11" customFormat="1" ht="12.75" x14ac:dyDescent="0.2">
      <c r="A277" s="147"/>
      <c r="B277" s="152"/>
      <c r="C277" s="18"/>
      <c r="D277" s="125"/>
      <c r="E277" s="35"/>
      <c r="F277" s="64"/>
    </row>
    <row r="278" spans="1:6" s="11" customFormat="1" ht="12.75" x14ac:dyDescent="0.2">
      <c r="A278" s="145">
        <f>+A274+1</f>
        <v>3</v>
      </c>
      <c r="B278" s="172" t="s">
        <v>145</v>
      </c>
      <c r="C278" s="18"/>
      <c r="D278" s="125"/>
      <c r="E278" s="35"/>
      <c r="F278" s="64"/>
    </row>
    <row r="279" spans="1:6" s="11" customFormat="1" ht="15" x14ac:dyDescent="0.2">
      <c r="A279" s="147">
        <f>+A278+0.1</f>
        <v>3.1</v>
      </c>
      <c r="B279" s="137" t="s">
        <v>326</v>
      </c>
      <c r="C279" s="18">
        <v>35.96</v>
      </c>
      <c r="D279" s="140" t="s">
        <v>211</v>
      </c>
      <c r="E279" s="318"/>
      <c r="F279" s="64">
        <f t="shared" ref="F279:F287" si="22">+ROUND(C279*E279,2)</f>
        <v>0</v>
      </c>
    </row>
    <row r="280" spans="1:6" s="11" customFormat="1" ht="15" x14ac:dyDescent="0.2">
      <c r="A280" s="147">
        <f t="shared" ref="A280:A287" si="23">+A279+0.1</f>
        <v>3.2</v>
      </c>
      <c r="B280" s="174" t="s">
        <v>328</v>
      </c>
      <c r="C280" s="18">
        <v>29.04</v>
      </c>
      <c r="D280" s="140" t="s">
        <v>211</v>
      </c>
      <c r="E280" s="35"/>
      <c r="F280" s="64">
        <f t="shared" si="22"/>
        <v>0</v>
      </c>
    </row>
    <row r="281" spans="1:6" s="11" customFormat="1" ht="15" x14ac:dyDescent="0.2">
      <c r="A281" s="147">
        <f t="shared" si="23"/>
        <v>3.3</v>
      </c>
      <c r="B281" s="152" t="s">
        <v>327</v>
      </c>
      <c r="C281" s="18">
        <v>9.43</v>
      </c>
      <c r="D281" s="140" t="s">
        <v>211</v>
      </c>
      <c r="E281" s="35"/>
      <c r="F281" s="64">
        <f t="shared" si="22"/>
        <v>0</v>
      </c>
    </row>
    <row r="282" spans="1:6" s="11" customFormat="1" ht="15" x14ac:dyDescent="0.2">
      <c r="A282" s="147">
        <f t="shared" si="23"/>
        <v>3.4</v>
      </c>
      <c r="B282" s="152" t="s">
        <v>205</v>
      </c>
      <c r="C282" s="18">
        <v>18.489999999999998</v>
      </c>
      <c r="D282" s="140" t="s">
        <v>211</v>
      </c>
      <c r="E282" s="35"/>
      <c r="F282" s="64">
        <f t="shared" si="22"/>
        <v>0</v>
      </c>
    </row>
    <row r="283" spans="1:6" s="11" customFormat="1" ht="12.75" x14ac:dyDescent="0.2">
      <c r="A283" s="147">
        <f t="shared" si="23"/>
        <v>3.5</v>
      </c>
      <c r="B283" s="152" t="s">
        <v>329</v>
      </c>
      <c r="C283" s="18">
        <v>17.2</v>
      </c>
      <c r="D283" s="125" t="s">
        <v>6</v>
      </c>
      <c r="E283" s="35"/>
      <c r="F283" s="64">
        <f>+ROUND(C283*E283,2)</f>
        <v>0</v>
      </c>
    </row>
    <row r="284" spans="1:6" s="11" customFormat="1" ht="12.75" x14ac:dyDescent="0.2">
      <c r="A284" s="147">
        <f t="shared" si="23"/>
        <v>3.6</v>
      </c>
      <c r="B284" s="174" t="s">
        <v>226</v>
      </c>
      <c r="C284" s="18">
        <v>28.2</v>
      </c>
      <c r="D284" s="125" t="s">
        <v>6</v>
      </c>
      <c r="E284" s="35"/>
      <c r="F284" s="64">
        <f t="shared" si="22"/>
        <v>0</v>
      </c>
    </row>
    <row r="285" spans="1:6" s="11" customFormat="1" ht="15" x14ac:dyDescent="0.2">
      <c r="A285" s="147">
        <f t="shared" si="23"/>
        <v>3.7</v>
      </c>
      <c r="B285" s="152" t="s">
        <v>227</v>
      </c>
      <c r="C285" s="126">
        <v>18.489999999999998</v>
      </c>
      <c r="D285" s="140" t="s">
        <v>211</v>
      </c>
      <c r="E285" s="35"/>
      <c r="F285" s="64">
        <f t="shared" si="22"/>
        <v>0</v>
      </c>
    </row>
    <row r="286" spans="1:6" s="11" customFormat="1" ht="15" x14ac:dyDescent="0.2">
      <c r="A286" s="147">
        <f t="shared" si="23"/>
        <v>3.8</v>
      </c>
      <c r="B286" s="152" t="s">
        <v>225</v>
      </c>
      <c r="C286" s="18">
        <v>152</v>
      </c>
      <c r="D286" s="140" t="s">
        <v>211</v>
      </c>
      <c r="E286" s="35"/>
      <c r="F286" s="64">
        <f>+ROUND(C286*E286,2)</f>
        <v>0</v>
      </c>
    </row>
    <row r="287" spans="1:6" s="11" customFormat="1" ht="12.75" x14ac:dyDescent="0.2">
      <c r="A287" s="147">
        <f t="shared" si="23"/>
        <v>3.9</v>
      </c>
      <c r="B287" s="152" t="s">
        <v>332</v>
      </c>
      <c r="C287" s="18">
        <v>2</v>
      </c>
      <c r="D287" s="125" t="s">
        <v>35</v>
      </c>
      <c r="E287" s="35"/>
      <c r="F287" s="64">
        <f t="shared" si="22"/>
        <v>0</v>
      </c>
    </row>
    <row r="288" spans="1:6" s="11" customFormat="1" ht="12.75" x14ac:dyDescent="0.2">
      <c r="A288" s="147"/>
      <c r="B288" s="152"/>
      <c r="C288" s="18"/>
      <c r="D288" s="125"/>
      <c r="E288" s="35"/>
      <c r="F288" s="64"/>
    </row>
    <row r="289" spans="1:6" s="11" customFormat="1" ht="12.75" x14ac:dyDescent="0.2">
      <c r="A289" s="145">
        <f>+A278+1</f>
        <v>4</v>
      </c>
      <c r="B289" s="151" t="s">
        <v>228</v>
      </c>
      <c r="C289" s="18"/>
      <c r="D289" s="125"/>
      <c r="E289" s="35"/>
      <c r="F289" s="64"/>
    </row>
    <row r="290" spans="1:6" s="11" customFormat="1" ht="12.75" x14ac:dyDescent="0.2">
      <c r="A290" s="147">
        <f>+A289+0.1</f>
        <v>4.0999999999999996</v>
      </c>
      <c r="B290" s="152" t="s">
        <v>442</v>
      </c>
      <c r="C290" s="18">
        <v>1</v>
      </c>
      <c r="D290" s="175" t="s">
        <v>35</v>
      </c>
      <c r="E290" s="35"/>
      <c r="F290" s="64">
        <f>+ROUND(C290*E290,2)</f>
        <v>0</v>
      </c>
    </row>
    <row r="291" spans="1:6" s="11" customFormat="1" ht="12.75" x14ac:dyDescent="0.2">
      <c r="A291" s="147">
        <f>+A290+0.1</f>
        <v>4.2</v>
      </c>
      <c r="B291" s="152" t="s">
        <v>443</v>
      </c>
      <c r="C291" s="18">
        <v>1</v>
      </c>
      <c r="D291" s="175" t="s">
        <v>35</v>
      </c>
      <c r="E291" s="35"/>
      <c r="F291" s="64">
        <f>+ROUND(C291*E291,2)</f>
        <v>0</v>
      </c>
    </row>
    <row r="292" spans="1:6" s="11" customFormat="1" ht="15" x14ac:dyDescent="0.2">
      <c r="A292" s="147">
        <f>+A291+0.1</f>
        <v>4.3</v>
      </c>
      <c r="B292" s="152" t="s">
        <v>325</v>
      </c>
      <c r="C292" s="18">
        <v>3.2</v>
      </c>
      <c r="D292" s="140" t="s">
        <v>211</v>
      </c>
      <c r="E292" s="35"/>
      <c r="F292" s="64">
        <f>+ROUND(C292*E292,2)</f>
        <v>0</v>
      </c>
    </row>
    <row r="293" spans="1:6" s="11" customFormat="1" ht="12.75" x14ac:dyDescent="0.2">
      <c r="A293" s="147"/>
      <c r="B293" s="176"/>
      <c r="C293" s="18"/>
      <c r="D293" s="125"/>
      <c r="E293" s="35"/>
      <c r="F293" s="64"/>
    </row>
    <row r="294" spans="1:6" s="11" customFormat="1" ht="12.75" x14ac:dyDescent="0.2">
      <c r="A294" s="145">
        <f>+A289+1</f>
        <v>5</v>
      </c>
      <c r="B294" s="123" t="s">
        <v>229</v>
      </c>
      <c r="C294" s="177"/>
      <c r="D294" s="178"/>
      <c r="E294" s="325"/>
      <c r="F294" s="179"/>
    </row>
    <row r="295" spans="1:6" s="11" customFormat="1" ht="12.75" x14ac:dyDescent="0.2">
      <c r="A295" s="147">
        <v>5.0999999999999996</v>
      </c>
      <c r="B295" s="180" t="s">
        <v>230</v>
      </c>
      <c r="C295" s="18">
        <v>4</v>
      </c>
      <c r="D295" s="175" t="s">
        <v>35</v>
      </c>
      <c r="E295" s="35"/>
      <c r="F295" s="64">
        <f t="shared" ref="F295:F297" si="24">+ROUND(C295*E295,2)</f>
        <v>0</v>
      </c>
    </row>
    <row r="296" spans="1:6" s="11" customFormat="1" ht="12.75" x14ac:dyDescent="0.2">
      <c r="A296" s="147">
        <v>5.2</v>
      </c>
      <c r="B296" s="180" t="s">
        <v>444</v>
      </c>
      <c r="C296" s="18">
        <v>2</v>
      </c>
      <c r="D296" s="175" t="s">
        <v>35</v>
      </c>
      <c r="E296" s="35"/>
      <c r="F296" s="64">
        <f t="shared" si="24"/>
        <v>0</v>
      </c>
    </row>
    <row r="297" spans="1:6" s="11" customFormat="1" ht="12.75" x14ac:dyDescent="0.2">
      <c r="A297" s="147">
        <f t="shared" ref="A297" si="25">+A296+0.1</f>
        <v>5.3</v>
      </c>
      <c r="B297" s="180" t="s">
        <v>231</v>
      </c>
      <c r="C297" s="18">
        <v>1</v>
      </c>
      <c r="D297" s="175" t="s">
        <v>35</v>
      </c>
      <c r="E297" s="35"/>
      <c r="F297" s="64">
        <f t="shared" si="24"/>
        <v>0</v>
      </c>
    </row>
    <row r="298" spans="1:6" s="11" customFormat="1" ht="12.75" x14ac:dyDescent="0.2">
      <c r="A298" s="147"/>
      <c r="B298" s="180"/>
      <c r="C298" s="18"/>
      <c r="D298" s="125"/>
      <c r="E298" s="326"/>
      <c r="F298" s="179"/>
    </row>
    <row r="299" spans="1:6" s="11" customFormat="1" ht="12.75" x14ac:dyDescent="0.2">
      <c r="A299" s="167">
        <v>6</v>
      </c>
      <c r="B299" s="123" t="s">
        <v>385</v>
      </c>
      <c r="C299" s="18">
        <v>1</v>
      </c>
      <c r="D299" s="175" t="s">
        <v>35</v>
      </c>
      <c r="E299" s="322"/>
      <c r="F299" s="170">
        <f>ROUND((+C299*E299),2)</f>
        <v>0</v>
      </c>
    </row>
    <row r="300" spans="1:6" s="11" customFormat="1" ht="12.75" x14ac:dyDescent="0.2">
      <c r="A300" s="167"/>
      <c r="B300" s="168"/>
      <c r="C300" s="18"/>
      <c r="D300" s="163"/>
      <c r="E300" s="322"/>
      <c r="F300" s="170"/>
    </row>
    <row r="301" spans="1:6" s="33" customFormat="1" ht="25.5" x14ac:dyDescent="0.2">
      <c r="A301" s="120" t="s">
        <v>445</v>
      </c>
      <c r="B301" s="151" t="s">
        <v>462</v>
      </c>
      <c r="C301" s="18"/>
      <c r="D301" s="178"/>
      <c r="E301" s="325"/>
      <c r="F301" s="179"/>
    </row>
    <row r="302" spans="1:6" s="33" customFormat="1" ht="25.5" x14ac:dyDescent="0.2">
      <c r="A302" s="147">
        <v>1</v>
      </c>
      <c r="B302" s="180" t="s">
        <v>282</v>
      </c>
      <c r="C302" s="18">
        <v>1300</v>
      </c>
      <c r="D302" s="175" t="s">
        <v>6</v>
      </c>
      <c r="E302" s="35"/>
      <c r="F302" s="64">
        <f t="shared" ref="F302:F310" si="26">+ROUND(C302*E302,2)</f>
        <v>0</v>
      </c>
    </row>
    <row r="303" spans="1:6" s="33" customFormat="1" ht="12.75" x14ac:dyDescent="0.2">
      <c r="A303" s="147">
        <f>A302+1</f>
        <v>2</v>
      </c>
      <c r="B303" s="180" t="s">
        <v>283</v>
      </c>
      <c r="C303" s="18">
        <v>1</v>
      </c>
      <c r="D303" s="175" t="s">
        <v>35</v>
      </c>
      <c r="E303" s="35"/>
      <c r="F303" s="64">
        <f t="shared" si="26"/>
        <v>0</v>
      </c>
    </row>
    <row r="304" spans="1:6" s="33" customFormat="1" ht="25.5" x14ac:dyDescent="0.2">
      <c r="A304" s="147">
        <f t="shared" ref="A304:A311" si="27">A303+1</f>
        <v>3</v>
      </c>
      <c r="B304" s="180" t="s">
        <v>284</v>
      </c>
      <c r="C304" s="18">
        <v>2</v>
      </c>
      <c r="D304" s="175" t="s">
        <v>35</v>
      </c>
      <c r="E304" s="35"/>
      <c r="F304" s="64">
        <f t="shared" si="26"/>
        <v>0</v>
      </c>
    </row>
    <row r="305" spans="1:6" s="33" customFormat="1" ht="25.5" x14ac:dyDescent="0.2">
      <c r="A305" s="147">
        <f t="shared" si="27"/>
        <v>4</v>
      </c>
      <c r="B305" s="180" t="s">
        <v>285</v>
      </c>
      <c r="C305" s="18">
        <v>2</v>
      </c>
      <c r="D305" s="175" t="s">
        <v>35</v>
      </c>
      <c r="E305" s="35"/>
      <c r="F305" s="64">
        <f t="shared" si="26"/>
        <v>0</v>
      </c>
    </row>
    <row r="306" spans="1:6" s="33" customFormat="1" ht="12.75" x14ac:dyDescent="0.2">
      <c r="A306" s="147">
        <f t="shared" si="27"/>
        <v>5</v>
      </c>
      <c r="B306" s="180" t="s">
        <v>286</v>
      </c>
      <c r="C306" s="18">
        <v>2</v>
      </c>
      <c r="D306" s="175" t="s">
        <v>35</v>
      </c>
      <c r="E306" s="35"/>
      <c r="F306" s="64">
        <f t="shared" si="26"/>
        <v>0</v>
      </c>
    </row>
    <row r="307" spans="1:6" s="33" customFormat="1" ht="25.5" x14ac:dyDescent="0.2">
      <c r="A307" s="147">
        <f t="shared" si="27"/>
        <v>6</v>
      </c>
      <c r="B307" s="180" t="s">
        <v>287</v>
      </c>
      <c r="C307" s="18">
        <v>1</v>
      </c>
      <c r="D307" s="175" t="s">
        <v>35</v>
      </c>
      <c r="E307" s="35"/>
      <c r="F307" s="64">
        <f t="shared" si="26"/>
        <v>0</v>
      </c>
    </row>
    <row r="308" spans="1:6" s="33" customFormat="1" ht="25.5" x14ac:dyDescent="0.2">
      <c r="A308" s="147">
        <f t="shared" si="27"/>
        <v>7</v>
      </c>
      <c r="B308" s="180" t="s">
        <v>288</v>
      </c>
      <c r="C308" s="18">
        <v>1</v>
      </c>
      <c r="D308" s="175" t="s">
        <v>35</v>
      </c>
      <c r="E308" s="35"/>
      <c r="F308" s="64">
        <f t="shared" si="26"/>
        <v>0</v>
      </c>
    </row>
    <row r="309" spans="1:6" s="33" customFormat="1" ht="38.25" x14ac:dyDescent="0.2">
      <c r="A309" s="147">
        <f t="shared" si="27"/>
        <v>8</v>
      </c>
      <c r="B309" s="160" t="s">
        <v>289</v>
      </c>
      <c r="C309" s="18">
        <v>1</v>
      </c>
      <c r="D309" s="175" t="s">
        <v>35</v>
      </c>
      <c r="E309" s="35"/>
      <c r="F309" s="64">
        <f t="shared" si="26"/>
        <v>0</v>
      </c>
    </row>
    <row r="310" spans="1:6" s="33" customFormat="1" ht="25.5" x14ac:dyDescent="0.2">
      <c r="A310" s="147">
        <f t="shared" si="27"/>
        <v>9</v>
      </c>
      <c r="B310" s="180" t="s">
        <v>290</v>
      </c>
      <c r="C310" s="18">
        <v>1300</v>
      </c>
      <c r="D310" s="175" t="s">
        <v>6</v>
      </c>
      <c r="E310" s="35"/>
      <c r="F310" s="64">
        <f t="shared" si="26"/>
        <v>0</v>
      </c>
    </row>
    <row r="311" spans="1:6" s="33" customFormat="1" ht="38.25" x14ac:dyDescent="0.2">
      <c r="A311" s="147">
        <f t="shared" si="27"/>
        <v>10</v>
      </c>
      <c r="B311" s="160" t="s">
        <v>331</v>
      </c>
      <c r="C311" s="18">
        <v>2</v>
      </c>
      <c r="D311" s="175" t="s">
        <v>35</v>
      </c>
      <c r="E311" s="36"/>
      <c r="F311" s="64">
        <f>+ROUND(C311*E311,2)</f>
        <v>0</v>
      </c>
    </row>
    <row r="312" spans="1:6" s="11" customFormat="1" ht="12.75" x14ac:dyDescent="0.2">
      <c r="A312" s="181"/>
      <c r="B312" s="182"/>
      <c r="C312" s="183"/>
      <c r="D312" s="60"/>
      <c r="E312" s="327"/>
      <c r="F312" s="184"/>
    </row>
    <row r="313" spans="1:6" s="11" customFormat="1" ht="12.75" x14ac:dyDescent="0.2">
      <c r="A313" s="185" t="s">
        <v>446</v>
      </c>
      <c r="B313" s="186" t="s">
        <v>232</v>
      </c>
      <c r="C313" s="187"/>
      <c r="D313" s="188"/>
      <c r="E313" s="328"/>
      <c r="F313" s="189"/>
    </row>
    <row r="314" spans="1:6" s="11" customFormat="1" ht="12.75" x14ac:dyDescent="0.2">
      <c r="A314" s="185"/>
      <c r="B314" s="186"/>
      <c r="C314" s="187"/>
      <c r="D314" s="188"/>
      <c r="E314" s="328"/>
      <c r="F314" s="189"/>
    </row>
    <row r="315" spans="1:6" s="11" customFormat="1" ht="12.75" x14ac:dyDescent="0.2">
      <c r="A315" s="190">
        <v>1</v>
      </c>
      <c r="B315" s="191" t="s">
        <v>129</v>
      </c>
      <c r="C315" s="192"/>
      <c r="D315" s="39"/>
      <c r="E315" s="329"/>
      <c r="F315" s="192"/>
    </row>
    <row r="316" spans="1:6" s="11" customFormat="1" ht="12.75" x14ac:dyDescent="0.2">
      <c r="A316" s="193">
        <f>+A315+0.1</f>
        <v>1.1000000000000001</v>
      </c>
      <c r="B316" s="194" t="s">
        <v>46</v>
      </c>
      <c r="C316" s="195">
        <v>1</v>
      </c>
      <c r="D316" s="196" t="s">
        <v>35</v>
      </c>
      <c r="E316" s="330"/>
      <c r="F316" s="195">
        <f>ROUND(C316*E316,2)</f>
        <v>0</v>
      </c>
    </row>
    <row r="317" spans="1:6" s="11" customFormat="1" ht="25.5" x14ac:dyDescent="0.2">
      <c r="A317" s="193">
        <f>+A316+0.1</f>
        <v>1.2</v>
      </c>
      <c r="B317" s="197" t="s">
        <v>264</v>
      </c>
      <c r="C317" s="195">
        <v>1</v>
      </c>
      <c r="D317" s="196" t="s">
        <v>35</v>
      </c>
      <c r="E317" s="330"/>
      <c r="F317" s="195">
        <f>ROUND(C317*E317,2)</f>
        <v>0</v>
      </c>
    </row>
    <row r="318" spans="1:6" s="11" customFormat="1" ht="12.75" x14ac:dyDescent="0.2">
      <c r="A318" s="198"/>
      <c r="B318" s="199"/>
      <c r="C318" s="195"/>
      <c r="D318" s="200"/>
      <c r="E318" s="331"/>
      <c r="F318" s="118"/>
    </row>
    <row r="319" spans="1:6" s="11" customFormat="1" ht="12.75" x14ac:dyDescent="0.2">
      <c r="A319" s="190">
        <f>+A315+1</f>
        <v>2</v>
      </c>
      <c r="B319" s="201" t="s">
        <v>493</v>
      </c>
      <c r="C319" s="195"/>
      <c r="D319" s="202"/>
      <c r="E319" s="331"/>
      <c r="F319" s="118"/>
    </row>
    <row r="320" spans="1:6" s="11" customFormat="1" ht="15" x14ac:dyDescent="0.2">
      <c r="A320" s="203">
        <f>+A319+0.1</f>
        <v>2.1</v>
      </c>
      <c r="B320" s="204" t="s">
        <v>479</v>
      </c>
      <c r="C320" s="195">
        <v>1.2</v>
      </c>
      <c r="D320" s="202" t="s">
        <v>222</v>
      </c>
      <c r="E320" s="331"/>
      <c r="F320" s="118">
        <f t="shared" ref="F320:F325" si="28">+ROUND(C320*E320,2)</f>
        <v>0</v>
      </c>
    </row>
    <row r="321" spans="1:6" s="11" customFormat="1" ht="15" x14ac:dyDescent="0.2">
      <c r="A321" s="203">
        <f t="shared" ref="A321:A325" si="29">+A320+0.1</f>
        <v>2.2000000000000002</v>
      </c>
      <c r="B321" s="204" t="s">
        <v>480</v>
      </c>
      <c r="C321" s="195">
        <v>0.14000000000000001</v>
      </c>
      <c r="D321" s="202" t="s">
        <v>222</v>
      </c>
      <c r="E321" s="331"/>
      <c r="F321" s="118">
        <f t="shared" si="28"/>
        <v>0</v>
      </c>
    </row>
    <row r="322" spans="1:6" s="11" customFormat="1" ht="15" x14ac:dyDescent="0.2">
      <c r="A322" s="203">
        <f t="shared" si="29"/>
        <v>2.2999999999999998</v>
      </c>
      <c r="B322" s="204" t="s">
        <v>481</v>
      </c>
      <c r="C322" s="195">
        <v>0.32</v>
      </c>
      <c r="D322" s="202" t="s">
        <v>222</v>
      </c>
      <c r="E322" s="331"/>
      <c r="F322" s="118">
        <f t="shared" si="28"/>
        <v>0</v>
      </c>
    </row>
    <row r="323" spans="1:6" s="11" customFormat="1" ht="15" x14ac:dyDescent="0.2">
      <c r="A323" s="203">
        <f t="shared" si="29"/>
        <v>2.4</v>
      </c>
      <c r="B323" s="204" t="s">
        <v>482</v>
      </c>
      <c r="C323" s="195">
        <v>0.2</v>
      </c>
      <c r="D323" s="202" t="s">
        <v>222</v>
      </c>
      <c r="E323" s="331"/>
      <c r="F323" s="118">
        <f t="shared" si="28"/>
        <v>0</v>
      </c>
    </row>
    <row r="324" spans="1:6" s="11" customFormat="1" ht="15" x14ac:dyDescent="0.2">
      <c r="A324" s="203">
        <f t="shared" si="29"/>
        <v>2.5</v>
      </c>
      <c r="B324" s="204" t="s">
        <v>483</v>
      </c>
      <c r="C324" s="195">
        <v>0.91</v>
      </c>
      <c r="D324" s="202" t="s">
        <v>222</v>
      </c>
      <c r="E324" s="331"/>
      <c r="F324" s="118">
        <f t="shared" si="28"/>
        <v>0</v>
      </c>
    </row>
    <row r="325" spans="1:6" s="11" customFormat="1" ht="15" x14ac:dyDescent="0.2">
      <c r="A325" s="203">
        <f t="shared" si="29"/>
        <v>2.6</v>
      </c>
      <c r="B325" s="204" t="s">
        <v>337</v>
      </c>
      <c r="C325" s="195">
        <v>0.33</v>
      </c>
      <c r="D325" s="202" t="s">
        <v>222</v>
      </c>
      <c r="E325" s="331"/>
      <c r="F325" s="118">
        <f t="shared" si="28"/>
        <v>0</v>
      </c>
    </row>
    <row r="326" spans="1:6" s="11" customFormat="1" ht="12.75" x14ac:dyDescent="0.2">
      <c r="A326" s="198"/>
      <c r="B326" s="204"/>
      <c r="C326" s="195"/>
      <c r="D326" s="202"/>
      <c r="E326" s="331"/>
      <c r="F326" s="118"/>
    </row>
    <row r="327" spans="1:6" s="11" customFormat="1" ht="12.75" x14ac:dyDescent="0.2">
      <c r="A327" s="190">
        <f>+A319+1</f>
        <v>3</v>
      </c>
      <c r="B327" s="201" t="s">
        <v>233</v>
      </c>
      <c r="C327" s="195"/>
      <c r="D327" s="200"/>
      <c r="E327" s="331"/>
      <c r="F327" s="118"/>
    </row>
    <row r="328" spans="1:6" s="11" customFormat="1" ht="15" x14ac:dyDescent="0.2">
      <c r="A328" s="205">
        <f>+A327+0.1</f>
        <v>3.1</v>
      </c>
      <c r="B328" s="204" t="s">
        <v>335</v>
      </c>
      <c r="C328" s="195">
        <v>20.39</v>
      </c>
      <c r="D328" s="202" t="s">
        <v>211</v>
      </c>
      <c r="E328" s="331"/>
      <c r="F328" s="118">
        <f>+ROUND(C328*E328,2)</f>
        <v>0</v>
      </c>
    </row>
    <row r="329" spans="1:6" s="11" customFormat="1" ht="15" x14ac:dyDescent="0.2">
      <c r="A329" s="205">
        <f t="shared" ref="A329:A330" si="30">+A328+0.1</f>
        <v>3.2</v>
      </c>
      <c r="B329" s="204" t="s">
        <v>336</v>
      </c>
      <c r="C329" s="195">
        <v>3.18</v>
      </c>
      <c r="D329" s="202" t="s">
        <v>211</v>
      </c>
      <c r="E329" s="331"/>
      <c r="F329" s="118">
        <f>+ROUND(C329*E329,2)</f>
        <v>0</v>
      </c>
    </row>
    <row r="330" spans="1:6" s="11" customFormat="1" ht="12.75" x14ac:dyDescent="0.2">
      <c r="A330" s="205">
        <f t="shared" si="30"/>
        <v>3.3</v>
      </c>
      <c r="B330" s="204" t="s">
        <v>224</v>
      </c>
      <c r="C330" s="195">
        <v>0.38</v>
      </c>
      <c r="D330" s="202" t="s">
        <v>6</v>
      </c>
      <c r="E330" s="331"/>
      <c r="F330" s="118">
        <f>+ROUND(C330*E330,2)</f>
        <v>0</v>
      </c>
    </row>
    <row r="331" spans="1:6" s="11" customFormat="1" ht="12.75" x14ac:dyDescent="0.2">
      <c r="A331" s="206"/>
      <c r="B331" s="204"/>
      <c r="C331" s="195"/>
      <c r="D331" s="200"/>
      <c r="E331" s="331"/>
      <c r="F331" s="118"/>
    </row>
    <row r="332" spans="1:6" s="11" customFormat="1" ht="12.75" x14ac:dyDescent="0.2">
      <c r="A332" s="190">
        <f>+A327+1</f>
        <v>4</v>
      </c>
      <c r="B332" s="201" t="s">
        <v>145</v>
      </c>
      <c r="C332" s="195"/>
      <c r="D332" s="200"/>
      <c r="E332" s="331"/>
      <c r="F332" s="118"/>
    </row>
    <row r="333" spans="1:6" s="11" customFormat="1" ht="15" x14ac:dyDescent="0.2">
      <c r="A333" s="205">
        <f>+A332+0.1</f>
        <v>4.0999999999999996</v>
      </c>
      <c r="B333" s="199" t="s">
        <v>59</v>
      </c>
      <c r="C333" s="195">
        <v>48.74</v>
      </c>
      <c r="D333" s="202" t="s">
        <v>211</v>
      </c>
      <c r="E333" s="331"/>
      <c r="F333" s="118">
        <f t="shared" ref="F333:F342" si="31">+ROUND(C333*E333,2)</f>
        <v>0</v>
      </c>
    </row>
    <row r="334" spans="1:6" s="11" customFormat="1" ht="15" x14ac:dyDescent="0.2">
      <c r="A334" s="205">
        <f t="shared" ref="A334:A341" si="32">+A333+0.1</f>
        <v>4.2</v>
      </c>
      <c r="B334" s="207" t="s">
        <v>258</v>
      </c>
      <c r="C334" s="195">
        <v>31.88</v>
      </c>
      <c r="D334" s="202" t="s">
        <v>211</v>
      </c>
      <c r="E334" s="331"/>
      <c r="F334" s="118">
        <f t="shared" si="31"/>
        <v>0</v>
      </c>
    </row>
    <row r="335" spans="1:6" s="11" customFormat="1" ht="15" x14ac:dyDescent="0.2">
      <c r="A335" s="205">
        <f t="shared" si="32"/>
        <v>4.3</v>
      </c>
      <c r="B335" s="204" t="s">
        <v>234</v>
      </c>
      <c r="C335" s="195">
        <v>25.97</v>
      </c>
      <c r="D335" s="202" t="s">
        <v>211</v>
      </c>
      <c r="E335" s="331"/>
      <c r="F335" s="118">
        <f t="shared" si="31"/>
        <v>0</v>
      </c>
    </row>
    <row r="336" spans="1:6" s="11" customFormat="1" ht="15" x14ac:dyDescent="0.2">
      <c r="A336" s="205">
        <f t="shared" si="32"/>
        <v>4.4000000000000004</v>
      </c>
      <c r="B336" s="204" t="s">
        <v>279</v>
      </c>
      <c r="C336" s="195">
        <v>9.11</v>
      </c>
      <c r="D336" s="202" t="s">
        <v>211</v>
      </c>
      <c r="E336" s="331"/>
      <c r="F336" s="118">
        <f t="shared" si="31"/>
        <v>0</v>
      </c>
    </row>
    <row r="337" spans="1:6" s="11" customFormat="1" ht="15" x14ac:dyDescent="0.2">
      <c r="A337" s="205">
        <f t="shared" si="32"/>
        <v>4.5</v>
      </c>
      <c r="B337" s="204" t="s">
        <v>225</v>
      </c>
      <c r="C337" s="195">
        <v>57.83</v>
      </c>
      <c r="D337" s="202" t="s">
        <v>211</v>
      </c>
      <c r="E337" s="331"/>
      <c r="F337" s="118">
        <f t="shared" si="31"/>
        <v>0</v>
      </c>
    </row>
    <row r="338" spans="1:6" s="11" customFormat="1" ht="15" x14ac:dyDescent="0.2">
      <c r="A338" s="205">
        <f t="shared" si="32"/>
        <v>4.5999999999999996</v>
      </c>
      <c r="B338" s="208" t="s">
        <v>447</v>
      </c>
      <c r="C338" s="209">
        <v>16</v>
      </c>
      <c r="D338" s="210" t="s">
        <v>220</v>
      </c>
      <c r="E338" s="332"/>
      <c r="F338" s="211">
        <f t="shared" si="31"/>
        <v>0</v>
      </c>
    </row>
    <row r="339" spans="1:6" s="11" customFormat="1" ht="12.75" x14ac:dyDescent="0.2">
      <c r="A339" s="205">
        <f t="shared" si="32"/>
        <v>4.7</v>
      </c>
      <c r="B339" s="207" t="s">
        <v>226</v>
      </c>
      <c r="C339" s="195">
        <v>41</v>
      </c>
      <c r="D339" s="200" t="s">
        <v>6</v>
      </c>
      <c r="E339" s="331"/>
      <c r="F339" s="118">
        <f t="shared" si="31"/>
        <v>0</v>
      </c>
    </row>
    <row r="340" spans="1:6" s="11" customFormat="1" ht="15" x14ac:dyDescent="0.2">
      <c r="A340" s="205">
        <f t="shared" si="32"/>
        <v>4.8</v>
      </c>
      <c r="B340" s="204" t="s">
        <v>227</v>
      </c>
      <c r="C340" s="195">
        <v>5.75</v>
      </c>
      <c r="D340" s="202" t="s">
        <v>211</v>
      </c>
      <c r="E340" s="331"/>
      <c r="F340" s="118">
        <f t="shared" si="31"/>
        <v>0</v>
      </c>
    </row>
    <row r="341" spans="1:6" s="11" customFormat="1" ht="12.75" x14ac:dyDescent="0.2">
      <c r="A341" s="205">
        <f t="shared" si="32"/>
        <v>4.9000000000000004</v>
      </c>
      <c r="B341" s="204" t="s">
        <v>333</v>
      </c>
      <c r="C341" s="195">
        <v>1</v>
      </c>
      <c r="D341" s="202" t="s">
        <v>334</v>
      </c>
      <c r="E341" s="331"/>
      <c r="F341" s="118">
        <f t="shared" si="31"/>
        <v>0</v>
      </c>
    </row>
    <row r="342" spans="1:6" s="11" customFormat="1" ht="12.75" x14ac:dyDescent="0.2">
      <c r="A342" s="212">
        <v>4.0999999999999996</v>
      </c>
      <c r="B342" s="204" t="s">
        <v>203</v>
      </c>
      <c r="C342" s="195">
        <v>10</v>
      </c>
      <c r="D342" s="200" t="s">
        <v>6</v>
      </c>
      <c r="E342" s="331"/>
      <c r="F342" s="118">
        <f t="shared" si="31"/>
        <v>0</v>
      </c>
    </row>
    <row r="343" spans="1:6" s="11" customFormat="1" ht="12.75" x14ac:dyDescent="0.2">
      <c r="A343" s="206"/>
      <c r="B343" s="199"/>
      <c r="C343" s="195"/>
      <c r="D343" s="200"/>
      <c r="E343" s="331"/>
      <c r="F343" s="118"/>
    </row>
    <row r="344" spans="1:6" s="11" customFormat="1" ht="12.75" x14ac:dyDescent="0.2">
      <c r="A344" s="213">
        <f>+A332+1</f>
        <v>5</v>
      </c>
      <c r="B344" s="214" t="s">
        <v>228</v>
      </c>
      <c r="C344" s="195"/>
      <c r="D344" s="200"/>
      <c r="E344" s="331"/>
      <c r="F344" s="118"/>
    </row>
    <row r="345" spans="1:6" s="11" customFormat="1" ht="12.75" x14ac:dyDescent="0.2">
      <c r="A345" s="215">
        <f>+A344+0.1</f>
        <v>5.0999999999999996</v>
      </c>
      <c r="B345" s="204" t="s">
        <v>448</v>
      </c>
      <c r="C345" s="195">
        <v>1</v>
      </c>
      <c r="D345" s="196" t="s">
        <v>35</v>
      </c>
      <c r="E345" s="331"/>
      <c r="F345" s="118">
        <f>+ROUND(C345*E345,2)</f>
        <v>0</v>
      </c>
    </row>
    <row r="346" spans="1:6" s="11" customFormat="1" ht="12.75" x14ac:dyDescent="0.2">
      <c r="A346" s="215">
        <f>+A345+0.1</f>
        <v>5.2</v>
      </c>
      <c r="B346" s="204" t="s">
        <v>449</v>
      </c>
      <c r="C346" s="195">
        <v>1</v>
      </c>
      <c r="D346" s="196" t="s">
        <v>35</v>
      </c>
      <c r="E346" s="331"/>
      <c r="F346" s="118">
        <f>+ROUND(C346*E346,2)</f>
        <v>0</v>
      </c>
    </row>
    <row r="347" spans="1:6" s="11" customFormat="1" ht="15" x14ac:dyDescent="0.2">
      <c r="A347" s="206">
        <f>+A346+0.1</f>
        <v>5.3</v>
      </c>
      <c r="B347" s="204" t="s">
        <v>338</v>
      </c>
      <c r="C347" s="195">
        <v>24.53</v>
      </c>
      <c r="D347" s="202" t="s">
        <v>236</v>
      </c>
      <c r="E347" s="331"/>
      <c r="F347" s="118">
        <f>+ROUND(C347*E347,2)</f>
        <v>0</v>
      </c>
    </row>
    <row r="348" spans="1:6" s="11" customFormat="1" ht="12.75" x14ac:dyDescent="0.2">
      <c r="A348" s="206"/>
      <c r="B348" s="204"/>
      <c r="C348" s="195"/>
      <c r="D348" s="200"/>
      <c r="E348" s="331"/>
      <c r="F348" s="118"/>
    </row>
    <row r="349" spans="1:6" s="11" customFormat="1" ht="12.75" x14ac:dyDescent="0.2">
      <c r="A349" s="190">
        <f>+A344+1</f>
        <v>6</v>
      </c>
      <c r="B349" s="214" t="s">
        <v>237</v>
      </c>
      <c r="C349" s="195"/>
      <c r="D349" s="200"/>
      <c r="E349" s="331"/>
      <c r="F349" s="118"/>
    </row>
    <row r="350" spans="1:6" s="11" customFormat="1" ht="12.75" x14ac:dyDescent="0.2">
      <c r="A350" s="205">
        <f>+A349+0.1</f>
        <v>6.1</v>
      </c>
      <c r="B350" s="204" t="s">
        <v>238</v>
      </c>
      <c r="C350" s="195">
        <v>1</v>
      </c>
      <c r="D350" s="196" t="s">
        <v>35</v>
      </c>
      <c r="E350" s="333"/>
      <c r="F350" s="118">
        <f t="shared" ref="F350:F360" si="33">+ROUND(C350*E350,2)</f>
        <v>0</v>
      </c>
    </row>
    <row r="351" spans="1:6" s="11" customFormat="1" ht="12.75" x14ac:dyDescent="0.2">
      <c r="A351" s="205">
        <f t="shared" ref="A351:A358" si="34">+A350+0.1</f>
        <v>6.2</v>
      </c>
      <c r="B351" s="204" t="s">
        <v>239</v>
      </c>
      <c r="C351" s="195">
        <v>1</v>
      </c>
      <c r="D351" s="196" t="s">
        <v>35</v>
      </c>
      <c r="E351" s="331"/>
      <c r="F351" s="118">
        <f t="shared" si="33"/>
        <v>0</v>
      </c>
    </row>
    <row r="352" spans="1:6" s="11" customFormat="1" ht="12.75" x14ac:dyDescent="0.2">
      <c r="A352" s="205">
        <f t="shared" si="34"/>
        <v>6.3</v>
      </c>
      <c r="B352" s="204" t="s">
        <v>240</v>
      </c>
      <c r="C352" s="195">
        <v>1</v>
      </c>
      <c r="D352" s="196" t="s">
        <v>35</v>
      </c>
      <c r="E352" s="331"/>
      <c r="F352" s="118">
        <f t="shared" si="33"/>
        <v>0</v>
      </c>
    </row>
    <row r="353" spans="1:6" s="11" customFormat="1" ht="12.75" x14ac:dyDescent="0.2">
      <c r="A353" s="205">
        <f t="shared" si="34"/>
        <v>6.4</v>
      </c>
      <c r="B353" s="204" t="s">
        <v>332</v>
      </c>
      <c r="C353" s="195">
        <v>1</v>
      </c>
      <c r="D353" s="196" t="s">
        <v>35</v>
      </c>
      <c r="E353" s="331"/>
      <c r="F353" s="118">
        <f t="shared" si="33"/>
        <v>0</v>
      </c>
    </row>
    <row r="354" spans="1:6" s="11" customFormat="1" ht="12.75" x14ac:dyDescent="0.2">
      <c r="A354" s="205">
        <f t="shared" si="34"/>
        <v>6.5</v>
      </c>
      <c r="B354" s="204" t="s">
        <v>241</v>
      </c>
      <c r="C354" s="195">
        <v>1</v>
      </c>
      <c r="D354" s="196" t="s">
        <v>35</v>
      </c>
      <c r="E354" s="331"/>
      <c r="F354" s="118">
        <f t="shared" si="33"/>
        <v>0</v>
      </c>
    </row>
    <row r="355" spans="1:6" s="11" customFormat="1" ht="12.75" x14ac:dyDescent="0.2">
      <c r="A355" s="205">
        <f t="shared" si="34"/>
        <v>6.6</v>
      </c>
      <c r="B355" s="204" t="s">
        <v>242</v>
      </c>
      <c r="C355" s="195">
        <v>1</v>
      </c>
      <c r="D355" s="196" t="s">
        <v>35</v>
      </c>
      <c r="E355" s="331"/>
      <c r="F355" s="118">
        <f t="shared" si="33"/>
        <v>0</v>
      </c>
    </row>
    <row r="356" spans="1:6" s="11" customFormat="1" ht="12.75" x14ac:dyDescent="0.2">
      <c r="A356" s="205">
        <f t="shared" si="34"/>
        <v>6.7</v>
      </c>
      <c r="B356" s="204" t="s">
        <v>243</v>
      </c>
      <c r="C356" s="195">
        <v>1</v>
      </c>
      <c r="D356" s="196" t="s">
        <v>35</v>
      </c>
      <c r="E356" s="331"/>
      <c r="F356" s="118">
        <f t="shared" si="33"/>
        <v>0</v>
      </c>
    </row>
    <row r="357" spans="1:6" s="11" customFormat="1" ht="12.75" x14ac:dyDescent="0.2">
      <c r="A357" s="205">
        <f t="shared" si="34"/>
        <v>6.8</v>
      </c>
      <c r="B357" s="204" t="s">
        <v>244</v>
      </c>
      <c r="C357" s="195">
        <v>1</v>
      </c>
      <c r="D357" s="196" t="s">
        <v>35</v>
      </c>
      <c r="E357" s="331"/>
      <c r="F357" s="118">
        <f t="shared" si="33"/>
        <v>0</v>
      </c>
    </row>
    <row r="358" spans="1:6" s="11" customFormat="1" ht="12.75" x14ac:dyDescent="0.2">
      <c r="A358" s="205">
        <f t="shared" si="34"/>
        <v>6.9</v>
      </c>
      <c r="B358" s="216" t="s">
        <v>206</v>
      </c>
      <c r="C358" s="195">
        <v>1</v>
      </c>
      <c r="D358" s="196" t="s">
        <v>35</v>
      </c>
      <c r="E358" s="331"/>
      <c r="F358" s="118">
        <f t="shared" si="33"/>
        <v>0</v>
      </c>
    </row>
    <row r="359" spans="1:6" s="11" customFormat="1" ht="12.75" x14ac:dyDescent="0.2">
      <c r="A359" s="212">
        <v>6.1</v>
      </c>
      <c r="B359" s="216" t="s">
        <v>245</v>
      </c>
      <c r="C359" s="195">
        <v>1</v>
      </c>
      <c r="D359" s="196" t="s">
        <v>35</v>
      </c>
      <c r="E359" s="331"/>
      <c r="F359" s="118">
        <f t="shared" si="33"/>
        <v>0</v>
      </c>
    </row>
    <row r="360" spans="1:6" s="11" customFormat="1" ht="12.75" x14ac:dyDescent="0.2">
      <c r="A360" s="217">
        <f>A359+0.01</f>
        <v>6.11</v>
      </c>
      <c r="B360" s="218" t="s">
        <v>291</v>
      </c>
      <c r="C360" s="219">
        <v>1</v>
      </c>
      <c r="D360" s="196" t="s">
        <v>35</v>
      </c>
      <c r="E360" s="334"/>
      <c r="F360" s="118">
        <f t="shared" si="33"/>
        <v>0</v>
      </c>
    </row>
    <row r="361" spans="1:6" s="11" customFormat="1" ht="12.75" x14ac:dyDescent="0.2">
      <c r="A361" s="217"/>
      <c r="B361" s="218"/>
      <c r="C361" s="219"/>
      <c r="D361" s="221"/>
      <c r="E361" s="334"/>
      <c r="F361" s="222"/>
    </row>
    <row r="362" spans="1:6" s="11" customFormat="1" ht="12.75" x14ac:dyDescent="0.2">
      <c r="A362" s="190">
        <v>7</v>
      </c>
      <c r="B362" s="186" t="s">
        <v>204</v>
      </c>
      <c r="C362" s="219"/>
      <c r="D362" s="221"/>
      <c r="E362" s="334"/>
      <c r="F362" s="220"/>
    </row>
    <row r="363" spans="1:6" s="11" customFormat="1" ht="12.75" x14ac:dyDescent="0.2">
      <c r="A363" s="205">
        <f>+A362+0.1</f>
        <v>7.1</v>
      </c>
      <c r="B363" s="218" t="s">
        <v>246</v>
      </c>
      <c r="C363" s="219">
        <v>1</v>
      </c>
      <c r="D363" s="196" t="s">
        <v>35</v>
      </c>
      <c r="E363" s="335"/>
      <c r="F363" s="118">
        <f>ROUND(E363*C363,2)</f>
        <v>0</v>
      </c>
    </row>
    <row r="364" spans="1:6" s="11" customFormat="1" ht="12.75" x14ac:dyDescent="0.2">
      <c r="A364" s="205">
        <f t="shared" ref="A364:A366" si="35">+A363+0.1</f>
        <v>7.2</v>
      </c>
      <c r="B364" s="218" t="s">
        <v>230</v>
      </c>
      <c r="C364" s="219">
        <v>6</v>
      </c>
      <c r="D364" s="196" t="s">
        <v>35</v>
      </c>
      <c r="E364" s="335"/>
      <c r="F364" s="220">
        <f>ROUND(E364*C364,2)</f>
        <v>0</v>
      </c>
    </row>
    <row r="365" spans="1:6" s="11" customFormat="1" ht="12.75" x14ac:dyDescent="0.2">
      <c r="A365" s="205">
        <f t="shared" si="35"/>
        <v>7.3</v>
      </c>
      <c r="B365" s="218" t="s">
        <v>247</v>
      </c>
      <c r="C365" s="219">
        <v>3</v>
      </c>
      <c r="D365" s="196" t="s">
        <v>35</v>
      </c>
      <c r="E365" s="334"/>
      <c r="F365" s="220">
        <f>ROUND(E365*C365,2)</f>
        <v>0</v>
      </c>
    </row>
    <row r="366" spans="1:6" s="11" customFormat="1" ht="12.75" x14ac:dyDescent="0.2">
      <c r="A366" s="205">
        <f t="shared" si="35"/>
        <v>7.4</v>
      </c>
      <c r="B366" s="218" t="s">
        <v>248</v>
      </c>
      <c r="C366" s="219">
        <v>3</v>
      </c>
      <c r="D366" s="196" t="s">
        <v>35</v>
      </c>
      <c r="E366" s="334"/>
      <c r="F366" s="220">
        <f>ROUND(E366*C366,2)</f>
        <v>0</v>
      </c>
    </row>
    <row r="367" spans="1:6" s="11" customFormat="1" ht="12.75" x14ac:dyDescent="0.2">
      <c r="A367" s="205"/>
      <c r="B367" s="218"/>
      <c r="C367" s="219"/>
      <c r="D367" s="221"/>
      <c r="E367" s="334"/>
      <c r="F367" s="220"/>
    </row>
    <row r="368" spans="1:6" s="11" customFormat="1" ht="12.75" x14ac:dyDescent="0.2">
      <c r="A368" s="223" t="s">
        <v>458</v>
      </c>
      <c r="B368" s="224" t="s">
        <v>450</v>
      </c>
      <c r="C368" s="225"/>
      <c r="D368" s="226"/>
      <c r="E368" s="336"/>
      <c r="F368" s="227"/>
    </row>
    <row r="369" spans="1:6" s="11" customFormat="1" ht="12.75" x14ac:dyDescent="0.2">
      <c r="A369" s="223"/>
      <c r="B369" s="224"/>
      <c r="C369" s="225"/>
      <c r="D369" s="226"/>
      <c r="E369" s="336"/>
      <c r="F369" s="227"/>
    </row>
    <row r="370" spans="1:6" s="11" customFormat="1" ht="12.75" x14ac:dyDescent="0.2">
      <c r="A370" s="190">
        <v>1</v>
      </c>
      <c r="B370" s="224" t="s">
        <v>129</v>
      </c>
      <c r="C370" s="225"/>
      <c r="D370" s="226"/>
      <c r="E370" s="336"/>
      <c r="F370" s="227"/>
    </row>
    <row r="371" spans="1:6" s="11" customFormat="1" ht="12.75" x14ac:dyDescent="0.2">
      <c r="A371" s="40">
        <f>+A370+0.1</f>
        <v>1.1000000000000001</v>
      </c>
      <c r="B371" s="228" t="s">
        <v>156</v>
      </c>
      <c r="C371" s="195">
        <v>60</v>
      </c>
      <c r="D371" s="221" t="s">
        <v>6</v>
      </c>
      <c r="E371" s="330"/>
      <c r="F371" s="195">
        <f>ROUND(C371*E371,2)</f>
        <v>0</v>
      </c>
    </row>
    <row r="372" spans="1:6" s="11" customFormat="1" ht="12.75" x14ac:dyDescent="0.2">
      <c r="A372" s="229"/>
      <c r="B372" s="230"/>
      <c r="C372" s="230"/>
      <c r="D372" s="230"/>
      <c r="E372" s="337"/>
      <c r="F372" s="230"/>
    </row>
    <row r="373" spans="1:6" s="11" customFormat="1" ht="12.75" x14ac:dyDescent="0.2">
      <c r="A373" s="41">
        <f>+A370+1</f>
        <v>2</v>
      </c>
      <c r="B373" s="214" t="s">
        <v>7</v>
      </c>
      <c r="C373" s="220"/>
      <c r="D373" s="231"/>
      <c r="E373" s="334"/>
      <c r="F373" s="42"/>
    </row>
    <row r="374" spans="1:6" s="11" customFormat="1" ht="14.25" x14ac:dyDescent="0.2">
      <c r="A374" s="40">
        <f>+A373+0.1</f>
        <v>2.1</v>
      </c>
      <c r="B374" s="204" t="s">
        <v>142</v>
      </c>
      <c r="C374" s="220">
        <v>24.06</v>
      </c>
      <c r="D374" s="232" t="s">
        <v>249</v>
      </c>
      <c r="E374" s="334"/>
      <c r="F374" s="42">
        <f>ROUND(E374*C374,2)</f>
        <v>0</v>
      </c>
    </row>
    <row r="375" spans="1:6" s="11" customFormat="1" ht="14.25" x14ac:dyDescent="0.2">
      <c r="A375" s="40">
        <f t="shared" ref="A375:A376" si="36">+A374+0.1</f>
        <v>2.2000000000000002</v>
      </c>
      <c r="B375" s="118" t="s">
        <v>151</v>
      </c>
      <c r="C375" s="118">
        <v>9.32</v>
      </c>
      <c r="D375" s="232" t="s">
        <v>249</v>
      </c>
      <c r="E375" s="335"/>
      <c r="F375" s="43">
        <f>ROUND(E375*C375,2)</f>
        <v>0</v>
      </c>
    </row>
    <row r="376" spans="1:6" s="11" customFormat="1" ht="14.25" x14ac:dyDescent="0.2">
      <c r="A376" s="40">
        <f t="shared" si="36"/>
        <v>2.2999999999999998</v>
      </c>
      <c r="B376" s="204" t="s">
        <v>250</v>
      </c>
      <c r="C376" s="220">
        <v>17.690000000000001</v>
      </c>
      <c r="D376" s="232" t="s">
        <v>249</v>
      </c>
      <c r="E376" s="334"/>
      <c r="F376" s="42">
        <f>ROUND(E376*C376,2)</f>
        <v>0</v>
      </c>
    </row>
    <row r="377" spans="1:6" s="11" customFormat="1" ht="12.75" x14ac:dyDescent="0.2">
      <c r="A377" s="40"/>
      <c r="B377" s="204"/>
      <c r="C377" s="220"/>
      <c r="D377" s="231"/>
      <c r="E377" s="334"/>
      <c r="F377" s="42"/>
    </row>
    <row r="378" spans="1:6" s="11" customFormat="1" ht="12.75" x14ac:dyDescent="0.2">
      <c r="A378" s="41">
        <f>+A373+1</f>
        <v>3</v>
      </c>
      <c r="B378" s="214" t="s">
        <v>259</v>
      </c>
      <c r="C378" s="220"/>
      <c r="D378" s="231"/>
      <c r="E378" s="334"/>
      <c r="F378" s="42"/>
    </row>
    <row r="379" spans="1:6" s="11" customFormat="1" ht="14.25" x14ac:dyDescent="0.2">
      <c r="A379" s="40">
        <f>+A378+0.1</f>
        <v>3.1</v>
      </c>
      <c r="B379" s="204" t="s">
        <v>484</v>
      </c>
      <c r="C379" s="220">
        <v>5.27</v>
      </c>
      <c r="D379" s="232" t="s">
        <v>249</v>
      </c>
      <c r="E379" s="334"/>
      <c r="F379" s="42">
        <f>ROUND(E379*C379,2)</f>
        <v>0</v>
      </c>
    </row>
    <row r="380" spans="1:6" s="11" customFormat="1" ht="14.25" x14ac:dyDescent="0.2">
      <c r="A380" s="40">
        <f t="shared" ref="A380:A383" si="37">+A379+0.1</f>
        <v>3.2</v>
      </c>
      <c r="B380" s="204" t="s">
        <v>485</v>
      </c>
      <c r="C380" s="220">
        <v>1.44</v>
      </c>
      <c r="D380" s="232" t="s">
        <v>249</v>
      </c>
      <c r="E380" s="334"/>
      <c r="F380" s="42">
        <f>ROUND(E380*C380,2)</f>
        <v>0</v>
      </c>
    </row>
    <row r="381" spans="1:6" s="11" customFormat="1" ht="14.25" x14ac:dyDescent="0.2">
      <c r="A381" s="40">
        <f t="shared" si="37"/>
        <v>3.3</v>
      </c>
      <c r="B381" s="204" t="s">
        <v>486</v>
      </c>
      <c r="C381" s="220">
        <v>1.1499999999999999</v>
      </c>
      <c r="D381" s="232" t="s">
        <v>249</v>
      </c>
      <c r="E381" s="334"/>
      <c r="F381" s="42">
        <f>ROUND(E381*C381,2)</f>
        <v>0</v>
      </c>
    </row>
    <row r="382" spans="1:6" s="11" customFormat="1" ht="14.25" x14ac:dyDescent="0.2">
      <c r="A382" s="40">
        <f t="shared" si="37"/>
        <v>3.4</v>
      </c>
      <c r="B382" s="204" t="s">
        <v>487</v>
      </c>
      <c r="C382" s="220">
        <v>2.13</v>
      </c>
      <c r="D382" s="232" t="s">
        <v>249</v>
      </c>
      <c r="E382" s="334"/>
      <c r="F382" s="42">
        <f>ROUND(E382*C382,2)</f>
        <v>0</v>
      </c>
    </row>
    <row r="383" spans="1:6" s="11" customFormat="1" ht="14.25" x14ac:dyDescent="0.2">
      <c r="A383" s="40">
        <f t="shared" si="37"/>
        <v>3.5</v>
      </c>
      <c r="B383" s="204" t="s">
        <v>488</v>
      </c>
      <c r="C383" s="220">
        <v>1.51</v>
      </c>
      <c r="D383" s="232" t="s">
        <v>249</v>
      </c>
      <c r="E383" s="334"/>
      <c r="F383" s="42">
        <f>ROUND(E383*C383,2)</f>
        <v>0</v>
      </c>
    </row>
    <row r="384" spans="1:6" s="11" customFormat="1" ht="12.75" x14ac:dyDescent="0.2">
      <c r="A384" s="40"/>
      <c r="B384" s="204"/>
      <c r="C384" s="220"/>
      <c r="D384" s="231"/>
      <c r="E384" s="334"/>
      <c r="F384" s="42"/>
    </row>
    <row r="385" spans="1:6" s="11" customFormat="1" ht="12.75" x14ac:dyDescent="0.2">
      <c r="A385" s="41">
        <f>+A378+1</f>
        <v>4</v>
      </c>
      <c r="B385" s="214" t="s">
        <v>127</v>
      </c>
      <c r="C385" s="220"/>
      <c r="D385" s="231"/>
      <c r="E385" s="334"/>
      <c r="F385" s="42"/>
    </row>
    <row r="386" spans="1:6" s="11" customFormat="1" ht="14.25" x14ac:dyDescent="0.2">
      <c r="A386" s="40">
        <f>+A385+0.1</f>
        <v>4.0999999999999996</v>
      </c>
      <c r="B386" s="204" t="s">
        <v>251</v>
      </c>
      <c r="C386" s="220">
        <v>31.92</v>
      </c>
      <c r="D386" s="232" t="s">
        <v>252</v>
      </c>
      <c r="E386" s="334"/>
      <c r="F386" s="42">
        <f>ROUND(E386*C386,2)</f>
        <v>0</v>
      </c>
    </row>
    <row r="387" spans="1:6" s="11" customFormat="1" ht="14.25" x14ac:dyDescent="0.2">
      <c r="A387" s="40">
        <f t="shared" ref="A387" si="38">+A386+0.1</f>
        <v>4.2</v>
      </c>
      <c r="B387" s="204" t="s">
        <v>253</v>
      </c>
      <c r="C387" s="220">
        <v>85.12</v>
      </c>
      <c r="D387" s="232" t="s">
        <v>252</v>
      </c>
      <c r="E387" s="334"/>
      <c r="F387" s="42">
        <f>ROUND(E387*C387,2)</f>
        <v>0</v>
      </c>
    </row>
    <row r="388" spans="1:6" s="11" customFormat="1" ht="12.75" x14ac:dyDescent="0.2">
      <c r="A388" s="40"/>
      <c r="B388" s="204"/>
      <c r="C388" s="220"/>
      <c r="D388" s="231"/>
      <c r="E388" s="334"/>
      <c r="F388" s="42"/>
    </row>
    <row r="389" spans="1:6" s="11" customFormat="1" ht="12.75" x14ac:dyDescent="0.2">
      <c r="A389" s="41">
        <f>+A385+1</f>
        <v>5</v>
      </c>
      <c r="B389" s="214" t="s">
        <v>145</v>
      </c>
      <c r="C389" s="220"/>
      <c r="D389" s="231"/>
      <c r="E389" s="334"/>
      <c r="F389" s="42"/>
    </row>
    <row r="390" spans="1:6" s="11" customFormat="1" ht="14.25" x14ac:dyDescent="0.2">
      <c r="A390" s="40">
        <f>+A389+0.1</f>
        <v>5.0999999999999996</v>
      </c>
      <c r="B390" s="204" t="s">
        <v>59</v>
      </c>
      <c r="C390" s="220">
        <v>54.84</v>
      </c>
      <c r="D390" s="232" t="s">
        <v>252</v>
      </c>
      <c r="E390" s="334"/>
      <c r="F390" s="42">
        <f>ROUND(E390*C390,2)</f>
        <v>0</v>
      </c>
    </row>
    <row r="391" spans="1:6" s="11" customFormat="1" ht="14.25" x14ac:dyDescent="0.2">
      <c r="A391" s="40">
        <f t="shared" ref="A391:A392" si="39">+A390+0.1</f>
        <v>5.2</v>
      </c>
      <c r="B391" s="204" t="s">
        <v>146</v>
      </c>
      <c r="C391" s="220">
        <v>54.84</v>
      </c>
      <c r="D391" s="232" t="s">
        <v>252</v>
      </c>
      <c r="E391" s="334"/>
      <c r="F391" s="42">
        <f>ROUND(E391*C391,2)</f>
        <v>0</v>
      </c>
    </row>
    <row r="392" spans="1:6" s="11" customFormat="1" ht="12.75" x14ac:dyDescent="0.2">
      <c r="A392" s="40">
        <f t="shared" si="39"/>
        <v>5.3</v>
      </c>
      <c r="B392" s="204" t="s">
        <v>60</v>
      </c>
      <c r="C392" s="220">
        <v>328</v>
      </c>
      <c r="D392" s="231" t="s">
        <v>6</v>
      </c>
      <c r="E392" s="331"/>
      <c r="F392" s="42">
        <f>ROUND(E392*C392,2)</f>
        <v>0</v>
      </c>
    </row>
    <row r="393" spans="1:6" s="11" customFormat="1" ht="12.75" x14ac:dyDescent="0.2">
      <c r="A393" s="40"/>
      <c r="B393" s="214"/>
      <c r="C393" s="220"/>
      <c r="D393" s="231"/>
      <c r="E393" s="334"/>
      <c r="F393" s="42"/>
    </row>
    <row r="394" spans="1:6" s="11" customFormat="1" ht="12.75" x14ac:dyDescent="0.2">
      <c r="A394" s="41">
        <f>+A389+1</f>
        <v>6</v>
      </c>
      <c r="B394" s="214" t="s">
        <v>147</v>
      </c>
      <c r="C394" s="220"/>
      <c r="D394" s="231"/>
      <c r="E394" s="334"/>
      <c r="F394" s="42"/>
    </row>
    <row r="395" spans="1:6" s="11" customFormat="1" ht="14.25" x14ac:dyDescent="0.2">
      <c r="A395" s="40">
        <f>+A394+0.1</f>
        <v>6.1</v>
      </c>
      <c r="B395" s="204" t="s">
        <v>254</v>
      </c>
      <c r="C395" s="220">
        <v>54.84</v>
      </c>
      <c r="D395" s="231" t="s">
        <v>252</v>
      </c>
      <c r="E395" s="331"/>
      <c r="F395" s="42">
        <f>ROUND(C395*E395,2)</f>
        <v>0</v>
      </c>
    </row>
    <row r="396" spans="1:6" s="11" customFormat="1" ht="12.75" x14ac:dyDescent="0.2">
      <c r="A396" s="40"/>
      <c r="B396" s="233"/>
      <c r="C396" s="220"/>
      <c r="D396" s="232"/>
      <c r="E396" s="44"/>
      <c r="F396" s="45"/>
    </row>
    <row r="397" spans="1:6" s="5" customFormat="1" ht="12.75" x14ac:dyDescent="0.2">
      <c r="A397" s="41">
        <v>7</v>
      </c>
      <c r="B397" s="234" t="s">
        <v>153</v>
      </c>
      <c r="C397" s="235"/>
      <c r="D397" s="39"/>
      <c r="E397" s="334"/>
      <c r="F397" s="42"/>
    </row>
    <row r="398" spans="1:6" s="11" customFormat="1" ht="25.5" x14ac:dyDescent="0.2">
      <c r="A398" s="40">
        <v>7.1</v>
      </c>
      <c r="B398" s="204" t="s">
        <v>255</v>
      </c>
      <c r="C398" s="118">
        <v>56.4</v>
      </c>
      <c r="D398" s="221" t="s">
        <v>6</v>
      </c>
      <c r="E398" s="335"/>
      <c r="F398" s="43">
        <f>+E398*C398</f>
        <v>0</v>
      </c>
    </row>
    <row r="399" spans="1:6" s="11" customFormat="1" ht="25.5" x14ac:dyDescent="0.2">
      <c r="A399" s="40">
        <v>7.2</v>
      </c>
      <c r="B399" s="236" t="s">
        <v>256</v>
      </c>
      <c r="C399" s="118">
        <v>1</v>
      </c>
      <c r="D399" s="237" t="s">
        <v>35</v>
      </c>
      <c r="E399" s="335"/>
      <c r="F399" s="43">
        <f>ROUND(E399*C399,2)</f>
        <v>0</v>
      </c>
    </row>
    <row r="400" spans="1:6" s="11" customFormat="1" ht="12.75" x14ac:dyDescent="0.2">
      <c r="A400" s="40"/>
      <c r="B400" s="236"/>
      <c r="C400" s="118"/>
      <c r="D400" s="237"/>
      <c r="E400" s="335"/>
      <c r="F400" s="43"/>
    </row>
    <row r="401" spans="1:6" s="11" customFormat="1" ht="12.75" x14ac:dyDescent="0.2">
      <c r="A401" s="41">
        <v>8</v>
      </c>
      <c r="B401" s="214" t="s">
        <v>385</v>
      </c>
      <c r="C401" s="220">
        <v>1</v>
      </c>
      <c r="D401" s="231" t="s">
        <v>35</v>
      </c>
      <c r="E401" s="334"/>
      <c r="F401" s="42">
        <f>ROUND(C401*E401,2)</f>
        <v>0</v>
      </c>
    </row>
    <row r="402" spans="1:6" s="11" customFormat="1" ht="12.75" x14ac:dyDescent="0.2">
      <c r="A402" s="40"/>
      <c r="B402" s="238"/>
      <c r="C402" s="239"/>
      <c r="D402" s="237"/>
      <c r="E402" s="334"/>
      <c r="F402" s="45"/>
    </row>
    <row r="403" spans="1:6" s="11" customFormat="1" ht="12.75" x14ac:dyDescent="0.2">
      <c r="A403" s="41">
        <v>9</v>
      </c>
      <c r="B403" s="214" t="s">
        <v>379</v>
      </c>
      <c r="C403" s="220">
        <v>1</v>
      </c>
      <c r="D403" s="231" t="s">
        <v>35</v>
      </c>
      <c r="E403" s="334"/>
      <c r="F403" s="42">
        <f>ROUND(C403*E403,2)</f>
        <v>0</v>
      </c>
    </row>
    <row r="404" spans="1:6" s="10" customFormat="1" ht="12.75" x14ac:dyDescent="0.2">
      <c r="A404" s="97"/>
      <c r="B404" s="98" t="s">
        <v>454</v>
      </c>
      <c r="C404" s="99"/>
      <c r="D404" s="100"/>
      <c r="E404" s="308"/>
      <c r="F404" s="101">
        <f>SUM(F217:F403)</f>
        <v>0</v>
      </c>
    </row>
    <row r="405" spans="1:6" s="6" customFormat="1" ht="12.75" x14ac:dyDescent="0.2">
      <c r="A405" s="23"/>
      <c r="B405" s="12"/>
      <c r="C405" s="82"/>
      <c r="D405" s="70"/>
      <c r="E405" s="36"/>
      <c r="F405" s="82"/>
    </row>
    <row r="406" spans="1:6" s="6" customFormat="1" ht="52.5" x14ac:dyDescent="0.2">
      <c r="A406" s="240" t="s">
        <v>92</v>
      </c>
      <c r="B406" s="96" t="s">
        <v>489</v>
      </c>
      <c r="C406" s="77"/>
      <c r="D406" s="78"/>
      <c r="E406" s="303"/>
      <c r="F406" s="80"/>
    </row>
    <row r="407" spans="1:6" s="6" customFormat="1" ht="12.75" x14ac:dyDescent="0.2">
      <c r="A407" s="76"/>
      <c r="B407" s="96"/>
      <c r="C407" s="77"/>
      <c r="D407" s="78"/>
      <c r="E407" s="303"/>
      <c r="F407" s="80"/>
    </row>
    <row r="408" spans="1:6" s="6" customFormat="1" ht="12.75" x14ac:dyDescent="0.2">
      <c r="A408" s="62">
        <v>1</v>
      </c>
      <c r="B408" s="63" t="s">
        <v>13</v>
      </c>
      <c r="C408" s="1"/>
      <c r="D408" s="60"/>
      <c r="E408" s="299"/>
      <c r="F408" s="64"/>
    </row>
    <row r="409" spans="1:6" s="6" customFormat="1" ht="12.75" x14ac:dyDescent="0.2">
      <c r="A409" s="23">
        <v>1.1000000000000001</v>
      </c>
      <c r="B409" s="12" t="s">
        <v>46</v>
      </c>
      <c r="C409" s="82">
        <v>8000</v>
      </c>
      <c r="D409" s="70" t="s">
        <v>6</v>
      </c>
      <c r="E409" s="36"/>
      <c r="F409" s="82">
        <f>ROUND(E409*C409,2)</f>
        <v>0</v>
      </c>
    </row>
    <row r="410" spans="1:6" s="6" customFormat="1" ht="12.75" x14ac:dyDescent="0.2">
      <c r="A410" s="23"/>
      <c r="B410" s="12"/>
      <c r="C410" s="82"/>
      <c r="D410" s="70"/>
      <c r="E410" s="36"/>
      <c r="F410" s="82"/>
    </row>
    <row r="411" spans="1:6" s="6" customFormat="1" ht="12.75" x14ac:dyDescent="0.2">
      <c r="A411" s="25">
        <v>2</v>
      </c>
      <c r="B411" s="79" t="s">
        <v>393</v>
      </c>
      <c r="C411" s="28"/>
      <c r="D411" s="84"/>
      <c r="E411" s="29"/>
      <c r="F411" s="82"/>
    </row>
    <row r="412" spans="1:6" s="5" customFormat="1" ht="12.75" x14ac:dyDescent="0.2">
      <c r="A412" s="7">
        <f>A411+0.1</f>
        <v>2.1</v>
      </c>
      <c r="B412" s="64" t="s">
        <v>102</v>
      </c>
      <c r="C412" s="28">
        <v>16000</v>
      </c>
      <c r="D412" s="69" t="s">
        <v>6</v>
      </c>
      <c r="E412" s="29"/>
      <c r="F412" s="82">
        <f>ROUND(E412*C412,2)</f>
        <v>0</v>
      </c>
    </row>
    <row r="413" spans="1:6" s="5" customFormat="1" ht="12.75" x14ac:dyDescent="0.2">
      <c r="A413" s="7">
        <f>A412+0.1</f>
        <v>2.2000000000000002</v>
      </c>
      <c r="B413" s="12" t="s">
        <v>62</v>
      </c>
      <c r="C413" s="28">
        <v>5600</v>
      </c>
      <c r="D413" s="69" t="s">
        <v>76</v>
      </c>
      <c r="E413" s="29"/>
      <c r="F413" s="82">
        <f>ROUND(E413*C413,2)</f>
        <v>0</v>
      </c>
    </row>
    <row r="414" spans="1:6" s="5" customFormat="1" ht="25.5" x14ac:dyDescent="0.2">
      <c r="A414" s="7">
        <f>A413+0.1</f>
        <v>2.2999999999999998</v>
      </c>
      <c r="B414" s="64" t="s">
        <v>169</v>
      </c>
      <c r="C414" s="28">
        <v>369.82</v>
      </c>
      <c r="D414" s="69" t="s">
        <v>57</v>
      </c>
      <c r="E414" s="29"/>
      <c r="F414" s="82">
        <f>ROUND(E414*C414,2)</f>
        <v>0</v>
      </c>
    </row>
    <row r="415" spans="1:6" s="5" customFormat="1" ht="12.75" x14ac:dyDescent="0.2">
      <c r="A415" s="75"/>
      <c r="B415" s="76"/>
      <c r="C415" s="79"/>
      <c r="D415" s="76"/>
      <c r="E415" s="304"/>
      <c r="F415" s="80"/>
    </row>
    <row r="416" spans="1:6" s="5" customFormat="1" ht="12.75" x14ac:dyDescent="0.2">
      <c r="A416" s="3">
        <v>3</v>
      </c>
      <c r="B416" s="59" t="s">
        <v>130</v>
      </c>
      <c r="C416" s="111"/>
      <c r="D416" s="107"/>
      <c r="E416" s="310"/>
      <c r="F416" s="82"/>
    </row>
    <row r="417" spans="1:6" s="5" customFormat="1" ht="12.75" x14ac:dyDescent="0.2">
      <c r="A417" s="23">
        <f>A416+0.1</f>
        <v>3.1</v>
      </c>
      <c r="B417" s="64" t="s">
        <v>78</v>
      </c>
      <c r="C417" s="82">
        <v>7040</v>
      </c>
      <c r="D417" s="70" t="s">
        <v>57</v>
      </c>
      <c r="E417" s="36"/>
      <c r="F417" s="82">
        <f>ROUND(E417*C417,2)</f>
        <v>0</v>
      </c>
    </row>
    <row r="418" spans="1:6" s="5" customFormat="1" ht="12.75" x14ac:dyDescent="0.2">
      <c r="A418" s="23">
        <f>A417+0.1</f>
        <v>3.2</v>
      </c>
      <c r="B418" s="12" t="s">
        <v>103</v>
      </c>
      <c r="C418" s="82">
        <v>600</v>
      </c>
      <c r="D418" s="70" t="s">
        <v>57</v>
      </c>
      <c r="E418" s="36"/>
      <c r="F418" s="82">
        <f>ROUND(E418*C418,2)</f>
        <v>0</v>
      </c>
    </row>
    <row r="419" spans="1:6" s="5" customFormat="1" ht="25.5" x14ac:dyDescent="0.2">
      <c r="A419" s="68">
        <f t="shared" ref="A419:A421" si="40">+A418+0.1</f>
        <v>3.3</v>
      </c>
      <c r="B419" s="64" t="s">
        <v>83</v>
      </c>
      <c r="C419" s="64">
        <v>1426.37</v>
      </c>
      <c r="D419" s="69" t="s">
        <v>77</v>
      </c>
      <c r="E419" s="302"/>
      <c r="F419" s="82">
        <f>ROUND(E419*C419,2)</f>
        <v>0</v>
      </c>
    </row>
    <row r="420" spans="1:6" s="5" customFormat="1" ht="25.5" x14ac:dyDescent="0.2">
      <c r="A420" s="68">
        <f t="shared" si="40"/>
        <v>3.4</v>
      </c>
      <c r="B420" s="64" t="s">
        <v>63</v>
      </c>
      <c r="C420" s="82">
        <v>5943.2</v>
      </c>
      <c r="D420" s="70" t="s">
        <v>82</v>
      </c>
      <c r="E420" s="302"/>
      <c r="F420" s="82">
        <f>ROUND(E420*C420,2)</f>
        <v>0</v>
      </c>
    </row>
    <row r="421" spans="1:6" s="5" customFormat="1" ht="25.5" x14ac:dyDescent="0.2">
      <c r="A421" s="68">
        <f t="shared" si="40"/>
        <v>3.5</v>
      </c>
      <c r="B421" s="64" t="s">
        <v>170</v>
      </c>
      <c r="C421" s="82">
        <v>2797.37</v>
      </c>
      <c r="D421" s="70" t="s">
        <v>77</v>
      </c>
      <c r="E421" s="36"/>
      <c r="F421" s="82">
        <f>ROUND(E421*C421,2)</f>
        <v>0</v>
      </c>
    </row>
    <row r="422" spans="1:6" s="5" customFormat="1" ht="12.75" x14ac:dyDescent="0.2">
      <c r="A422" s="75"/>
      <c r="B422" s="76"/>
      <c r="C422" s="79"/>
      <c r="D422" s="78"/>
      <c r="E422" s="303"/>
      <c r="F422" s="80"/>
    </row>
    <row r="423" spans="1:6" s="5" customFormat="1" ht="12.75" x14ac:dyDescent="0.2">
      <c r="A423" s="3">
        <v>4</v>
      </c>
      <c r="B423" s="59" t="s">
        <v>36</v>
      </c>
      <c r="C423" s="111"/>
      <c r="D423" s="107"/>
      <c r="E423" s="338"/>
      <c r="F423" s="82"/>
    </row>
    <row r="424" spans="1:6" s="5" customFormat="1" ht="12.75" x14ac:dyDescent="0.2">
      <c r="A424" s="23">
        <f>A423+0.1</f>
        <v>4.0999999999999996</v>
      </c>
      <c r="B424" s="64" t="s">
        <v>166</v>
      </c>
      <c r="C424" s="82">
        <v>2000</v>
      </c>
      <c r="D424" s="70" t="s">
        <v>6</v>
      </c>
      <c r="E424" s="302"/>
      <c r="F424" s="82">
        <f>ROUND(E424*C424,2)</f>
        <v>0</v>
      </c>
    </row>
    <row r="425" spans="1:6" s="5" customFormat="1" ht="12.75" x14ac:dyDescent="0.2">
      <c r="A425" s="23">
        <f t="shared" ref="A425" si="41">A424+0.1</f>
        <v>4.2</v>
      </c>
      <c r="B425" s="64" t="s">
        <v>190</v>
      </c>
      <c r="C425" s="82">
        <v>6180</v>
      </c>
      <c r="D425" s="70" t="s">
        <v>6</v>
      </c>
      <c r="E425" s="302"/>
      <c r="F425" s="82">
        <f>ROUND(E425*C425,2)</f>
        <v>0</v>
      </c>
    </row>
    <row r="426" spans="1:6" s="5" customFormat="1" ht="12.75" x14ac:dyDescent="0.2">
      <c r="A426" s="82"/>
      <c r="B426" s="64"/>
      <c r="C426" s="82"/>
      <c r="D426" s="70"/>
      <c r="E426" s="339"/>
      <c r="F426" s="82"/>
    </row>
    <row r="427" spans="1:6" s="5" customFormat="1" ht="12.75" x14ac:dyDescent="0.2">
      <c r="A427" s="3">
        <v>5</v>
      </c>
      <c r="B427" s="59" t="s">
        <v>37</v>
      </c>
      <c r="C427" s="111"/>
      <c r="D427" s="107"/>
      <c r="E427" s="338"/>
      <c r="F427" s="82"/>
    </row>
    <row r="428" spans="1:6" s="5" customFormat="1" ht="12.75" x14ac:dyDescent="0.2">
      <c r="A428" s="23">
        <f>A427+0.1</f>
        <v>5.0999999999999996</v>
      </c>
      <c r="B428" s="64" t="s">
        <v>167</v>
      </c>
      <c r="C428" s="82">
        <v>2000</v>
      </c>
      <c r="D428" s="70" t="s">
        <v>6</v>
      </c>
      <c r="E428" s="36"/>
      <c r="F428" s="82">
        <f>ROUND(E428*C428,2)</f>
        <v>0</v>
      </c>
    </row>
    <row r="429" spans="1:6" s="5" customFormat="1" ht="12.75" x14ac:dyDescent="0.2">
      <c r="A429" s="23">
        <f t="shared" ref="A429" si="42">A428+0.1</f>
        <v>5.2</v>
      </c>
      <c r="B429" s="64" t="s">
        <v>191</v>
      </c>
      <c r="C429" s="82">
        <v>6000</v>
      </c>
      <c r="D429" s="70" t="s">
        <v>6</v>
      </c>
      <c r="E429" s="36"/>
      <c r="F429" s="82">
        <f>ROUND(E429*C429,2)</f>
        <v>0</v>
      </c>
    </row>
    <row r="430" spans="1:6" s="5" customFormat="1" ht="12.75" x14ac:dyDescent="0.2">
      <c r="A430" s="82"/>
      <c r="B430" s="64"/>
      <c r="C430" s="82"/>
      <c r="D430" s="70"/>
      <c r="E430" s="36"/>
      <c r="F430" s="82"/>
    </row>
    <row r="431" spans="1:6" s="5" customFormat="1" ht="12.75" x14ac:dyDescent="0.2">
      <c r="A431" s="3">
        <v>6</v>
      </c>
      <c r="B431" s="59" t="s">
        <v>86</v>
      </c>
      <c r="C431" s="82"/>
      <c r="D431" s="70"/>
      <c r="E431" s="339"/>
      <c r="F431" s="82"/>
    </row>
    <row r="432" spans="1:6" s="5" customFormat="1" ht="12.75" x14ac:dyDescent="0.2">
      <c r="A432" s="23">
        <v>6.1</v>
      </c>
      <c r="B432" s="64" t="s">
        <v>191</v>
      </c>
      <c r="C432" s="82">
        <v>6000</v>
      </c>
      <c r="D432" s="70" t="s">
        <v>6</v>
      </c>
      <c r="E432" s="36"/>
      <c r="F432" s="82">
        <f>ROUND(E432*C432,2)</f>
        <v>0</v>
      </c>
    </row>
    <row r="433" spans="1:6" s="5" customFormat="1" ht="12.75" x14ac:dyDescent="0.2">
      <c r="A433" s="23">
        <v>6.2</v>
      </c>
      <c r="B433" s="64" t="s">
        <v>315</v>
      </c>
      <c r="C433" s="82">
        <v>6000</v>
      </c>
      <c r="D433" s="70" t="s">
        <v>6</v>
      </c>
      <c r="E433" s="36"/>
      <c r="F433" s="82">
        <f>ROUND(E433*C433,2)</f>
        <v>0</v>
      </c>
    </row>
    <row r="434" spans="1:6" s="5" customFormat="1" ht="12.75" x14ac:dyDescent="0.2">
      <c r="A434" s="82"/>
      <c r="B434" s="242"/>
      <c r="C434" s="82"/>
      <c r="D434" s="70"/>
      <c r="E434" s="339"/>
      <c r="F434" s="82"/>
    </row>
    <row r="435" spans="1:6" s="5" customFormat="1" ht="25.5" x14ac:dyDescent="0.2">
      <c r="A435" s="62">
        <v>7</v>
      </c>
      <c r="B435" s="71" t="s">
        <v>459</v>
      </c>
      <c r="C435" s="1"/>
      <c r="D435" s="60"/>
      <c r="E435" s="298"/>
      <c r="F435" s="64"/>
    </row>
    <row r="436" spans="1:6" s="5" customFormat="1" ht="12.75" x14ac:dyDescent="0.2">
      <c r="A436" s="68">
        <f>A435+0.1</f>
        <v>7.1</v>
      </c>
      <c r="B436" s="74" t="s">
        <v>296</v>
      </c>
      <c r="C436" s="12">
        <v>1</v>
      </c>
      <c r="D436" s="112" t="s">
        <v>35</v>
      </c>
      <c r="E436" s="300"/>
      <c r="F436" s="12">
        <f t="shared" ref="F436:F453" si="43">ROUND(C436*E436,2)</f>
        <v>0</v>
      </c>
    </row>
    <row r="437" spans="1:6" s="5" customFormat="1" ht="12.75" x14ac:dyDescent="0.2">
      <c r="A437" s="68">
        <f t="shared" ref="A437:A444" si="44">A436+0.1</f>
        <v>7.2</v>
      </c>
      <c r="B437" s="74" t="s">
        <v>297</v>
      </c>
      <c r="C437" s="12">
        <v>2</v>
      </c>
      <c r="D437" s="112" t="s">
        <v>35</v>
      </c>
      <c r="E437" s="300"/>
      <c r="F437" s="12">
        <f t="shared" si="43"/>
        <v>0</v>
      </c>
    </row>
    <row r="438" spans="1:6" s="5" customFormat="1" ht="12.75" x14ac:dyDescent="0.2">
      <c r="A438" s="68">
        <f t="shared" si="44"/>
        <v>7.3</v>
      </c>
      <c r="B438" s="74" t="s">
        <v>298</v>
      </c>
      <c r="C438" s="12">
        <v>3</v>
      </c>
      <c r="D438" s="112" t="s">
        <v>35</v>
      </c>
      <c r="E438" s="300"/>
      <c r="F438" s="12">
        <f t="shared" si="43"/>
        <v>0</v>
      </c>
    </row>
    <row r="439" spans="1:6" s="5" customFormat="1" ht="12.75" x14ac:dyDescent="0.2">
      <c r="A439" s="68">
        <f t="shared" si="44"/>
        <v>7.4</v>
      </c>
      <c r="B439" s="74" t="s">
        <v>299</v>
      </c>
      <c r="C439" s="12">
        <v>1</v>
      </c>
      <c r="D439" s="112" t="s">
        <v>35</v>
      </c>
      <c r="E439" s="300"/>
      <c r="F439" s="12">
        <f t="shared" si="43"/>
        <v>0</v>
      </c>
    </row>
    <row r="440" spans="1:6" s="5" customFormat="1" ht="12.75" x14ac:dyDescent="0.2">
      <c r="A440" s="68">
        <f t="shared" si="44"/>
        <v>7.5</v>
      </c>
      <c r="B440" s="74" t="s">
        <v>300</v>
      </c>
      <c r="C440" s="12">
        <v>5</v>
      </c>
      <c r="D440" s="112" t="s">
        <v>35</v>
      </c>
      <c r="E440" s="300"/>
      <c r="F440" s="12">
        <f t="shared" si="43"/>
        <v>0</v>
      </c>
    </row>
    <row r="441" spans="1:6" s="5" customFormat="1" ht="12.75" x14ac:dyDescent="0.2">
      <c r="A441" s="68">
        <f t="shared" si="44"/>
        <v>7.6</v>
      </c>
      <c r="B441" s="74" t="s">
        <v>301</v>
      </c>
      <c r="C441" s="12">
        <v>4</v>
      </c>
      <c r="D441" s="112" t="s">
        <v>35</v>
      </c>
      <c r="E441" s="300"/>
      <c r="F441" s="12">
        <f t="shared" si="43"/>
        <v>0</v>
      </c>
    </row>
    <row r="442" spans="1:6" s="5" customFormat="1" ht="12.75" x14ac:dyDescent="0.2">
      <c r="A442" s="68">
        <f t="shared" si="44"/>
        <v>7.7</v>
      </c>
      <c r="B442" s="74" t="s">
        <v>302</v>
      </c>
      <c r="C442" s="12">
        <v>5</v>
      </c>
      <c r="D442" s="112" t="s">
        <v>35</v>
      </c>
      <c r="E442" s="300"/>
      <c r="F442" s="12">
        <f t="shared" si="43"/>
        <v>0</v>
      </c>
    </row>
    <row r="443" spans="1:6" s="5" customFormat="1" ht="12.75" x14ac:dyDescent="0.2">
      <c r="A443" s="68">
        <f t="shared" si="44"/>
        <v>7.8</v>
      </c>
      <c r="B443" s="74" t="s">
        <v>303</v>
      </c>
      <c r="C443" s="12">
        <v>2</v>
      </c>
      <c r="D443" s="112" t="s">
        <v>35</v>
      </c>
      <c r="E443" s="300"/>
      <c r="F443" s="12">
        <f t="shared" si="43"/>
        <v>0</v>
      </c>
    </row>
    <row r="444" spans="1:6" s="5" customFormat="1" ht="12.75" x14ac:dyDescent="0.2">
      <c r="A444" s="68">
        <f t="shared" si="44"/>
        <v>7.9</v>
      </c>
      <c r="B444" s="74" t="s">
        <v>304</v>
      </c>
      <c r="C444" s="12">
        <v>18</v>
      </c>
      <c r="D444" s="112" t="s">
        <v>35</v>
      </c>
      <c r="E444" s="300"/>
      <c r="F444" s="12">
        <f t="shared" si="43"/>
        <v>0</v>
      </c>
    </row>
    <row r="445" spans="1:6" s="5" customFormat="1" ht="12.75" x14ac:dyDescent="0.2">
      <c r="A445" s="72">
        <v>7.1</v>
      </c>
      <c r="B445" s="74" t="s">
        <v>305</v>
      </c>
      <c r="C445" s="12">
        <v>1</v>
      </c>
      <c r="D445" s="112" t="s">
        <v>35</v>
      </c>
      <c r="E445" s="300"/>
      <c r="F445" s="12">
        <f t="shared" si="43"/>
        <v>0</v>
      </c>
    </row>
    <row r="446" spans="1:6" s="5" customFormat="1" ht="12.75" x14ac:dyDescent="0.2">
      <c r="A446" s="72">
        <f>A445+0.01</f>
        <v>7.11</v>
      </c>
      <c r="B446" s="74" t="s">
        <v>306</v>
      </c>
      <c r="C446" s="12">
        <v>2</v>
      </c>
      <c r="D446" s="112" t="s">
        <v>35</v>
      </c>
      <c r="E446" s="300"/>
      <c r="F446" s="12">
        <f t="shared" si="43"/>
        <v>0</v>
      </c>
    </row>
    <row r="447" spans="1:6" s="5" customFormat="1" ht="12.75" x14ac:dyDescent="0.2">
      <c r="A447" s="72">
        <f t="shared" ref="A447:A453" si="45">A446+0.01</f>
        <v>7.12</v>
      </c>
      <c r="B447" s="74" t="s">
        <v>307</v>
      </c>
      <c r="C447" s="12">
        <v>1</v>
      </c>
      <c r="D447" s="112" t="s">
        <v>35</v>
      </c>
      <c r="E447" s="300"/>
      <c r="F447" s="12">
        <f t="shared" si="43"/>
        <v>0</v>
      </c>
    </row>
    <row r="448" spans="1:6" s="5" customFormat="1" ht="12.75" x14ac:dyDescent="0.2">
      <c r="A448" s="72">
        <f t="shared" si="45"/>
        <v>7.13</v>
      </c>
      <c r="B448" s="74" t="s">
        <v>308</v>
      </c>
      <c r="C448" s="12">
        <v>10</v>
      </c>
      <c r="D448" s="112" t="s">
        <v>35</v>
      </c>
      <c r="E448" s="300"/>
      <c r="F448" s="12">
        <f t="shared" si="43"/>
        <v>0</v>
      </c>
    </row>
    <row r="449" spans="1:6" s="5" customFormat="1" ht="12.75" x14ac:dyDescent="0.2">
      <c r="A449" s="72">
        <f t="shared" si="45"/>
        <v>7.14</v>
      </c>
      <c r="B449" s="74" t="s">
        <v>309</v>
      </c>
      <c r="C449" s="12">
        <v>1</v>
      </c>
      <c r="D449" s="112" t="s">
        <v>35</v>
      </c>
      <c r="E449" s="300"/>
      <c r="F449" s="12">
        <f t="shared" si="43"/>
        <v>0</v>
      </c>
    </row>
    <row r="450" spans="1:6" s="5" customFormat="1" ht="12.75" x14ac:dyDescent="0.2">
      <c r="A450" s="72">
        <f t="shared" si="45"/>
        <v>7.15</v>
      </c>
      <c r="B450" s="74" t="s">
        <v>310</v>
      </c>
      <c r="C450" s="12">
        <v>15</v>
      </c>
      <c r="D450" s="112" t="s">
        <v>35</v>
      </c>
      <c r="E450" s="300"/>
      <c r="F450" s="12">
        <f t="shared" si="43"/>
        <v>0</v>
      </c>
    </row>
    <row r="451" spans="1:6" s="5" customFormat="1" ht="12.75" x14ac:dyDescent="0.2">
      <c r="A451" s="72">
        <f t="shared" si="45"/>
        <v>7.16</v>
      </c>
      <c r="B451" s="74" t="s">
        <v>311</v>
      </c>
      <c r="C451" s="12">
        <v>7</v>
      </c>
      <c r="D451" s="112" t="s">
        <v>35</v>
      </c>
      <c r="E451" s="300"/>
      <c r="F451" s="12">
        <f t="shared" si="43"/>
        <v>0</v>
      </c>
    </row>
    <row r="452" spans="1:6" s="5" customFormat="1" ht="12.75" x14ac:dyDescent="0.2">
      <c r="A452" s="72">
        <f t="shared" si="45"/>
        <v>7.17</v>
      </c>
      <c r="B452" s="74" t="s">
        <v>312</v>
      </c>
      <c r="C452" s="12">
        <v>126</v>
      </c>
      <c r="D452" s="112" t="s">
        <v>35</v>
      </c>
      <c r="E452" s="300"/>
      <c r="F452" s="12">
        <f t="shared" si="43"/>
        <v>0</v>
      </c>
    </row>
    <row r="453" spans="1:6" s="5" customFormat="1" ht="12.75" x14ac:dyDescent="0.2">
      <c r="A453" s="72">
        <f t="shared" si="45"/>
        <v>7.18</v>
      </c>
      <c r="B453" s="74" t="s">
        <v>294</v>
      </c>
      <c r="C453" s="12">
        <v>78</v>
      </c>
      <c r="D453" s="112" t="s">
        <v>35</v>
      </c>
      <c r="E453" s="300"/>
      <c r="F453" s="12">
        <f t="shared" si="43"/>
        <v>0</v>
      </c>
    </row>
    <row r="454" spans="1:6" s="5" customFormat="1" ht="12.75" x14ac:dyDescent="0.2">
      <c r="A454" s="72"/>
      <c r="B454" s="71"/>
      <c r="C454" s="82"/>
      <c r="D454" s="70"/>
      <c r="E454" s="298"/>
      <c r="F454" s="64"/>
    </row>
    <row r="455" spans="1:6" s="5" customFormat="1" ht="12.75" x14ac:dyDescent="0.2">
      <c r="A455" s="3">
        <v>8</v>
      </c>
      <c r="B455" s="63" t="s">
        <v>104</v>
      </c>
      <c r="C455" s="82"/>
      <c r="D455" s="70"/>
      <c r="E455" s="339"/>
      <c r="F455" s="64"/>
    </row>
    <row r="456" spans="1:6" s="5" customFormat="1" ht="38.25" x14ac:dyDescent="0.2">
      <c r="A456" s="23">
        <f>+A455+0.1</f>
        <v>8.1</v>
      </c>
      <c r="B456" s="81" t="s">
        <v>194</v>
      </c>
      <c r="C456" s="82">
        <v>18</v>
      </c>
      <c r="D456" s="70" t="s">
        <v>35</v>
      </c>
      <c r="E456" s="36"/>
      <c r="F456" s="64">
        <f>ROUND(E456*C456,2)</f>
        <v>0</v>
      </c>
    </row>
    <row r="457" spans="1:6" s="5" customFormat="1" ht="51" x14ac:dyDescent="0.2">
      <c r="A457" s="23">
        <f t="shared" ref="A457:A462" si="46">+A456+0.1</f>
        <v>8.1999999999999993</v>
      </c>
      <c r="B457" s="81" t="s">
        <v>193</v>
      </c>
      <c r="C457" s="82">
        <v>16</v>
      </c>
      <c r="D457" s="70" t="s">
        <v>35</v>
      </c>
      <c r="E457" s="36"/>
      <c r="F457" s="64">
        <f>ROUND(E457*C457,2)</f>
        <v>0</v>
      </c>
    </row>
    <row r="458" spans="1:6" s="5" customFormat="1" ht="38.25" x14ac:dyDescent="0.2">
      <c r="A458" s="23">
        <f t="shared" si="46"/>
        <v>8.3000000000000007</v>
      </c>
      <c r="B458" s="64" t="s">
        <v>451</v>
      </c>
      <c r="C458" s="82">
        <v>2</v>
      </c>
      <c r="D458" s="70" t="s">
        <v>35</v>
      </c>
      <c r="E458" s="305"/>
      <c r="F458" s="64">
        <f>ROUND(E458*C458,2)</f>
        <v>0</v>
      </c>
    </row>
    <row r="459" spans="1:6" s="5" customFormat="1" ht="12.75" x14ac:dyDescent="0.2">
      <c r="A459" s="23">
        <f t="shared" si="46"/>
        <v>8.4</v>
      </c>
      <c r="B459" s="64" t="s">
        <v>105</v>
      </c>
      <c r="C459" s="82">
        <v>18</v>
      </c>
      <c r="D459" s="70" t="s">
        <v>35</v>
      </c>
      <c r="E459" s="36"/>
      <c r="F459" s="82">
        <f>ROUND(C459*E459,2)</f>
        <v>0</v>
      </c>
    </row>
    <row r="460" spans="1:6" s="5" customFormat="1" ht="12.75" x14ac:dyDescent="0.2">
      <c r="A460" s="23">
        <f t="shared" si="46"/>
        <v>8.5</v>
      </c>
      <c r="B460" s="64" t="s">
        <v>106</v>
      </c>
      <c r="C460" s="82">
        <v>18</v>
      </c>
      <c r="D460" s="70" t="s">
        <v>35</v>
      </c>
      <c r="E460" s="36"/>
      <c r="F460" s="82">
        <f>ROUND(C460*E460,2)</f>
        <v>0</v>
      </c>
    </row>
    <row r="461" spans="1:6" s="5" customFormat="1" ht="25.5" x14ac:dyDescent="0.2">
      <c r="A461" s="23">
        <f t="shared" si="46"/>
        <v>8.6</v>
      </c>
      <c r="B461" s="64" t="s">
        <v>107</v>
      </c>
      <c r="C461" s="82">
        <v>2</v>
      </c>
      <c r="D461" s="70" t="s">
        <v>35</v>
      </c>
      <c r="E461" s="36"/>
      <c r="F461" s="82">
        <f>ROUND(C461*E461,2)</f>
        <v>0</v>
      </c>
    </row>
    <row r="462" spans="1:6" s="5" customFormat="1" ht="25.5" x14ac:dyDescent="0.2">
      <c r="A462" s="23">
        <f t="shared" si="46"/>
        <v>8.6999999999999993</v>
      </c>
      <c r="B462" s="64" t="s">
        <v>200</v>
      </c>
      <c r="C462" s="82">
        <v>2</v>
      </c>
      <c r="D462" s="70" t="s">
        <v>35</v>
      </c>
      <c r="E462" s="36"/>
      <c r="F462" s="82">
        <f>ROUND(C462*E462,2)</f>
        <v>0</v>
      </c>
    </row>
    <row r="463" spans="1:6" s="5" customFormat="1" ht="12.75" x14ac:dyDescent="0.2">
      <c r="A463" s="72"/>
      <c r="B463" s="71"/>
      <c r="C463" s="82"/>
      <c r="D463" s="70"/>
      <c r="E463" s="298"/>
      <c r="F463" s="64"/>
    </row>
    <row r="464" spans="1:6" s="5" customFormat="1" ht="12.75" x14ac:dyDescent="0.2">
      <c r="A464" s="25">
        <v>9</v>
      </c>
      <c r="B464" s="243" t="s">
        <v>11</v>
      </c>
      <c r="C464" s="79"/>
      <c r="D464" s="76"/>
      <c r="E464" s="304"/>
      <c r="F464" s="64"/>
    </row>
    <row r="465" spans="1:6" s="5" customFormat="1" ht="12.75" x14ac:dyDescent="0.2">
      <c r="A465" s="25"/>
      <c r="B465" s="243"/>
      <c r="C465" s="79"/>
      <c r="D465" s="76"/>
      <c r="E465" s="304"/>
      <c r="F465" s="64"/>
    </row>
    <row r="466" spans="1:6" s="5" customFormat="1" ht="25.5" x14ac:dyDescent="0.2">
      <c r="A466" s="88">
        <v>9.1</v>
      </c>
      <c r="B466" s="59" t="s">
        <v>192</v>
      </c>
      <c r="C466" s="12"/>
      <c r="D466" s="69"/>
      <c r="E466" s="300"/>
      <c r="F466" s="64"/>
    </row>
    <row r="467" spans="1:6" s="5" customFormat="1" ht="12.75" x14ac:dyDescent="0.2">
      <c r="A467" s="72" t="s">
        <v>21</v>
      </c>
      <c r="B467" s="12" t="s">
        <v>46</v>
      </c>
      <c r="C467" s="82">
        <v>1</v>
      </c>
      <c r="D467" s="70" t="s">
        <v>35</v>
      </c>
      <c r="E467" s="299"/>
      <c r="F467" s="64">
        <f t="shared" ref="F467:F475" si="47">ROUND(E467*C467,2)</f>
        <v>0</v>
      </c>
    </row>
    <row r="468" spans="1:6" s="5" customFormat="1" ht="12.75" x14ac:dyDescent="0.2">
      <c r="A468" s="72" t="s">
        <v>14</v>
      </c>
      <c r="B468" s="12" t="s">
        <v>188</v>
      </c>
      <c r="C468" s="12">
        <v>16</v>
      </c>
      <c r="D468" s="69" t="s">
        <v>6</v>
      </c>
      <c r="E468" s="300"/>
      <c r="F468" s="64">
        <f t="shared" si="47"/>
        <v>0</v>
      </c>
    </row>
    <row r="469" spans="1:6" s="5" customFormat="1" ht="12.75" x14ac:dyDescent="0.2">
      <c r="A469" s="72" t="s">
        <v>15</v>
      </c>
      <c r="B469" s="12" t="s">
        <v>53</v>
      </c>
      <c r="C469" s="12">
        <v>8</v>
      </c>
      <c r="D469" s="69" t="s">
        <v>35</v>
      </c>
      <c r="E469" s="300"/>
      <c r="F469" s="64">
        <f t="shared" si="47"/>
        <v>0</v>
      </c>
    </row>
    <row r="470" spans="1:6" s="5" customFormat="1" ht="12.75" x14ac:dyDescent="0.2">
      <c r="A470" s="72" t="s">
        <v>16</v>
      </c>
      <c r="B470" s="12" t="s">
        <v>189</v>
      </c>
      <c r="C470" s="12">
        <v>4</v>
      </c>
      <c r="D470" s="69" t="s">
        <v>35</v>
      </c>
      <c r="E470" s="300"/>
      <c r="F470" s="64">
        <f t="shared" si="47"/>
        <v>0</v>
      </c>
    </row>
    <row r="471" spans="1:6" s="5" customFormat="1" ht="12.75" x14ac:dyDescent="0.2">
      <c r="A471" s="72" t="s">
        <v>17</v>
      </c>
      <c r="B471" s="12" t="s">
        <v>48</v>
      </c>
      <c r="C471" s="12">
        <v>4</v>
      </c>
      <c r="D471" s="69" t="s">
        <v>35</v>
      </c>
      <c r="E471" s="300"/>
      <c r="F471" s="64">
        <f t="shared" si="47"/>
        <v>0</v>
      </c>
    </row>
    <row r="472" spans="1:6" s="5" customFormat="1" ht="12.75" x14ac:dyDescent="0.2">
      <c r="A472" s="72" t="s">
        <v>18</v>
      </c>
      <c r="B472" s="12" t="s">
        <v>160</v>
      </c>
      <c r="C472" s="89">
        <v>2</v>
      </c>
      <c r="D472" s="69" t="s">
        <v>35</v>
      </c>
      <c r="E472" s="302"/>
      <c r="F472" s="64">
        <f t="shared" si="47"/>
        <v>0</v>
      </c>
    </row>
    <row r="473" spans="1:6" s="5" customFormat="1" ht="12.75" x14ac:dyDescent="0.2">
      <c r="A473" s="72" t="s">
        <v>19</v>
      </c>
      <c r="B473" s="12" t="s">
        <v>161</v>
      </c>
      <c r="C473" s="89">
        <v>3.84</v>
      </c>
      <c r="D473" s="94" t="s">
        <v>76</v>
      </c>
      <c r="E473" s="300"/>
      <c r="F473" s="64">
        <f t="shared" si="47"/>
        <v>0</v>
      </c>
    </row>
    <row r="474" spans="1:6" s="5" customFormat="1" ht="12.75" x14ac:dyDescent="0.2">
      <c r="A474" s="72" t="s">
        <v>20</v>
      </c>
      <c r="B474" s="12" t="s">
        <v>162</v>
      </c>
      <c r="C474" s="89">
        <v>3.84</v>
      </c>
      <c r="D474" s="94" t="s">
        <v>76</v>
      </c>
      <c r="E474" s="300"/>
      <c r="F474" s="64">
        <f t="shared" si="47"/>
        <v>0</v>
      </c>
    </row>
    <row r="475" spans="1:6" s="5" customFormat="1" ht="12.75" x14ac:dyDescent="0.2">
      <c r="A475" s="72" t="s">
        <v>316</v>
      </c>
      <c r="B475" s="12" t="s">
        <v>52</v>
      </c>
      <c r="C475" s="12">
        <v>1</v>
      </c>
      <c r="D475" s="69" t="s">
        <v>35</v>
      </c>
      <c r="E475" s="307"/>
      <c r="F475" s="64">
        <f t="shared" si="47"/>
        <v>0</v>
      </c>
    </row>
    <row r="476" spans="1:6" s="5" customFormat="1" ht="12.75" x14ac:dyDescent="0.2">
      <c r="A476" s="75"/>
      <c r="B476" s="76"/>
      <c r="C476" s="77"/>
      <c r="D476" s="78"/>
      <c r="E476" s="303"/>
      <c r="F476" s="64"/>
    </row>
    <row r="477" spans="1:6" s="5" customFormat="1" ht="25.5" x14ac:dyDescent="0.2">
      <c r="A477" s="88">
        <v>9.1999999999999993</v>
      </c>
      <c r="B477" s="59" t="s">
        <v>401</v>
      </c>
      <c r="C477" s="12"/>
      <c r="D477" s="69"/>
      <c r="E477" s="300"/>
      <c r="F477" s="64"/>
    </row>
    <row r="478" spans="1:6" s="5" customFormat="1" ht="12.75" x14ac:dyDescent="0.2">
      <c r="A478" s="72" t="s">
        <v>22</v>
      </c>
      <c r="B478" s="12" t="s">
        <v>46</v>
      </c>
      <c r="C478" s="12">
        <v>1</v>
      </c>
      <c r="D478" s="69" t="s">
        <v>35</v>
      </c>
      <c r="E478" s="307"/>
      <c r="F478" s="64">
        <f t="shared" ref="F478:F486" si="48">ROUND(E478*C478,2)</f>
        <v>0</v>
      </c>
    </row>
    <row r="479" spans="1:6" s="5" customFormat="1" ht="12.75" x14ac:dyDescent="0.2">
      <c r="A479" s="72" t="s">
        <v>23</v>
      </c>
      <c r="B479" s="12" t="s">
        <v>199</v>
      </c>
      <c r="C479" s="12">
        <v>8</v>
      </c>
      <c r="D479" s="69" t="s">
        <v>6</v>
      </c>
      <c r="E479" s="300"/>
      <c r="F479" s="64">
        <f t="shared" si="48"/>
        <v>0</v>
      </c>
    </row>
    <row r="480" spans="1:6" s="5" customFormat="1" ht="12.75" x14ac:dyDescent="0.2">
      <c r="A480" s="72" t="s">
        <v>24</v>
      </c>
      <c r="B480" s="12" t="s">
        <v>195</v>
      </c>
      <c r="C480" s="12">
        <v>4</v>
      </c>
      <c r="D480" s="69" t="s">
        <v>35</v>
      </c>
      <c r="E480" s="300"/>
      <c r="F480" s="64">
        <f t="shared" si="48"/>
        <v>0</v>
      </c>
    </row>
    <row r="481" spans="1:6" s="5" customFormat="1" ht="12.75" x14ac:dyDescent="0.2">
      <c r="A481" s="72" t="s">
        <v>25</v>
      </c>
      <c r="B481" s="12" t="s">
        <v>189</v>
      </c>
      <c r="C481" s="12">
        <v>2</v>
      </c>
      <c r="D481" s="69" t="s">
        <v>35</v>
      </c>
      <c r="E481" s="300"/>
      <c r="F481" s="64">
        <f t="shared" si="48"/>
        <v>0</v>
      </c>
    </row>
    <row r="482" spans="1:6" s="5" customFormat="1" ht="12.75" x14ac:dyDescent="0.2">
      <c r="A482" s="72" t="s">
        <v>26</v>
      </c>
      <c r="B482" s="12" t="s">
        <v>48</v>
      </c>
      <c r="C482" s="12">
        <v>2</v>
      </c>
      <c r="D482" s="69" t="s">
        <v>35</v>
      </c>
      <c r="E482" s="300"/>
      <c r="F482" s="64">
        <f t="shared" si="48"/>
        <v>0</v>
      </c>
    </row>
    <row r="483" spans="1:6" s="5" customFormat="1" ht="14.25" x14ac:dyDescent="0.2">
      <c r="A483" s="72" t="s">
        <v>27</v>
      </c>
      <c r="B483" s="12" t="s">
        <v>49</v>
      </c>
      <c r="C483" s="89">
        <v>11.2</v>
      </c>
      <c r="D483" s="70" t="s">
        <v>209</v>
      </c>
      <c r="E483" s="302"/>
      <c r="F483" s="64">
        <f t="shared" si="48"/>
        <v>0</v>
      </c>
    </row>
    <row r="484" spans="1:6" s="5" customFormat="1" ht="14.25" x14ac:dyDescent="0.2">
      <c r="A484" s="72" t="s">
        <v>28</v>
      </c>
      <c r="B484" s="12" t="s">
        <v>50</v>
      </c>
      <c r="C484" s="89">
        <v>10.64</v>
      </c>
      <c r="D484" s="70" t="s">
        <v>209</v>
      </c>
      <c r="E484" s="300"/>
      <c r="F484" s="64">
        <f t="shared" si="48"/>
        <v>0</v>
      </c>
    </row>
    <row r="485" spans="1:6" s="5" customFormat="1" ht="14.25" x14ac:dyDescent="0.2">
      <c r="A485" s="72" t="s">
        <v>29</v>
      </c>
      <c r="B485" s="12" t="s">
        <v>51</v>
      </c>
      <c r="C485" s="89">
        <v>0.67</v>
      </c>
      <c r="D485" s="70" t="s">
        <v>209</v>
      </c>
      <c r="E485" s="300"/>
      <c r="F485" s="64">
        <f t="shared" si="48"/>
        <v>0</v>
      </c>
    </row>
    <row r="486" spans="1:6" s="5" customFormat="1" ht="12.75" x14ac:dyDescent="0.2">
      <c r="A486" s="72" t="s">
        <v>317</v>
      </c>
      <c r="B486" s="12" t="s">
        <v>52</v>
      </c>
      <c r="C486" s="12">
        <v>1</v>
      </c>
      <c r="D486" s="69" t="s">
        <v>35</v>
      </c>
      <c r="E486" s="307"/>
      <c r="F486" s="64">
        <f t="shared" si="48"/>
        <v>0</v>
      </c>
    </row>
    <row r="487" spans="1:6" s="5" customFormat="1" ht="12.75" x14ac:dyDescent="0.2">
      <c r="A487" s="72"/>
      <c r="B487" s="76"/>
      <c r="C487" s="77"/>
      <c r="D487" s="78"/>
      <c r="E487" s="303"/>
      <c r="F487" s="64"/>
    </row>
    <row r="488" spans="1:6" s="5" customFormat="1" ht="12.75" x14ac:dyDescent="0.2">
      <c r="A488" s="25">
        <v>10</v>
      </c>
      <c r="B488" s="79" t="s">
        <v>64</v>
      </c>
      <c r="C488" s="82"/>
      <c r="D488" s="60"/>
      <c r="E488" s="340"/>
      <c r="F488" s="82"/>
    </row>
    <row r="489" spans="1:6" s="5" customFormat="1" ht="12.75" x14ac:dyDescent="0.2">
      <c r="A489" s="7">
        <f>A488+0.1</f>
        <v>10.1</v>
      </c>
      <c r="B489" s="64" t="s">
        <v>65</v>
      </c>
      <c r="C489" s="1">
        <v>5600</v>
      </c>
      <c r="D489" s="69" t="s">
        <v>76</v>
      </c>
      <c r="E489" s="36"/>
      <c r="F489" s="82">
        <f>ROUND(E489*C489,2)</f>
        <v>0</v>
      </c>
    </row>
    <row r="490" spans="1:6" s="5" customFormat="1" ht="25.5" x14ac:dyDescent="0.2">
      <c r="A490" s="7">
        <f>+A489+0.1</f>
        <v>10.199999999999999</v>
      </c>
      <c r="B490" s="64" t="s">
        <v>89</v>
      </c>
      <c r="C490" s="1">
        <v>5600</v>
      </c>
      <c r="D490" s="69" t="s">
        <v>76</v>
      </c>
      <c r="E490" s="36"/>
      <c r="F490" s="82">
        <f>ROUND(E490*C490,2)</f>
        <v>0</v>
      </c>
    </row>
    <row r="491" spans="1:6" s="5" customFormat="1" ht="12.75" x14ac:dyDescent="0.2">
      <c r="A491" s="7">
        <f>+A490+0.1</f>
        <v>10.3</v>
      </c>
      <c r="B491" s="64" t="s">
        <v>159</v>
      </c>
      <c r="C491" s="1">
        <v>17523.97</v>
      </c>
      <c r="D491" s="69" t="s">
        <v>90</v>
      </c>
      <c r="E491" s="36"/>
      <c r="F491" s="82">
        <f>ROUND(E491*C491,2)</f>
        <v>0</v>
      </c>
    </row>
    <row r="492" spans="1:6" s="5" customFormat="1" ht="12.75" x14ac:dyDescent="0.2">
      <c r="A492" s="18"/>
      <c r="B492" s="64"/>
      <c r="C492" s="82"/>
      <c r="D492" s="69"/>
      <c r="E492" s="339"/>
      <c r="F492" s="82"/>
    </row>
    <row r="493" spans="1:6" s="5" customFormat="1" ht="76.5" x14ac:dyDescent="0.2">
      <c r="A493" s="25">
        <v>11</v>
      </c>
      <c r="B493" s="81" t="s">
        <v>400</v>
      </c>
      <c r="C493" s="93">
        <v>8000</v>
      </c>
      <c r="D493" s="94" t="s">
        <v>6</v>
      </c>
      <c r="E493" s="36"/>
      <c r="F493" s="82">
        <f>ROUND(C493*E493,2)</f>
        <v>0</v>
      </c>
    </row>
    <row r="494" spans="1:6" s="5" customFormat="1" ht="12.75" x14ac:dyDescent="0.2">
      <c r="A494" s="75"/>
      <c r="B494" s="64"/>
      <c r="C494" s="93"/>
      <c r="D494" s="94"/>
      <c r="E494" s="36"/>
      <c r="F494" s="82"/>
    </row>
    <row r="495" spans="1:6" s="5" customFormat="1" ht="25.5" x14ac:dyDescent="0.2">
      <c r="A495" s="25">
        <v>12</v>
      </c>
      <c r="B495" s="64" t="s">
        <v>91</v>
      </c>
      <c r="C495" s="93">
        <v>8000</v>
      </c>
      <c r="D495" s="94" t="s">
        <v>6</v>
      </c>
      <c r="E495" s="36"/>
      <c r="F495" s="82">
        <f>ROUND(C495*E495,2)</f>
        <v>0</v>
      </c>
    </row>
    <row r="496" spans="1:6" s="5" customFormat="1" ht="12.75" x14ac:dyDescent="0.2">
      <c r="A496" s="97"/>
      <c r="B496" s="98" t="s">
        <v>455</v>
      </c>
      <c r="C496" s="99"/>
      <c r="D496" s="100"/>
      <c r="E496" s="308"/>
      <c r="F496" s="101">
        <f>SUM(F409:F495)</f>
        <v>0</v>
      </c>
    </row>
    <row r="497" spans="1:6" s="9" customFormat="1" ht="12.75" x14ac:dyDescent="0.2">
      <c r="A497" s="244"/>
      <c r="B497" s="245"/>
      <c r="C497" s="12"/>
      <c r="D497" s="60"/>
      <c r="E497" s="38"/>
      <c r="F497" s="246"/>
    </row>
    <row r="498" spans="1:6" s="5" customFormat="1" ht="25.5" x14ac:dyDescent="0.2">
      <c r="A498" s="76" t="s">
        <v>93</v>
      </c>
      <c r="B498" s="59" t="s">
        <v>463</v>
      </c>
      <c r="C498" s="247"/>
      <c r="D498" s="85"/>
      <c r="E498" s="35"/>
      <c r="F498" s="248"/>
    </row>
    <row r="499" spans="1:6" s="5" customFormat="1" ht="12.75" x14ac:dyDescent="0.2">
      <c r="A499" s="76"/>
      <c r="B499" s="79"/>
      <c r="C499" s="247"/>
      <c r="D499" s="85"/>
      <c r="E499" s="35"/>
      <c r="F499" s="248"/>
    </row>
    <row r="500" spans="1:6" s="5" customFormat="1" ht="12.75" x14ac:dyDescent="0.2">
      <c r="A500" s="249">
        <v>1</v>
      </c>
      <c r="B500" s="79" t="s">
        <v>129</v>
      </c>
      <c r="C500" s="18"/>
      <c r="D500" s="69"/>
      <c r="E500" s="35"/>
      <c r="F500" s="250"/>
    </row>
    <row r="501" spans="1:6" s="6" customFormat="1" ht="12.75" x14ac:dyDescent="0.2">
      <c r="A501" s="251">
        <v>1.1000000000000001</v>
      </c>
      <c r="B501" s="12" t="s">
        <v>131</v>
      </c>
      <c r="C501" s="12">
        <v>2</v>
      </c>
      <c r="D501" s="69" t="s">
        <v>132</v>
      </c>
      <c r="E501" s="300"/>
      <c r="F501" s="252">
        <f>ROUND(C501*E501,2)</f>
        <v>0</v>
      </c>
    </row>
    <row r="502" spans="1:6" s="5" customFormat="1" ht="12.75" x14ac:dyDescent="0.2">
      <c r="A502" s="75"/>
      <c r="B502" s="243"/>
      <c r="C502" s="18"/>
      <c r="D502" s="69"/>
      <c r="E502" s="35"/>
      <c r="F502" s="252"/>
    </row>
    <row r="503" spans="1:6" s="5" customFormat="1" ht="12.75" x14ac:dyDescent="0.2">
      <c r="A503" s="249">
        <v>2</v>
      </c>
      <c r="B503" s="243" t="s">
        <v>12</v>
      </c>
      <c r="C503" s="18"/>
      <c r="D503" s="69"/>
      <c r="E503" s="35"/>
      <c r="F503" s="252"/>
    </row>
    <row r="504" spans="1:6" s="5" customFormat="1" ht="12.75" x14ac:dyDescent="0.2">
      <c r="A504" s="7">
        <f>+A503+0.1</f>
        <v>2.1</v>
      </c>
      <c r="B504" s="253" t="s">
        <v>133</v>
      </c>
      <c r="C504" s="18">
        <v>124.25</v>
      </c>
      <c r="D504" s="69" t="s">
        <v>57</v>
      </c>
      <c r="E504" s="35"/>
      <c r="F504" s="252">
        <f>ROUND(C504*E504,2)</f>
        <v>0</v>
      </c>
    </row>
    <row r="505" spans="1:6" s="5" customFormat="1" ht="12.75" x14ac:dyDescent="0.2">
      <c r="A505" s="7">
        <f t="shared" ref="A505:A507" si="49">+A504+0.1</f>
        <v>2.2000000000000002</v>
      </c>
      <c r="B505" s="64" t="s">
        <v>78</v>
      </c>
      <c r="C505" s="18">
        <v>219.01</v>
      </c>
      <c r="D505" s="69" t="s">
        <v>80</v>
      </c>
      <c r="E505" s="35"/>
      <c r="F505" s="252">
        <f>ROUND(C505*E505,2)</f>
        <v>0</v>
      </c>
    </row>
    <row r="506" spans="1:6" s="5" customFormat="1" ht="25.5" x14ac:dyDescent="0.2">
      <c r="A506" s="7">
        <f>+A505+0.1</f>
        <v>2.2999999999999998</v>
      </c>
      <c r="B506" s="254" t="s">
        <v>134</v>
      </c>
      <c r="C506" s="18">
        <v>33.729999999999997</v>
      </c>
      <c r="D506" s="69" t="s">
        <v>82</v>
      </c>
      <c r="E506" s="300"/>
      <c r="F506" s="252">
        <f>ROUND(C506*E506,2)</f>
        <v>0</v>
      </c>
    </row>
    <row r="507" spans="1:6" s="5" customFormat="1" ht="25.5" x14ac:dyDescent="0.2">
      <c r="A507" s="7">
        <f t="shared" si="49"/>
        <v>2.4</v>
      </c>
      <c r="B507" s="64" t="s">
        <v>170</v>
      </c>
      <c r="C507" s="18">
        <v>222.34</v>
      </c>
      <c r="D507" s="69" t="s">
        <v>77</v>
      </c>
      <c r="E507" s="35"/>
      <c r="F507" s="252">
        <f>ROUND(C507*E507,2)</f>
        <v>0</v>
      </c>
    </row>
    <row r="508" spans="1:6" s="5" customFormat="1" ht="12.75" x14ac:dyDescent="0.2">
      <c r="A508" s="75"/>
      <c r="B508" s="243"/>
      <c r="C508" s="18"/>
      <c r="D508" s="69"/>
      <c r="E508" s="35"/>
      <c r="F508" s="250"/>
    </row>
    <row r="509" spans="1:6" s="5" customFormat="1" ht="12.75" x14ac:dyDescent="0.2">
      <c r="A509" s="249">
        <v>3</v>
      </c>
      <c r="B509" s="243" t="s">
        <v>464</v>
      </c>
      <c r="C509" s="18"/>
      <c r="D509" s="69"/>
      <c r="E509" s="35"/>
      <c r="F509" s="250"/>
    </row>
    <row r="510" spans="1:6" s="5" customFormat="1" ht="12.75" x14ac:dyDescent="0.2">
      <c r="A510" s="7">
        <f>+A509+0.1</f>
        <v>3.1</v>
      </c>
      <c r="B510" s="64" t="s">
        <v>343</v>
      </c>
      <c r="C510" s="18">
        <v>21.17</v>
      </c>
      <c r="D510" s="69" t="s">
        <v>57</v>
      </c>
      <c r="E510" s="35"/>
      <c r="F510" s="252">
        <f t="shared" ref="F510:F518" si="50">ROUND(C510*E510,2)</f>
        <v>0</v>
      </c>
    </row>
    <row r="511" spans="1:6" s="5" customFormat="1" ht="12.75" x14ac:dyDescent="0.2">
      <c r="A511" s="7">
        <f t="shared" ref="A511:A518" si="51">+A510+0.1</f>
        <v>3.2</v>
      </c>
      <c r="B511" s="12" t="s">
        <v>344</v>
      </c>
      <c r="C511" s="18">
        <v>1.24</v>
      </c>
      <c r="D511" s="69" t="s">
        <v>57</v>
      </c>
      <c r="E511" s="35"/>
      <c r="F511" s="252">
        <f t="shared" si="50"/>
        <v>0</v>
      </c>
    </row>
    <row r="512" spans="1:6" s="5" customFormat="1" ht="12.75" x14ac:dyDescent="0.2">
      <c r="A512" s="7">
        <f t="shared" si="51"/>
        <v>3.3</v>
      </c>
      <c r="B512" s="12" t="s">
        <v>345</v>
      </c>
      <c r="C512" s="18">
        <v>13.18</v>
      </c>
      <c r="D512" s="69" t="s">
        <v>57</v>
      </c>
      <c r="E512" s="35"/>
      <c r="F512" s="252">
        <f t="shared" si="50"/>
        <v>0</v>
      </c>
    </row>
    <row r="513" spans="1:6" s="5" customFormat="1" ht="12.75" x14ac:dyDescent="0.2">
      <c r="A513" s="7">
        <f t="shared" si="51"/>
        <v>3.4</v>
      </c>
      <c r="B513" s="12" t="s">
        <v>346</v>
      </c>
      <c r="C513" s="18">
        <v>41.47</v>
      </c>
      <c r="D513" s="69" t="s">
        <v>57</v>
      </c>
      <c r="E513" s="35"/>
      <c r="F513" s="252">
        <f t="shared" si="50"/>
        <v>0</v>
      </c>
    </row>
    <row r="514" spans="1:6" s="5" customFormat="1" ht="12.75" x14ac:dyDescent="0.2">
      <c r="A514" s="7">
        <f t="shared" si="51"/>
        <v>3.5</v>
      </c>
      <c r="B514" s="12" t="s">
        <v>347</v>
      </c>
      <c r="C514" s="18">
        <v>0.52</v>
      </c>
      <c r="D514" s="69" t="s">
        <v>57</v>
      </c>
      <c r="E514" s="35"/>
      <c r="F514" s="252">
        <f t="shared" si="50"/>
        <v>0</v>
      </c>
    </row>
    <row r="515" spans="1:6" s="5" customFormat="1" ht="12.75" x14ac:dyDescent="0.2">
      <c r="A515" s="7">
        <f t="shared" si="51"/>
        <v>3.6</v>
      </c>
      <c r="B515" s="12" t="s">
        <v>348</v>
      </c>
      <c r="C515" s="18">
        <v>15.83</v>
      </c>
      <c r="D515" s="69" t="s">
        <v>57</v>
      </c>
      <c r="E515" s="35"/>
      <c r="F515" s="252">
        <f t="shared" si="50"/>
        <v>0</v>
      </c>
    </row>
    <row r="516" spans="1:6" s="5" customFormat="1" ht="12.75" x14ac:dyDescent="0.2">
      <c r="A516" s="7">
        <f t="shared" si="51"/>
        <v>3.7</v>
      </c>
      <c r="B516" s="12" t="s">
        <v>349</v>
      </c>
      <c r="C516" s="18">
        <v>2.13</v>
      </c>
      <c r="D516" s="69" t="s">
        <v>57</v>
      </c>
      <c r="E516" s="35"/>
      <c r="F516" s="252">
        <f t="shared" si="50"/>
        <v>0</v>
      </c>
    </row>
    <row r="517" spans="1:6" s="5" customFormat="1" ht="12.75" x14ac:dyDescent="0.2">
      <c r="A517" s="7">
        <f t="shared" si="51"/>
        <v>3.8</v>
      </c>
      <c r="B517" s="12" t="s">
        <v>350</v>
      </c>
      <c r="C517" s="18">
        <v>2.08</v>
      </c>
      <c r="D517" s="69" t="s">
        <v>57</v>
      </c>
      <c r="E517" s="35"/>
      <c r="F517" s="252">
        <f t="shared" si="50"/>
        <v>0</v>
      </c>
    </row>
    <row r="518" spans="1:6" s="5" customFormat="1" ht="12.75" x14ac:dyDescent="0.2">
      <c r="A518" s="7">
        <f t="shared" si="51"/>
        <v>3.9</v>
      </c>
      <c r="B518" s="12" t="s">
        <v>351</v>
      </c>
      <c r="C518" s="18">
        <v>5.3</v>
      </c>
      <c r="D518" s="69" t="s">
        <v>57</v>
      </c>
      <c r="E518" s="35"/>
      <c r="F518" s="252">
        <f t="shared" si="50"/>
        <v>0</v>
      </c>
    </row>
    <row r="519" spans="1:6" s="5" customFormat="1" ht="12.75" x14ac:dyDescent="0.2">
      <c r="A519" s="7"/>
      <c r="B519" s="12"/>
      <c r="C519" s="18"/>
      <c r="D519" s="69"/>
      <c r="E519" s="35"/>
      <c r="F519" s="252"/>
    </row>
    <row r="520" spans="1:6" s="5" customFormat="1" ht="12.75" x14ac:dyDescent="0.2">
      <c r="A520" s="249">
        <v>4</v>
      </c>
      <c r="B520" s="243" t="s">
        <v>380</v>
      </c>
      <c r="C520" s="18">
        <v>97.62</v>
      </c>
      <c r="D520" s="69" t="s">
        <v>57</v>
      </c>
      <c r="E520" s="35"/>
      <c r="F520" s="252">
        <f>ROUND(C520*E520,2)</f>
        <v>0</v>
      </c>
    </row>
    <row r="521" spans="1:6" s="5" customFormat="1" ht="12.75" x14ac:dyDescent="0.2">
      <c r="A521" s="249"/>
      <c r="B521" s="113"/>
      <c r="C521" s="18"/>
      <c r="D521" s="69"/>
      <c r="E521" s="35"/>
      <c r="F521" s="252"/>
    </row>
    <row r="522" spans="1:6" s="5" customFormat="1" ht="12.75" x14ac:dyDescent="0.2">
      <c r="A522" s="249">
        <v>5</v>
      </c>
      <c r="B522" s="243" t="s">
        <v>386</v>
      </c>
      <c r="C522" s="18">
        <v>97.62</v>
      </c>
      <c r="D522" s="69" t="s">
        <v>57</v>
      </c>
      <c r="E522" s="35"/>
      <c r="F522" s="252">
        <f>ROUND(C522*E522,2)</f>
        <v>0</v>
      </c>
    </row>
    <row r="523" spans="1:6" s="5" customFormat="1" ht="12.75" x14ac:dyDescent="0.2">
      <c r="A523" s="249"/>
      <c r="B523" s="113"/>
      <c r="C523" s="18"/>
      <c r="D523" s="69"/>
      <c r="E523" s="35"/>
      <c r="F523" s="252"/>
    </row>
    <row r="524" spans="1:6" s="5" customFormat="1" ht="25.5" x14ac:dyDescent="0.2">
      <c r="A524" s="249">
        <v>6</v>
      </c>
      <c r="B524" s="81" t="s">
        <v>387</v>
      </c>
      <c r="C524" s="18">
        <v>7</v>
      </c>
      <c r="D524" s="69" t="s">
        <v>128</v>
      </c>
      <c r="E524" s="35"/>
      <c r="F524" s="252">
        <f>ROUND(C524*E524,2)</f>
        <v>0</v>
      </c>
    </row>
    <row r="525" spans="1:6" s="5" customFormat="1" ht="12.75" x14ac:dyDescent="0.2">
      <c r="A525" s="18"/>
      <c r="B525" s="113"/>
      <c r="C525" s="18"/>
      <c r="D525" s="69"/>
      <c r="E525" s="35"/>
      <c r="F525" s="250"/>
    </row>
    <row r="526" spans="1:6" s="5" customFormat="1" ht="12.75" x14ac:dyDescent="0.2">
      <c r="A526" s="249">
        <v>7</v>
      </c>
      <c r="B526" s="243" t="s">
        <v>388</v>
      </c>
      <c r="C526" s="18">
        <v>1</v>
      </c>
      <c r="D526" s="69" t="s">
        <v>35</v>
      </c>
      <c r="E526" s="35"/>
      <c r="F526" s="252">
        <f>ROUND(C526*E526,2)</f>
        <v>0</v>
      </c>
    </row>
    <row r="527" spans="1:6" s="5" customFormat="1" ht="12.75" x14ac:dyDescent="0.2">
      <c r="A527" s="249"/>
      <c r="B527" s="113"/>
      <c r="C527" s="18"/>
      <c r="D527" s="69"/>
      <c r="E527" s="35"/>
      <c r="F527" s="252"/>
    </row>
    <row r="528" spans="1:6" s="5" customFormat="1" ht="12.75" x14ac:dyDescent="0.2">
      <c r="A528" s="249">
        <v>8</v>
      </c>
      <c r="B528" s="243" t="s">
        <v>145</v>
      </c>
      <c r="C528" s="18"/>
      <c r="D528" s="69"/>
      <c r="E528" s="35"/>
      <c r="F528" s="250"/>
    </row>
    <row r="529" spans="1:6" s="5" customFormat="1" ht="12.75" x14ac:dyDescent="0.2">
      <c r="A529" s="7">
        <f>+A528+0.1</f>
        <v>8.1</v>
      </c>
      <c r="B529" s="113" t="s">
        <v>59</v>
      </c>
      <c r="C529" s="18">
        <v>311.8</v>
      </c>
      <c r="D529" s="69" t="s">
        <v>76</v>
      </c>
      <c r="E529" s="35"/>
      <c r="F529" s="252">
        <f t="shared" ref="F529:F537" si="52">ROUND(C529*E529,2)</f>
        <v>0</v>
      </c>
    </row>
    <row r="530" spans="1:6" s="5" customFormat="1" ht="12.75" x14ac:dyDescent="0.2">
      <c r="A530" s="7">
        <f>+A529+0.1</f>
        <v>8.1999999999999993</v>
      </c>
      <c r="B530" s="113" t="s">
        <v>277</v>
      </c>
      <c r="C530" s="18">
        <v>163.47999999999999</v>
      </c>
      <c r="D530" s="69" t="s">
        <v>76</v>
      </c>
      <c r="E530" s="35"/>
      <c r="F530" s="252">
        <f t="shared" si="52"/>
        <v>0</v>
      </c>
    </row>
    <row r="531" spans="1:6" s="5" customFormat="1" ht="12.75" x14ac:dyDescent="0.2">
      <c r="A531" s="7">
        <f t="shared" ref="A531:A537" si="53">+A530+0.1</f>
        <v>8.3000000000000007</v>
      </c>
      <c r="B531" s="12" t="s">
        <v>61</v>
      </c>
      <c r="C531" s="18">
        <v>93.93</v>
      </c>
      <c r="D531" s="69" t="s">
        <v>76</v>
      </c>
      <c r="E531" s="35"/>
      <c r="F531" s="252">
        <f t="shared" si="52"/>
        <v>0</v>
      </c>
    </row>
    <row r="532" spans="1:6" s="5" customFormat="1" ht="12.75" x14ac:dyDescent="0.2">
      <c r="A532" s="7">
        <f t="shared" si="53"/>
        <v>8.4</v>
      </c>
      <c r="B532" s="12" t="s">
        <v>139</v>
      </c>
      <c r="C532" s="18">
        <v>148.32</v>
      </c>
      <c r="D532" s="69" t="s">
        <v>76</v>
      </c>
      <c r="E532" s="35"/>
      <c r="F532" s="252">
        <f t="shared" si="52"/>
        <v>0</v>
      </c>
    </row>
    <row r="533" spans="1:6" s="5" customFormat="1" ht="12.75" x14ac:dyDescent="0.2">
      <c r="A533" s="7">
        <f t="shared" si="53"/>
        <v>8.5</v>
      </c>
      <c r="B533" s="12" t="s">
        <v>135</v>
      </c>
      <c r="C533" s="18">
        <v>105.45</v>
      </c>
      <c r="D533" s="69" t="s">
        <v>76</v>
      </c>
      <c r="E533" s="35"/>
      <c r="F533" s="252">
        <f t="shared" si="52"/>
        <v>0</v>
      </c>
    </row>
    <row r="534" spans="1:6" s="5" customFormat="1" ht="12.75" x14ac:dyDescent="0.2">
      <c r="A534" s="7">
        <f t="shared" si="53"/>
        <v>8.6</v>
      </c>
      <c r="B534" s="12" t="s">
        <v>60</v>
      </c>
      <c r="C534" s="18">
        <v>101.8</v>
      </c>
      <c r="D534" s="69" t="s">
        <v>6</v>
      </c>
      <c r="E534" s="35"/>
      <c r="F534" s="252">
        <f t="shared" si="52"/>
        <v>0</v>
      </c>
    </row>
    <row r="535" spans="1:6" s="5" customFormat="1" ht="12.75" x14ac:dyDescent="0.2">
      <c r="A535" s="7">
        <f t="shared" si="53"/>
        <v>8.6999999999999993</v>
      </c>
      <c r="B535" s="12" t="s">
        <v>352</v>
      </c>
      <c r="C535" s="18">
        <v>37.6</v>
      </c>
      <c r="D535" s="69" t="s">
        <v>6</v>
      </c>
      <c r="E535" s="35"/>
      <c r="F535" s="252">
        <f t="shared" si="52"/>
        <v>0</v>
      </c>
    </row>
    <row r="536" spans="1:6" s="5" customFormat="1" ht="12.75" x14ac:dyDescent="0.2">
      <c r="A536" s="7">
        <f t="shared" si="53"/>
        <v>8.8000000000000007</v>
      </c>
      <c r="B536" s="12" t="s">
        <v>171</v>
      </c>
      <c r="C536" s="18">
        <v>129.78</v>
      </c>
      <c r="D536" s="69" t="s">
        <v>76</v>
      </c>
      <c r="E536" s="35"/>
      <c r="F536" s="252">
        <f t="shared" si="52"/>
        <v>0</v>
      </c>
    </row>
    <row r="537" spans="1:6" s="5" customFormat="1" ht="12.75" x14ac:dyDescent="0.2">
      <c r="A537" s="7">
        <f t="shared" si="53"/>
        <v>8.9</v>
      </c>
      <c r="B537" s="64" t="s">
        <v>172</v>
      </c>
      <c r="C537" s="18">
        <v>129.78</v>
      </c>
      <c r="D537" s="69" t="s">
        <v>76</v>
      </c>
      <c r="E537" s="35"/>
      <c r="F537" s="252">
        <f t="shared" si="52"/>
        <v>0</v>
      </c>
    </row>
    <row r="538" spans="1:6" s="14" customFormat="1" ht="12.75" x14ac:dyDescent="0.2">
      <c r="A538" s="18">
        <v>8.1</v>
      </c>
      <c r="B538" s="113" t="s">
        <v>399</v>
      </c>
      <c r="C538" s="18">
        <v>35.520000000000003</v>
      </c>
      <c r="D538" s="69" t="s">
        <v>76</v>
      </c>
      <c r="E538" s="320"/>
      <c r="F538" s="64">
        <f>E538*C538</f>
        <v>0</v>
      </c>
    </row>
    <row r="539" spans="1:6" s="9" customFormat="1" ht="25.5" x14ac:dyDescent="0.2">
      <c r="A539" s="18">
        <v>8.11</v>
      </c>
      <c r="B539" s="152" t="s">
        <v>218</v>
      </c>
      <c r="C539" s="153">
        <v>120</v>
      </c>
      <c r="D539" s="154" t="s">
        <v>6</v>
      </c>
      <c r="E539" s="320"/>
      <c r="F539" s="64">
        <f>E539*C539</f>
        <v>0</v>
      </c>
    </row>
    <row r="540" spans="1:6" s="5" customFormat="1" ht="12.75" x14ac:dyDescent="0.2">
      <c r="A540" s="249"/>
      <c r="B540" s="113"/>
      <c r="C540" s="18"/>
      <c r="D540" s="69"/>
      <c r="E540" s="35"/>
      <c r="F540" s="252"/>
    </row>
    <row r="541" spans="1:6" s="5" customFormat="1" ht="12.75" x14ac:dyDescent="0.2">
      <c r="A541" s="249">
        <v>9</v>
      </c>
      <c r="B541" s="255" t="s">
        <v>323</v>
      </c>
      <c r="C541" s="18">
        <v>1</v>
      </c>
      <c r="D541" s="69" t="s">
        <v>4</v>
      </c>
      <c r="E541" s="35"/>
      <c r="F541" s="252">
        <f>ROUND(C541*E541,2)</f>
        <v>0</v>
      </c>
    </row>
    <row r="542" spans="1:6" s="5" customFormat="1" ht="12.75" x14ac:dyDescent="0.2">
      <c r="A542" s="79"/>
      <c r="B542" s="113"/>
      <c r="C542" s="18"/>
      <c r="D542" s="69"/>
      <c r="E542" s="35"/>
      <c r="F542" s="252"/>
    </row>
    <row r="543" spans="1:6" s="5" customFormat="1" ht="12.75" x14ac:dyDescent="0.2">
      <c r="A543" s="249">
        <v>10</v>
      </c>
      <c r="B543" s="79" t="s">
        <v>141</v>
      </c>
      <c r="C543" s="18"/>
      <c r="D543" s="69"/>
      <c r="E543" s="35"/>
      <c r="F543" s="252"/>
    </row>
    <row r="544" spans="1:6" s="5" customFormat="1" ht="25.5" x14ac:dyDescent="0.2">
      <c r="A544" s="7">
        <f>+A543+0.1</f>
        <v>10.1</v>
      </c>
      <c r="B544" s="64" t="s">
        <v>71</v>
      </c>
      <c r="C544" s="18">
        <v>1</v>
      </c>
      <c r="D544" s="69" t="s">
        <v>4</v>
      </c>
      <c r="E544" s="35"/>
      <c r="F544" s="252">
        <f>ROUND(C544*E544,2)</f>
        <v>0</v>
      </c>
    </row>
    <row r="545" spans="1:6" s="5" customFormat="1" ht="25.5" x14ac:dyDescent="0.2">
      <c r="A545" s="7">
        <f t="shared" ref="A545" si="54">+A544+0.1</f>
        <v>10.199999999999999</v>
      </c>
      <c r="B545" s="64" t="s">
        <v>72</v>
      </c>
      <c r="C545" s="18">
        <v>1</v>
      </c>
      <c r="D545" s="69" t="s">
        <v>4</v>
      </c>
      <c r="E545" s="35"/>
      <c r="F545" s="252">
        <f>ROUND(C545*E545,2)</f>
        <v>0</v>
      </c>
    </row>
    <row r="546" spans="1:6" s="5" customFormat="1" ht="12.75" x14ac:dyDescent="0.2">
      <c r="A546" s="18"/>
      <c r="B546" s="113"/>
      <c r="C546" s="18"/>
      <c r="D546" s="69"/>
      <c r="E546" s="35"/>
      <c r="F546" s="250"/>
    </row>
    <row r="547" spans="1:6" s="5" customFormat="1" ht="25.5" x14ac:dyDescent="0.2">
      <c r="A547" s="25">
        <v>11</v>
      </c>
      <c r="B547" s="59" t="s">
        <v>395</v>
      </c>
      <c r="C547" s="18"/>
      <c r="D547" s="69"/>
      <c r="E547" s="35"/>
      <c r="F547" s="250"/>
    </row>
    <row r="548" spans="1:6" s="5" customFormat="1" ht="12.75" x14ac:dyDescent="0.2">
      <c r="A548" s="251">
        <f>+A547+0.1</f>
        <v>11.1</v>
      </c>
      <c r="B548" s="12" t="s">
        <v>353</v>
      </c>
      <c r="C548" s="18">
        <v>28.4</v>
      </c>
      <c r="D548" s="69" t="s">
        <v>2</v>
      </c>
      <c r="E548" s="35"/>
      <c r="F548" s="252">
        <f t="shared" ref="F548:F558" si="55">ROUND(C548*E548,2)</f>
        <v>0</v>
      </c>
    </row>
    <row r="549" spans="1:6" s="5" customFormat="1" ht="12.75" x14ac:dyDescent="0.2">
      <c r="A549" s="251">
        <f t="shared" ref="A549:A556" si="56">+A548+0.1</f>
        <v>11.2</v>
      </c>
      <c r="B549" s="12" t="s">
        <v>354</v>
      </c>
      <c r="C549" s="18">
        <v>17.37</v>
      </c>
      <c r="D549" s="69" t="s">
        <v>35</v>
      </c>
      <c r="E549" s="35"/>
      <c r="F549" s="252">
        <f t="shared" si="55"/>
        <v>0</v>
      </c>
    </row>
    <row r="550" spans="1:6" s="5" customFormat="1" ht="12.75" x14ac:dyDescent="0.2">
      <c r="A550" s="251">
        <f t="shared" si="56"/>
        <v>11.3</v>
      </c>
      <c r="B550" s="12" t="s">
        <v>355</v>
      </c>
      <c r="C550" s="18">
        <v>5</v>
      </c>
      <c r="D550" s="69" t="s">
        <v>35</v>
      </c>
      <c r="E550" s="35"/>
      <c r="F550" s="252">
        <f t="shared" si="55"/>
        <v>0</v>
      </c>
    </row>
    <row r="551" spans="1:6" s="5" customFormat="1" ht="12.75" x14ac:dyDescent="0.2">
      <c r="A551" s="251">
        <f t="shared" si="56"/>
        <v>11.4</v>
      </c>
      <c r="B551" s="12" t="s">
        <v>356</v>
      </c>
      <c r="C551" s="18">
        <v>3</v>
      </c>
      <c r="D551" s="69" t="s">
        <v>35</v>
      </c>
      <c r="E551" s="35"/>
      <c r="F551" s="252">
        <f t="shared" si="55"/>
        <v>0</v>
      </c>
    </row>
    <row r="552" spans="1:6" s="5" customFormat="1" ht="12.75" x14ac:dyDescent="0.2">
      <c r="A552" s="251">
        <f t="shared" si="56"/>
        <v>11.5</v>
      </c>
      <c r="B552" s="12" t="s">
        <v>357</v>
      </c>
      <c r="C552" s="18">
        <v>4</v>
      </c>
      <c r="D552" s="69" t="s">
        <v>35</v>
      </c>
      <c r="E552" s="35"/>
      <c r="F552" s="252">
        <f t="shared" si="55"/>
        <v>0</v>
      </c>
    </row>
    <row r="553" spans="1:6" s="5" customFormat="1" ht="12.75" x14ac:dyDescent="0.2">
      <c r="A553" s="251">
        <f t="shared" si="56"/>
        <v>11.6</v>
      </c>
      <c r="B553" s="12" t="s">
        <v>358</v>
      </c>
      <c r="C553" s="18">
        <v>3</v>
      </c>
      <c r="D553" s="69" t="s">
        <v>35</v>
      </c>
      <c r="E553" s="35"/>
      <c r="F553" s="252">
        <f t="shared" si="55"/>
        <v>0</v>
      </c>
    </row>
    <row r="554" spans="1:6" s="5" customFormat="1" ht="38.25" x14ac:dyDescent="0.2">
      <c r="A554" s="251">
        <f t="shared" si="56"/>
        <v>11.7</v>
      </c>
      <c r="B554" s="64" t="s">
        <v>278</v>
      </c>
      <c r="C554" s="18">
        <v>4</v>
      </c>
      <c r="D554" s="69" t="s">
        <v>35</v>
      </c>
      <c r="E554" s="35"/>
      <c r="F554" s="252">
        <f t="shared" si="55"/>
        <v>0</v>
      </c>
    </row>
    <row r="555" spans="1:6" s="5" customFormat="1" ht="38.25" x14ac:dyDescent="0.2">
      <c r="A555" s="251">
        <f t="shared" si="56"/>
        <v>11.8</v>
      </c>
      <c r="B555" s="64" t="s">
        <v>359</v>
      </c>
      <c r="C555" s="18">
        <v>1</v>
      </c>
      <c r="D555" s="69" t="s">
        <v>35</v>
      </c>
      <c r="E555" s="35"/>
      <c r="F555" s="252">
        <f t="shared" si="55"/>
        <v>0</v>
      </c>
    </row>
    <row r="556" spans="1:6" s="5" customFormat="1" ht="38.25" x14ac:dyDescent="0.2">
      <c r="A556" s="251">
        <f t="shared" si="56"/>
        <v>11.9</v>
      </c>
      <c r="B556" s="64" t="s">
        <v>360</v>
      </c>
      <c r="C556" s="18">
        <v>1</v>
      </c>
      <c r="D556" s="69" t="s">
        <v>35</v>
      </c>
      <c r="E556" s="35"/>
      <c r="F556" s="252">
        <f t="shared" si="55"/>
        <v>0</v>
      </c>
    </row>
    <row r="557" spans="1:6" s="5" customFormat="1" ht="12.75" x14ac:dyDescent="0.2">
      <c r="A557" s="12">
        <v>11.1</v>
      </c>
      <c r="B557" s="64" t="s">
        <v>137</v>
      </c>
      <c r="C557" s="18">
        <v>6</v>
      </c>
      <c r="D557" s="69" t="s">
        <v>35</v>
      </c>
      <c r="E557" s="35"/>
      <c r="F557" s="252">
        <f t="shared" si="55"/>
        <v>0</v>
      </c>
    </row>
    <row r="558" spans="1:6" s="5" customFormat="1" ht="25.5" x14ac:dyDescent="0.2">
      <c r="A558" s="12">
        <v>11.11</v>
      </c>
      <c r="B558" s="242" t="s">
        <v>361</v>
      </c>
      <c r="C558" s="18">
        <v>1</v>
      </c>
      <c r="D558" s="69" t="s">
        <v>35</v>
      </c>
      <c r="E558" s="35"/>
      <c r="F558" s="252">
        <f t="shared" si="55"/>
        <v>0</v>
      </c>
    </row>
    <row r="559" spans="1:6" s="5" customFormat="1" ht="25.5" x14ac:dyDescent="0.2">
      <c r="A559" s="12">
        <v>11.12</v>
      </c>
      <c r="B559" s="64" t="s">
        <v>140</v>
      </c>
      <c r="C559" s="18">
        <v>1</v>
      </c>
      <c r="D559" s="69" t="s">
        <v>4</v>
      </c>
      <c r="E559" s="35"/>
      <c r="F559" s="252">
        <f>ROUND(C559*E559,2)</f>
        <v>0</v>
      </c>
    </row>
    <row r="560" spans="1:6" s="5" customFormat="1" ht="12.75" x14ac:dyDescent="0.2">
      <c r="A560" s="12"/>
      <c r="B560" s="113"/>
      <c r="C560" s="18"/>
      <c r="D560" s="69"/>
      <c r="E560" s="35"/>
      <c r="F560" s="252"/>
    </row>
    <row r="561" spans="1:6" s="5" customFormat="1" ht="12.75" x14ac:dyDescent="0.2">
      <c r="A561" s="79">
        <v>11.13</v>
      </c>
      <c r="B561" s="256" t="s">
        <v>292</v>
      </c>
      <c r="C561" s="18"/>
      <c r="D561" s="69"/>
      <c r="E561" s="35"/>
      <c r="F561" s="252"/>
    </row>
    <row r="562" spans="1:6" s="5" customFormat="1" ht="12.75" x14ac:dyDescent="0.2">
      <c r="A562" s="12" t="s">
        <v>362</v>
      </c>
      <c r="B562" s="64" t="s">
        <v>265</v>
      </c>
      <c r="C562" s="18">
        <v>34.21</v>
      </c>
      <c r="D562" s="112" t="s">
        <v>157</v>
      </c>
      <c r="E562" s="300"/>
      <c r="F562" s="252">
        <f t="shared" ref="F562:F565" si="57">ROUND(C562*E562,2)</f>
        <v>0</v>
      </c>
    </row>
    <row r="563" spans="1:6" s="5" customFormat="1" ht="12.75" x14ac:dyDescent="0.2">
      <c r="A563" s="12" t="s">
        <v>363</v>
      </c>
      <c r="B563" s="64" t="s">
        <v>79</v>
      </c>
      <c r="C563" s="18">
        <v>1.22</v>
      </c>
      <c r="D563" s="112" t="s">
        <v>57</v>
      </c>
      <c r="E563" s="300"/>
      <c r="F563" s="252">
        <f t="shared" si="57"/>
        <v>0</v>
      </c>
    </row>
    <row r="564" spans="1:6" s="5" customFormat="1" ht="25.5" x14ac:dyDescent="0.2">
      <c r="A564" s="12" t="s">
        <v>364</v>
      </c>
      <c r="B564" s="64" t="s">
        <v>134</v>
      </c>
      <c r="C564" s="18">
        <v>30.67</v>
      </c>
      <c r="D564" s="112" t="s">
        <v>82</v>
      </c>
      <c r="E564" s="300"/>
      <c r="F564" s="252">
        <f t="shared" si="57"/>
        <v>0</v>
      </c>
    </row>
    <row r="565" spans="1:6" s="5" customFormat="1" ht="12.75" x14ac:dyDescent="0.2">
      <c r="A565" s="12" t="s">
        <v>365</v>
      </c>
      <c r="B565" s="64" t="s">
        <v>136</v>
      </c>
      <c r="C565" s="18">
        <v>4.24</v>
      </c>
      <c r="D565" s="112" t="s">
        <v>77</v>
      </c>
      <c r="E565" s="300"/>
      <c r="F565" s="252">
        <f t="shared" si="57"/>
        <v>0</v>
      </c>
    </row>
    <row r="566" spans="1:6" s="5" customFormat="1" ht="12.75" x14ac:dyDescent="0.2">
      <c r="A566" s="12"/>
      <c r="B566" s="113"/>
      <c r="C566" s="18"/>
      <c r="D566" s="69"/>
      <c r="E566" s="35"/>
      <c r="F566" s="252"/>
    </row>
    <row r="567" spans="1:6" s="5" customFormat="1" ht="12.75" x14ac:dyDescent="0.2">
      <c r="A567" s="249">
        <v>12</v>
      </c>
      <c r="B567" s="256" t="s">
        <v>366</v>
      </c>
      <c r="C567" s="12"/>
      <c r="D567" s="69"/>
      <c r="E567" s="300"/>
      <c r="F567" s="257"/>
    </row>
    <row r="568" spans="1:6" s="5" customFormat="1" ht="12.75" x14ac:dyDescent="0.2">
      <c r="A568" s="249"/>
      <c r="B568" s="256"/>
      <c r="C568" s="12"/>
      <c r="D568" s="69"/>
      <c r="E568" s="300"/>
      <c r="F568" s="257"/>
    </row>
    <row r="569" spans="1:6" s="5" customFormat="1" ht="12.75" x14ac:dyDescent="0.2">
      <c r="A569" s="258">
        <v>12.1</v>
      </c>
      <c r="B569" s="259" t="s">
        <v>156</v>
      </c>
      <c r="C569" s="260">
        <v>74</v>
      </c>
      <c r="D569" s="261" t="s">
        <v>6</v>
      </c>
      <c r="E569" s="16"/>
      <c r="F569" s="15">
        <f>ROUND(E569*C569,2)</f>
        <v>0</v>
      </c>
    </row>
    <row r="570" spans="1:6" s="5" customFormat="1" ht="12.75" x14ac:dyDescent="0.2">
      <c r="A570" s="263"/>
      <c r="B570" s="256"/>
      <c r="C570" s="260"/>
      <c r="D570" s="261"/>
      <c r="E570" s="17"/>
      <c r="F570" s="262"/>
    </row>
    <row r="571" spans="1:6" s="5" customFormat="1" ht="12.75" x14ac:dyDescent="0.2">
      <c r="A571" s="258">
        <v>12.2</v>
      </c>
      <c r="B571" s="59" t="s">
        <v>12</v>
      </c>
      <c r="C571" s="12"/>
      <c r="D571" s="69"/>
      <c r="E571" s="321"/>
      <c r="F571" s="15"/>
    </row>
    <row r="572" spans="1:6" s="5" customFormat="1" ht="12.75" x14ac:dyDescent="0.2">
      <c r="A572" s="18" t="s">
        <v>173</v>
      </c>
      <c r="B572" s="64" t="s">
        <v>142</v>
      </c>
      <c r="C572" s="12">
        <v>29.48</v>
      </c>
      <c r="D572" s="264" t="s">
        <v>80</v>
      </c>
      <c r="E572" s="300"/>
      <c r="F572" s="15">
        <f>ROUND(E572*C572,2)</f>
        <v>0</v>
      </c>
    </row>
    <row r="573" spans="1:6" s="5" customFormat="1" ht="12.75" x14ac:dyDescent="0.2">
      <c r="A573" s="18" t="s">
        <v>174</v>
      </c>
      <c r="B573" s="64" t="s">
        <v>151</v>
      </c>
      <c r="C573" s="12">
        <v>11.53</v>
      </c>
      <c r="D573" s="264" t="s">
        <v>82</v>
      </c>
      <c r="E573" s="300"/>
      <c r="F573" s="15">
        <f>ROUND(E573*C573,2)</f>
        <v>0</v>
      </c>
    </row>
    <row r="574" spans="1:6" s="5" customFormat="1" ht="12.75" x14ac:dyDescent="0.2">
      <c r="A574" s="18" t="s">
        <v>175</v>
      </c>
      <c r="B574" s="64" t="s">
        <v>152</v>
      </c>
      <c r="C574" s="12">
        <v>21.54</v>
      </c>
      <c r="D574" s="264" t="s">
        <v>77</v>
      </c>
      <c r="E574" s="300"/>
      <c r="F574" s="15">
        <f>ROUND(E574*C574,2)</f>
        <v>0</v>
      </c>
    </row>
    <row r="575" spans="1:6" s="5" customFormat="1" ht="12.75" x14ac:dyDescent="0.2">
      <c r="A575" s="19"/>
      <c r="B575" s="265"/>
      <c r="C575" s="2"/>
      <c r="D575" s="266"/>
      <c r="E575" s="321"/>
      <c r="F575" s="20"/>
    </row>
    <row r="576" spans="1:6" s="11" customFormat="1" ht="14.25" x14ac:dyDescent="0.2">
      <c r="A576" s="258">
        <v>12.3</v>
      </c>
      <c r="B576" s="151" t="s">
        <v>490</v>
      </c>
      <c r="C576" s="12"/>
      <c r="D576" s="267"/>
      <c r="E576" s="300"/>
      <c r="F576" s="15"/>
    </row>
    <row r="577" spans="1:6" s="11" customFormat="1" ht="14.25" x14ac:dyDescent="0.2">
      <c r="A577" s="37" t="s">
        <v>176</v>
      </c>
      <c r="B577" s="152" t="s">
        <v>484</v>
      </c>
      <c r="C577" s="12">
        <v>6.59</v>
      </c>
      <c r="D577" s="132" t="s">
        <v>249</v>
      </c>
      <c r="E577" s="300"/>
      <c r="F577" s="15">
        <f>ROUND(E577*C577,2)</f>
        <v>0</v>
      </c>
    </row>
    <row r="578" spans="1:6" s="11" customFormat="1" ht="14.25" x14ac:dyDescent="0.2">
      <c r="A578" s="37" t="s">
        <v>177</v>
      </c>
      <c r="B578" s="152" t="s">
        <v>485</v>
      </c>
      <c r="C578" s="12">
        <v>1.71</v>
      </c>
      <c r="D578" s="132" t="s">
        <v>249</v>
      </c>
      <c r="E578" s="300"/>
      <c r="F578" s="15">
        <f>ROUND(E578*C578,2)</f>
        <v>0</v>
      </c>
    </row>
    <row r="579" spans="1:6" s="11" customFormat="1" ht="14.25" x14ac:dyDescent="0.2">
      <c r="A579" s="37" t="s">
        <v>260</v>
      </c>
      <c r="B579" s="152" t="s">
        <v>491</v>
      </c>
      <c r="C579" s="12">
        <v>1.37</v>
      </c>
      <c r="D579" s="132" t="s">
        <v>249</v>
      </c>
      <c r="E579" s="300"/>
      <c r="F579" s="15">
        <f>ROUND(E579*C579,2)</f>
        <v>0</v>
      </c>
    </row>
    <row r="580" spans="1:6" s="11" customFormat="1" ht="14.25" x14ac:dyDescent="0.2">
      <c r="A580" s="37" t="s">
        <v>261</v>
      </c>
      <c r="B580" s="152" t="s">
        <v>487</v>
      </c>
      <c r="C580" s="12">
        <v>2.65</v>
      </c>
      <c r="D580" s="132" t="s">
        <v>249</v>
      </c>
      <c r="E580" s="300"/>
      <c r="F580" s="15">
        <f>ROUND(E580*C580,2)</f>
        <v>0</v>
      </c>
    </row>
    <row r="581" spans="1:6" s="11" customFormat="1" ht="14.25" x14ac:dyDescent="0.2">
      <c r="A581" s="37" t="s">
        <v>262</v>
      </c>
      <c r="B581" s="152" t="s">
        <v>492</v>
      </c>
      <c r="C581" s="12">
        <v>1.51</v>
      </c>
      <c r="D581" s="132" t="s">
        <v>249</v>
      </c>
      <c r="E581" s="300"/>
      <c r="F581" s="15">
        <f t="shared" ref="F581" si="58">ROUND(E581*C581,2)</f>
        <v>0</v>
      </c>
    </row>
    <row r="582" spans="1:6" s="5" customFormat="1" ht="12.75" x14ac:dyDescent="0.2">
      <c r="A582" s="19"/>
      <c r="B582" s="265"/>
      <c r="C582" s="2"/>
      <c r="D582" s="266"/>
      <c r="E582" s="321"/>
      <c r="F582" s="20"/>
    </row>
    <row r="583" spans="1:6" s="5" customFormat="1" ht="12.75" x14ac:dyDescent="0.2">
      <c r="A583" s="258">
        <v>12.4</v>
      </c>
      <c r="B583" s="59" t="s">
        <v>58</v>
      </c>
      <c r="C583" s="2"/>
      <c r="D583" s="266"/>
      <c r="E583" s="321"/>
      <c r="F583" s="20"/>
    </row>
    <row r="584" spans="1:6" s="5" customFormat="1" ht="12.75" x14ac:dyDescent="0.2">
      <c r="A584" s="18" t="s">
        <v>178</v>
      </c>
      <c r="B584" s="64" t="s">
        <v>143</v>
      </c>
      <c r="C584" s="12">
        <v>39.72</v>
      </c>
      <c r="D584" s="60" t="s">
        <v>76</v>
      </c>
      <c r="E584" s="300"/>
      <c r="F584" s="15">
        <f>ROUND(E584*C584,2)</f>
        <v>0</v>
      </c>
    </row>
    <row r="585" spans="1:6" s="5" customFormat="1" ht="12.75" x14ac:dyDescent="0.2">
      <c r="A585" s="18" t="s">
        <v>179</v>
      </c>
      <c r="B585" s="64" t="s">
        <v>144</v>
      </c>
      <c r="C585" s="12">
        <v>105.92</v>
      </c>
      <c r="D585" s="60" t="s">
        <v>76</v>
      </c>
      <c r="E585" s="300"/>
      <c r="F585" s="15">
        <f>ROUND(E585*C585,2)</f>
        <v>0</v>
      </c>
    </row>
    <row r="586" spans="1:6" s="5" customFormat="1" ht="12.75" x14ac:dyDescent="0.2">
      <c r="A586" s="19"/>
      <c r="B586" s="265"/>
      <c r="C586" s="2"/>
      <c r="D586" s="266"/>
      <c r="E586" s="321"/>
      <c r="F586" s="20"/>
    </row>
    <row r="587" spans="1:6" s="5" customFormat="1" ht="12.75" x14ac:dyDescent="0.2">
      <c r="A587" s="258">
        <v>12.5</v>
      </c>
      <c r="B587" s="59" t="s">
        <v>145</v>
      </c>
      <c r="C587" s="2"/>
      <c r="D587" s="266"/>
      <c r="E587" s="321"/>
      <c r="F587" s="20"/>
    </row>
    <row r="588" spans="1:6" s="5" customFormat="1" ht="12.75" x14ac:dyDescent="0.2">
      <c r="A588" s="18" t="s">
        <v>180</v>
      </c>
      <c r="B588" s="64" t="s">
        <v>59</v>
      </c>
      <c r="C588" s="12">
        <v>67.239999999999995</v>
      </c>
      <c r="D588" s="60" t="s">
        <v>76</v>
      </c>
      <c r="E588" s="300"/>
      <c r="F588" s="15">
        <f>ROUND(E588*C588,2)</f>
        <v>0</v>
      </c>
    </row>
    <row r="589" spans="1:6" s="5" customFormat="1" ht="12.75" x14ac:dyDescent="0.2">
      <c r="A589" s="18" t="s">
        <v>181</v>
      </c>
      <c r="B589" s="64" t="s">
        <v>146</v>
      </c>
      <c r="C589" s="12">
        <v>67.239999999999995</v>
      </c>
      <c r="D589" s="60" t="s">
        <v>76</v>
      </c>
      <c r="E589" s="300"/>
      <c r="F589" s="15">
        <f>ROUND(E589*C589,2)</f>
        <v>0</v>
      </c>
    </row>
    <row r="590" spans="1:6" s="5" customFormat="1" ht="12.75" x14ac:dyDescent="0.2">
      <c r="A590" s="18" t="s">
        <v>263</v>
      </c>
      <c r="B590" s="64" t="s">
        <v>60</v>
      </c>
      <c r="C590" s="12">
        <v>401.6</v>
      </c>
      <c r="D590" s="69" t="s">
        <v>6</v>
      </c>
      <c r="E590" s="300"/>
      <c r="F590" s="15">
        <f>ROUND(E590*C590,2)</f>
        <v>0</v>
      </c>
    </row>
    <row r="591" spans="1:6" s="5" customFormat="1" ht="12.75" x14ac:dyDescent="0.2">
      <c r="A591" s="21"/>
      <c r="B591" s="247"/>
      <c r="C591" s="2"/>
      <c r="D591" s="266"/>
      <c r="E591" s="321"/>
      <c r="F591" s="15"/>
    </row>
    <row r="592" spans="1:6" s="5" customFormat="1" ht="12.75" x14ac:dyDescent="0.2">
      <c r="A592" s="258">
        <v>12.6</v>
      </c>
      <c r="B592" s="59" t="s">
        <v>147</v>
      </c>
      <c r="C592" s="2"/>
      <c r="D592" s="266"/>
      <c r="E592" s="321"/>
      <c r="F592" s="15"/>
    </row>
    <row r="593" spans="1:6" s="5" customFormat="1" ht="12.75" x14ac:dyDescent="0.2">
      <c r="A593" s="18" t="s">
        <v>182</v>
      </c>
      <c r="B593" s="64" t="s">
        <v>148</v>
      </c>
      <c r="C593" s="12">
        <v>67.239999999999995</v>
      </c>
      <c r="D593" s="60" t="s">
        <v>76</v>
      </c>
      <c r="E593" s="24"/>
      <c r="F593" s="15">
        <f>ROUND(E593*C593,2)</f>
        <v>0</v>
      </c>
    </row>
    <row r="594" spans="1:6" s="5" customFormat="1" ht="12.75" x14ac:dyDescent="0.2">
      <c r="A594" s="18" t="s">
        <v>183</v>
      </c>
      <c r="B594" s="64" t="s">
        <v>149</v>
      </c>
      <c r="C594" s="12">
        <v>67.239999999999995</v>
      </c>
      <c r="D594" s="60" t="s">
        <v>76</v>
      </c>
      <c r="E594" s="24"/>
      <c r="F594" s="15">
        <f>ROUND(E594*C594,2)</f>
        <v>0</v>
      </c>
    </row>
    <row r="595" spans="1:6" s="5" customFormat="1" ht="12.75" x14ac:dyDescent="0.2">
      <c r="A595" s="21"/>
      <c r="B595" s="247"/>
      <c r="C595" s="2"/>
      <c r="D595" s="266"/>
      <c r="E595" s="321"/>
      <c r="F595" s="15"/>
    </row>
    <row r="596" spans="1:6" s="5" customFormat="1" ht="12.75" x14ac:dyDescent="0.2">
      <c r="A596" s="258">
        <v>12.7</v>
      </c>
      <c r="B596" s="59" t="s">
        <v>153</v>
      </c>
      <c r="C596" s="1"/>
      <c r="D596" s="60"/>
      <c r="E596" s="300"/>
      <c r="F596" s="15"/>
    </row>
    <row r="597" spans="1:6" s="5" customFormat="1" ht="12.75" x14ac:dyDescent="0.2">
      <c r="A597" s="268" t="s">
        <v>184</v>
      </c>
      <c r="B597" s="64" t="s">
        <v>150</v>
      </c>
      <c r="C597" s="1">
        <v>70</v>
      </c>
      <c r="D597" s="60" t="s">
        <v>6</v>
      </c>
      <c r="E597" s="300"/>
      <c r="F597" s="15">
        <f>ROUND(E597*C597,2)</f>
        <v>0</v>
      </c>
    </row>
    <row r="598" spans="1:6" s="5" customFormat="1" ht="38.25" x14ac:dyDescent="0.2">
      <c r="A598" s="268" t="s">
        <v>185</v>
      </c>
      <c r="B598" s="269" t="s">
        <v>138</v>
      </c>
      <c r="C598" s="1">
        <v>1</v>
      </c>
      <c r="D598" s="60" t="s">
        <v>35</v>
      </c>
      <c r="E598" s="300"/>
      <c r="F598" s="15">
        <f>ROUND(E598*C598,2)</f>
        <v>0</v>
      </c>
    </row>
    <row r="599" spans="1:6" s="5" customFormat="1" ht="12.75" x14ac:dyDescent="0.2">
      <c r="A599" s="268"/>
      <c r="B599" s="269"/>
      <c r="C599" s="1"/>
      <c r="D599" s="60"/>
      <c r="E599" s="300"/>
      <c r="F599" s="15"/>
    </row>
    <row r="600" spans="1:6" s="5" customFormat="1" ht="12.75" x14ac:dyDescent="0.2">
      <c r="A600" s="25">
        <v>13</v>
      </c>
      <c r="B600" s="270" t="s">
        <v>381</v>
      </c>
      <c r="C600" s="1">
        <v>192.1</v>
      </c>
      <c r="D600" s="60" t="s">
        <v>76</v>
      </c>
      <c r="E600" s="300"/>
      <c r="F600" s="15">
        <f>ROUND(E600*C600,2)</f>
        <v>0</v>
      </c>
    </row>
    <row r="601" spans="1:6" s="5" customFormat="1" ht="12.75" x14ac:dyDescent="0.2">
      <c r="A601" s="25"/>
      <c r="B601" s="270"/>
      <c r="C601" s="1"/>
      <c r="D601" s="60"/>
      <c r="E601" s="300"/>
      <c r="F601" s="15"/>
    </row>
    <row r="602" spans="1:6" s="5" customFormat="1" ht="12.75" x14ac:dyDescent="0.2">
      <c r="A602" s="25">
        <v>14</v>
      </c>
      <c r="B602" s="79" t="s">
        <v>383</v>
      </c>
      <c r="C602" s="18">
        <v>1</v>
      </c>
      <c r="D602" s="69" t="s">
        <v>35</v>
      </c>
      <c r="E602" s="35"/>
      <c r="F602" s="252">
        <f>ROUND(C602*E602,2)</f>
        <v>0</v>
      </c>
    </row>
    <row r="603" spans="1:6" s="5" customFormat="1" ht="12.75" x14ac:dyDescent="0.2">
      <c r="A603" s="25"/>
      <c r="B603" s="12"/>
      <c r="C603" s="18"/>
      <c r="D603" s="69"/>
      <c r="E603" s="35"/>
      <c r="F603" s="252"/>
    </row>
    <row r="604" spans="1:6" s="5" customFormat="1" ht="12.75" x14ac:dyDescent="0.2">
      <c r="A604" s="25">
        <v>15</v>
      </c>
      <c r="B604" s="243" t="s">
        <v>382</v>
      </c>
      <c r="C604" s="18">
        <v>1</v>
      </c>
      <c r="D604" s="69" t="s">
        <v>35</v>
      </c>
      <c r="E604" s="35"/>
      <c r="F604" s="252">
        <f>ROUND(C604*E604,2)</f>
        <v>0</v>
      </c>
    </row>
    <row r="605" spans="1:6" s="5" customFormat="1" ht="12.75" x14ac:dyDescent="0.2">
      <c r="A605" s="25"/>
      <c r="B605" s="79"/>
      <c r="C605" s="18"/>
      <c r="D605" s="69"/>
      <c r="E605" s="35"/>
      <c r="F605" s="252"/>
    </row>
    <row r="606" spans="1:6" s="5" customFormat="1" ht="25.5" x14ac:dyDescent="0.2">
      <c r="A606" s="25">
        <v>16</v>
      </c>
      <c r="B606" s="64" t="s">
        <v>91</v>
      </c>
      <c r="C606" s="12">
        <v>1</v>
      </c>
      <c r="D606" s="69" t="s">
        <v>35</v>
      </c>
      <c r="E606" s="35"/>
      <c r="F606" s="252">
        <f>ROUND(C606*E606,2)</f>
        <v>0</v>
      </c>
    </row>
    <row r="607" spans="1:6" s="5" customFormat="1" ht="12.75" x14ac:dyDescent="0.2">
      <c r="A607" s="97"/>
      <c r="B607" s="98" t="s">
        <v>452</v>
      </c>
      <c r="C607" s="99"/>
      <c r="D607" s="100"/>
      <c r="E607" s="308"/>
      <c r="F607" s="101">
        <f>SUM(F501:F606)</f>
        <v>0</v>
      </c>
    </row>
    <row r="608" spans="1:6" s="5" customFormat="1" ht="12.75" x14ac:dyDescent="0.2">
      <c r="A608" s="75"/>
      <c r="B608" s="76"/>
      <c r="C608" s="77"/>
      <c r="D608" s="78"/>
      <c r="E608" s="303"/>
      <c r="F608" s="80"/>
    </row>
    <row r="609" spans="1:6" s="8" customFormat="1" ht="12.75" x14ac:dyDescent="0.2">
      <c r="A609" s="58" t="s">
        <v>94</v>
      </c>
      <c r="B609" s="59" t="s">
        <v>168</v>
      </c>
      <c r="C609" s="1"/>
      <c r="D609" s="60"/>
      <c r="E609" s="298"/>
      <c r="F609" s="61"/>
    </row>
    <row r="610" spans="1:6" s="8" customFormat="1" ht="12.75" x14ac:dyDescent="0.2">
      <c r="A610" s="58"/>
      <c r="B610" s="59"/>
      <c r="C610" s="1"/>
      <c r="D610" s="60"/>
      <c r="E610" s="298"/>
      <c r="F610" s="61"/>
    </row>
    <row r="611" spans="1:6" s="8" customFormat="1" ht="12.75" x14ac:dyDescent="0.2">
      <c r="A611" s="62">
        <v>1</v>
      </c>
      <c r="B611" s="63" t="s">
        <v>13</v>
      </c>
      <c r="C611" s="1"/>
      <c r="D611" s="60"/>
      <c r="E611" s="299"/>
      <c r="F611" s="64"/>
    </row>
    <row r="612" spans="1:6" s="8" customFormat="1" ht="12.75" x14ac:dyDescent="0.2">
      <c r="A612" s="65">
        <f>A611+0.1</f>
        <v>1.1000000000000001</v>
      </c>
      <c r="B612" s="12" t="s">
        <v>156</v>
      </c>
      <c r="C612" s="12">
        <v>13197.99</v>
      </c>
      <c r="D612" s="60" t="s">
        <v>6</v>
      </c>
      <c r="E612" s="298"/>
      <c r="F612" s="64">
        <f>ROUND(E612*C612,2)</f>
        <v>0</v>
      </c>
    </row>
    <row r="613" spans="1:6" s="8" customFormat="1" ht="12.75" x14ac:dyDescent="0.2">
      <c r="A613" s="66"/>
      <c r="B613" s="67"/>
      <c r="C613" s="1"/>
      <c r="D613" s="60"/>
      <c r="E613" s="298"/>
      <c r="F613" s="64"/>
    </row>
    <row r="614" spans="1:6" s="8" customFormat="1" ht="25.5" x14ac:dyDescent="0.2">
      <c r="A614" s="62">
        <v>2</v>
      </c>
      <c r="B614" s="59" t="s">
        <v>391</v>
      </c>
      <c r="C614" s="1"/>
      <c r="D614" s="60"/>
      <c r="E614" s="299"/>
      <c r="F614" s="61"/>
    </row>
    <row r="615" spans="1:6" s="8" customFormat="1" ht="12.75" x14ac:dyDescent="0.2">
      <c r="A615" s="68">
        <f>+A614+0.1</f>
        <v>2.1</v>
      </c>
      <c r="B615" s="64" t="s">
        <v>74</v>
      </c>
      <c r="C615" s="12">
        <v>26395.98</v>
      </c>
      <c r="D615" s="69" t="s">
        <v>6</v>
      </c>
      <c r="E615" s="300"/>
      <c r="F615" s="64">
        <f>ROUND(E615*C615,2)</f>
        <v>0</v>
      </c>
    </row>
    <row r="616" spans="1:6" s="8" customFormat="1" ht="12.75" x14ac:dyDescent="0.2">
      <c r="A616" s="68">
        <f t="shared" ref="A616:A617" si="59">+A615+0.1</f>
        <v>2.2000000000000002</v>
      </c>
      <c r="B616" s="12" t="s">
        <v>75</v>
      </c>
      <c r="C616" s="12">
        <v>7654.83</v>
      </c>
      <c r="D616" s="69" t="s">
        <v>76</v>
      </c>
      <c r="E616" s="300"/>
      <c r="F616" s="64">
        <f>ROUND(E616*C616,2)</f>
        <v>0</v>
      </c>
    </row>
    <row r="617" spans="1:6" s="8" customFormat="1" ht="25.5" x14ac:dyDescent="0.2">
      <c r="A617" s="68">
        <f t="shared" si="59"/>
        <v>2.2999999999999998</v>
      </c>
      <c r="B617" s="81" t="s">
        <v>169</v>
      </c>
      <c r="C617" s="12">
        <v>505.52</v>
      </c>
      <c r="D617" s="69" t="s">
        <v>77</v>
      </c>
      <c r="E617" s="300"/>
      <c r="F617" s="64">
        <f>ROUND(E617*C617,2)</f>
        <v>0</v>
      </c>
    </row>
    <row r="618" spans="1:6" s="8" customFormat="1" ht="12.75" x14ac:dyDescent="0.2">
      <c r="A618" s="66"/>
      <c r="B618" s="67"/>
      <c r="C618" s="1"/>
      <c r="D618" s="60"/>
      <c r="E618" s="298"/>
      <c r="F618" s="64"/>
    </row>
    <row r="619" spans="1:6" s="8" customFormat="1" ht="12.75" x14ac:dyDescent="0.2">
      <c r="A619" s="62">
        <v>3</v>
      </c>
      <c r="B619" s="59" t="s">
        <v>7</v>
      </c>
      <c r="C619" s="59"/>
      <c r="D619" s="59"/>
      <c r="E619" s="301"/>
      <c r="F619" s="64"/>
    </row>
    <row r="620" spans="1:6" s="8" customFormat="1" ht="12.75" x14ac:dyDescent="0.2">
      <c r="A620" s="68">
        <f>+A619+0.1</f>
        <v>3.1</v>
      </c>
      <c r="B620" s="64" t="s">
        <v>78</v>
      </c>
      <c r="C620" s="64">
        <v>10192.16</v>
      </c>
      <c r="D620" s="70" t="s">
        <v>80</v>
      </c>
      <c r="E620" s="302"/>
      <c r="F620" s="64">
        <f>ROUND(E620*C620,2)</f>
        <v>0</v>
      </c>
    </row>
    <row r="621" spans="1:6" s="8" customFormat="1" ht="12.75" x14ac:dyDescent="0.2">
      <c r="A621" s="68">
        <f t="shared" ref="A621:A624" si="60">+A620+0.1</f>
        <v>3.2</v>
      </c>
      <c r="B621" s="64" t="s">
        <v>79</v>
      </c>
      <c r="C621" s="64">
        <v>1176.9000000000001</v>
      </c>
      <c r="D621" s="69" t="s">
        <v>81</v>
      </c>
      <c r="E621" s="302"/>
      <c r="F621" s="64">
        <f>ROUND(E621*C621,2)</f>
        <v>0</v>
      </c>
    </row>
    <row r="622" spans="1:6" s="8" customFormat="1" ht="25.5" x14ac:dyDescent="0.2">
      <c r="A622" s="68">
        <f t="shared" si="60"/>
        <v>3.3</v>
      </c>
      <c r="B622" s="64" t="s">
        <v>83</v>
      </c>
      <c r="C622" s="64">
        <v>2022.88</v>
      </c>
      <c r="D622" s="69" t="s">
        <v>77</v>
      </c>
      <c r="E622" s="302"/>
      <c r="F622" s="64">
        <f>ROUND(E622*C622,2)</f>
        <v>0</v>
      </c>
    </row>
    <row r="623" spans="1:6" s="8" customFormat="1" ht="25.5" x14ac:dyDescent="0.2">
      <c r="A623" s="68">
        <f t="shared" si="60"/>
        <v>3.4</v>
      </c>
      <c r="B623" s="64" t="s">
        <v>63</v>
      </c>
      <c r="C623" s="64">
        <v>8428.65</v>
      </c>
      <c r="D623" s="70" t="s">
        <v>82</v>
      </c>
      <c r="E623" s="300"/>
      <c r="F623" s="64">
        <f>ROUND(E623*C623,2)</f>
        <v>0</v>
      </c>
    </row>
    <row r="624" spans="1:6" s="8" customFormat="1" ht="25.5" x14ac:dyDescent="0.2">
      <c r="A624" s="68">
        <f t="shared" si="60"/>
        <v>3.5</v>
      </c>
      <c r="B624" s="64" t="s">
        <v>170</v>
      </c>
      <c r="C624" s="64">
        <v>4227.2700000000004</v>
      </c>
      <c r="D624" s="70" t="s">
        <v>77</v>
      </c>
      <c r="E624" s="302"/>
      <c r="F624" s="64">
        <f>ROUND(E624*C624,2)</f>
        <v>0</v>
      </c>
    </row>
    <row r="625" spans="1:6" s="8" customFormat="1" ht="12.75" x14ac:dyDescent="0.2">
      <c r="A625" s="66"/>
      <c r="B625" s="59"/>
      <c r="C625" s="1"/>
      <c r="D625" s="59"/>
      <c r="E625" s="298"/>
      <c r="F625" s="64"/>
    </row>
    <row r="626" spans="1:6" s="8" customFormat="1" ht="12.75" x14ac:dyDescent="0.2">
      <c r="A626" s="62">
        <v>4</v>
      </c>
      <c r="B626" s="71" t="s">
        <v>36</v>
      </c>
      <c r="C626" s="59"/>
      <c r="D626" s="59"/>
      <c r="E626" s="301"/>
      <c r="F626" s="64"/>
    </row>
    <row r="627" spans="1:6" s="8" customFormat="1" ht="12.75" x14ac:dyDescent="0.2">
      <c r="A627" s="68">
        <f>+A626+0.1</f>
        <v>4.0999999999999996</v>
      </c>
      <c r="B627" s="64" t="s">
        <v>96</v>
      </c>
      <c r="C627" s="64">
        <v>1820.06</v>
      </c>
      <c r="D627" s="70" t="s">
        <v>6</v>
      </c>
      <c r="E627" s="299"/>
      <c r="F627" s="64">
        <f>ROUND(E627*C627,2)</f>
        <v>0</v>
      </c>
    </row>
    <row r="628" spans="1:6" s="8" customFormat="1" ht="12.75" x14ac:dyDescent="0.2">
      <c r="A628" s="68">
        <f t="shared" ref="A628:A629" si="61">+A627+0.1</f>
        <v>4.2</v>
      </c>
      <c r="B628" s="64" t="s">
        <v>108</v>
      </c>
      <c r="C628" s="64">
        <v>7594.55</v>
      </c>
      <c r="D628" s="70" t="s">
        <v>6</v>
      </c>
      <c r="E628" s="299"/>
      <c r="F628" s="64">
        <f>ROUND(E628*C628,2)</f>
        <v>0</v>
      </c>
    </row>
    <row r="629" spans="1:6" s="8" customFormat="1" ht="12.75" x14ac:dyDescent="0.2">
      <c r="A629" s="68">
        <f t="shared" si="61"/>
        <v>4.3</v>
      </c>
      <c r="B629" s="64" t="s">
        <v>97</v>
      </c>
      <c r="C629" s="64">
        <v>4065.01</v>
      </c>
      <c r="D629" s="70" t="s">
        <v>6</v>
      </c>
      <c r="E629" s="299"/>
      <c r="F629" s="64">
        <f>ROUND(E629*C629,2)</f>
        <v>0</v>
      </c>
    </row>
    <row r="630" spans="1:6" s="8" customFormat="1" ht="12.75" x14ac:dyDescent="0.2">
      <c r="A630" s="72"/>
      <c r="B630" s="67"/>
      <c r="C630" s="64"/>
      <c r="D630" s="70"/>
      <c r="E630" s="299"/>
      <c r="F630" s="64"/>
    </row>
    <row r="631" spans="1:6" s="8" customFormat="1" ht="12.75" x14ac:dyDescent="0.2">
      <c r="A631" s="62">
        <v>5</v>
      </c>
      <c r="B631" s="71" t="s">
        <v>37</v>
      </c>
      <c r="C631" s="1"/>
      <c r="D631" s="60"/>
      <c r="E631" s="298"/>
      <c r="F631" s="64"/>
    </row>
    <row r="632" spans="1:6" s="8" customFormat="1" ht="12.75" x14ac:dyDescent="0.2">
      <c r="A632" s="68">
        <f>+A631+0.1</f>
        <v>5.0999999999999996</v>
      </c>
      <c r="B632" s="64" t="s">
        <v>95</v>
      </c>
      <c r="C632" s="1">
        <v>1767.05</v>
      </c>
      <c r="D632" s="70" t="s">
        <v>6</v>
      </c>
      <c r="E632" s="298"/>
      <c r="F632" s="64">
        <f>ROUND(E632*C632,2)</f>
        <v>0</v>
      </c>
    </row>
    <row r="633" spans="1:6" s="8" customFormat="1" ht="12.75" x14ac:dyDescent="0.2">
      <c r="A633" s="68">
        <f t="shared" ref="A633:A634" si="62">+A632+0.1</f>
        <v>5.2</v>
      </c>
      <c r="B633" s="64" t="s">
        <v>109</v>
      </c>
      <c r="C633" s="1">
        <v>7445.64</v>
      </c>
      <c r="D633" s="70" t="s">
        <v>6</v>
      </c>
      <c r="E633" s="298"/>
      <c r="F633" s="64">
        <f>ROUND(E633*C633,2)</f>
        <v>0</v>
      </c>
    </row>
    <row r="634" spans="1:6" s="8" customFormat="1" ht="12.75" x14ac:dyDescent="0.2">
      <c r="A634" s="68">
        <f t="shared" si="62"/>
        <v>5.3</v>
      </c>
      <c r="B634" s="64" t="s">
        <v>99</v>
      </c>
      <c r="C634" s="1">
        <v>3985.3</v>
      </c>
      <c r="D634" s="70" t="s">
        <v>6</v>
      </c>
      <c r="E634" s="298"/>
      <c r="F634" s="64">
        <f>ROUND(E634*C634,2)</f>
        <v>0</v>
      </c>
    </row>
    <row r="635" spans="1:6" s="8" customFormat="1" ht="12.75" x14ac:dyDescent="0.2">
      <c r="A635" s="72"/>
      <c r="B635" s="71"/>
      <c r="C635" s="1"/>
      <c r="D635" s="60"/>
      <c r="E635" s="298"/>
      <c r="F635" s="64"/>
    </row>
    <row r="636" spans="1:6" s="8" customFormat="1" ht="12.75" x14ac:dyDescent="0.2">
      <c r="A636" s="62">
        <v>6</v>
      </c>
      <c r="B636" s="59" t="s">
        <v>86</v>
      </c>
      <c r="C636" s="1"/>
      <c r="D636" s="60"/>
      <c r="E636" s="298"/>
      <c r="F636" s="64"/>
    </row>
    <row r="637" spans="1:6" s="8" customFormat="1" ht="12.75" x14ac:dyDescent="0.2">
      <c r="A637" s="68">
        <f>+A636+0.1</f>
        <v>6.1</v>
      </c>
      <c r="B637" s="64" t="s">
        <v>95</v>
      </c>
      <c r="C637" s="1">
        <v>1767.05</v>
      </c>
      <c r="D637" s="70" t="s">
        <v>6</v>
      </c>
      <c r="E637" s="298"/>
      <c r="F637" s="64">
        <f>ROUND(E637*C637,2)</f>
        <v>0</v>
      </c>
    </row>
    <row r="638" spans="1:6" s="8" customFormat="1" ht="12.75" x14ac:dyDescent="0.2">
      <c r="A638" s="68">
        <f t="shared" ref="A638:A639" si="63">+A637+0.1</f>
        <v>6.2</v>
      </c>
      <c r="B638" s="64" t="s">
        <v>109</v>
      </c>
      <c r="C638" s="1">
        <v>7445.64</v>
      </c>
      <c r="D638" s="70" t="s">
        <v>6</v>
      </c>
      <c r="E638" s="298"/>
      <c r="F638" s="64">
        <f>ROUND(E638*C638,2)</f>
        <v>0</v>
      </c>
    </row>
    <row r="639" spans="1:6" s="8" customFormat="1" ht="12.75" x14ac:dyDescent="0.2">
      <c r="A639" s="68">
        <f t="shared" si="63"/>
        <v>6.3</v>
      </c>
      <c r="B639" s="64" t="s">
        <v>99</v>
      </c>
      <c r="C639" s="1">
        <v>3985.3</v>
      </c>
      <c r="D639" s="70" t="s">
        <v>6</v>
      </c>
      <c r="E639" s="298"/>
      <c r="F639" s="64">
        <f>ROUND(E639*C639,2)</f>
        <v>0</v>
      </c>
    </row>
    <row r="640" spans="1:6" s="8" customFormat="1" ht="12.75" x14ac:dyDescent="0.2">
      <c r="A640" s="73"/>
      <c r="B640" s="71"/>
      <c r="C640" s="1"/>
      <c r="D640" s="60"/>
      <c r="E640" s="298"/>
      <c r="F640" s="64"/>
    </row>
    <row r="641" spans="1:6" s="8" customFormat="1" ht="25.5" x14ac:dyDescent="0.2">
      <c r="A641" s="62">
        <v>7</v>
      </c>
      <c r="B641" s="59" t="s">
        <v>110</v>
      </c>
      <c r="C641" s="2"/>
      <c r="D641" s="266"/>
      <c r="E641" s="341"/>
      <c r="F641" s="64"/>
    </row>
    <row r="642" spans="1:6" s="8" customFormat="1" ht="12.75" x14ac:dyDescent="0.2">
      <c r="A642" s="7">
        <f>A641+0.1</f>
        <v>7.1</v>
      </c>
      <c r="B642" s="74" t="s">
        <v>367</v>
      </c>
      <c r="C642" s="12">
        <v>62</v>
      </c>
      <c r="D642" s="112" t="s">
        <v>35</v>
      </c>
      <c r="E642" s="305"/>
      <c r="F642" s="64">
        <f t="shared" ref="F642:F650" si="64">ROUND(E642*C642,2)</f>
        <v>0</v>
      </c>
    </row>
    <row r="643" spans="1:6" s="8" customFormat="1" ht="12.75" x14ac:dyDescent="0.2">
      <c r="A643" s="7">
        <f t="shared" ref="A643:A650" si="65">A642+0.1</f>
        <v>7.2</v>
      </c>
      <c r="B643" s="74" t="s">
        <v>369</v>
      </c>
      <c r="C643" s="12">
        <v>60</v>
      </c>
      <c r="D643" s="112" t="s">
        <v>35</v>
      </c>
      <c r="E643" s="305"/>
      <c r="F643" s="64">
        <f t="shared" si="64"/>
        <v>0</v>
      </c>
    </row>
    <row r="644" spans="1:6" s="8" customFormat="1" ht="12.75" x14ac:dyDescent="0.2">
      <c r="A644" s="7">
        <f t="shared" si="65"/>
        <v>7.3</v>
      </c>
      <c r="B644" s="74" t="s">
        <v>370</v>
      </c>
      <c r="C644" s="12">
        <v>2</v>
      </c>
      <c r="D644" s="112" t="s">
        <v>35</v>
      </c>
      <c r="E644" s="305"/>
      <c r="F644" s="64">
        <f t="shared" si="64"/>
        <v>0</v>
      </c>
    </row>
    <row r="645" spans="1:6" s="8" customFormat="1" ht="12.75" x14ac:dyDescent="0.2">
      <c r="A645" s="7">
        <f t="shared" si="65"/>
        <v>7.4</v>
      </c>
      <c r="B645" s="74" t="s">
        <v>371</v>
      </c>
      <c r="C645" s="12">
        <v>8</v>
      </c>
      <c r="D645" s="112" t="s">
        <v>35</v>
      </c>
      <c r="E645" s="305"/>
      <c r="F645" s="64">
        <f t="shared" si="64"/>
        <v>0</v>
      </c>
    </row>
    <row r="646" spans="1:6" s="8" customFormat="1" ht="12.75" x14ac:dyDescent="0.2">
      <c r="A646" s="7">
        <f t="shared" si="65"/>
        <v>7.5</v>
      </c>
      <c r="B646" s="74" t="s">
        <v>372</v>
      </c>
      <c r="C646" s="12">
        <v>1</v>
      </c>
      <c r="D646" s="112" t="s">
        <v>35</v>
      </c>
      <c r="E646" s="305"/>
      <c r="F646" s="64">
        <f t="shared" si="64"/>
        <v>0</v>
      </c>
    </row>
    <row r="647" spans="1:6" s="8" customFormat="1" ht="12.75" x14ac:dyDescent="0.2">
      <c r="A647" s="7">
        <f t="shared" si="65"/>
        <v>7.6</v>
      </c>
      <c r="B647" s="74" t="s">
        <v>373</v>
      </c>
      <c r="C647" s="12">
        <v>7</v>
      </c>
      <c r="D647" s="112" t="s">
        <v>35</v>
      </c>
      <c r="E647" s="305"/>
      <c r="F647" s="64">
        <f t="shared" si="64"/>
        <v>0</v>
      </c>
    </row>
    <row r="648" spans="1:6" s="8" customFormat="1" ht="12.75" x14ac:dyDescent="0.2">
      <c r="A648" s="7">
        <f t="shared" si="65"/>
        <v>7.7</v>
      </c>
      <c r="B648" s="74" t="s">
        <v>374</v>
      </c>
      <c r="C648" s="12">
        <v>1</v>
      </c>
      <c r="D648" s="112" t="s">
        <v>35</v>
      </c>
      <c r="E648" s="305"/>
      <c r="F648" s="64">
        <f t="shared" si="64"/>
        <v>0</v>
      </c>
    </row>
    <row r="649" spans="1:6" s="8" customFormat="1" ht="12.75" x14ac:dyDescent="0.2">
      <c r="A649" s="7">
        <f t="shared" si="65"/>
        <v>7.8</v>
      </c>
      <c r="B649" s="74" t="s">
        <v>375</v>
      </c>
      <c r="C649" s="12">
        <v>11</v>
      </c>
      <c r="D649" s="112" t="s">
        <v>35</v>
      </c>
      <c r="E649" s="305"/>
      <c r="F649" s="64">
        <f t="shared" si="64"/>
        <v>0</v>
      </c>
    </row>
    <row r="650" spans="1:6" s="8" customFormat="1" ht="12.75" x14ac:dyDescent="0.2">
      <c r="A650" s="7">
        <f t="shared" si="65"/>
        <v>7.9</v>
      </c>
      <c r="B650" s="74" t="s">
        <v>376</v>
      </c>
      <c r="C650" s="12">
        <v>7</v>
      </c>
      <c r="D650" s="112" t="s">
        <v>342</v>
      </c>
      <c r="E650" s="305"/>
      <c r="F650" s="64">
        <f t="shared" si="64"/>
        <v>0</v>
      </c>
    </row>
    <row r="651" spans="1:6" s="8" customFormat="1" ht="12.75" x14ac:dyDescent="0.2">
      <c r="A651" s="75"/>
      <c r="B651" s="74"/>
      <c r="C651" s="74"/>
      <c r="D651" s="74"/>
      <c r="E651" s="303"/>
      <c r="F651" s="64"/>
    </row>
    <row r="652" spans="1:6" s="8" customFormat="1" ht="12.75" x14ac:dyDescent="0.2">
      <c r="A652" s="62">
        <v>8</v>
      </c>
      <c r="B652" s="63" t="s">
        <v>66</v>
      </c>
      <c r="C652" s="79"/>
      <c r="D652" s="76"/>
      <c r="E652" s="304"/>
      <c r="F652" s="64"/>
    </row>
    <row r="653" spans="1:6" s="8" customFormat="1" ht="38.25" x14ac:dyDescent="0.2">
      <c r="A653" s="68">
        <f>+A652+0.1</f>
        <v>8.1</v>
      </c>
      <c r="B653" s="81" t="s">
        <v>101</v>
      </c>
      <c r="C653" s="82">
        <v>4</v>
      </c>
      <c r="D653" s="70" t="s">
        <v>35</v>
      </c>
      <c r="E653" s="305"/>
      <c r="F653" s="64">
        <f>ROUND(E653*C653,2)</f>
        <v>0</v>
      </c>
    </row>
    <row r="654" spans="1:6" s="8" customFormat="1" ht="38.25" x14ac:dyDescent="0.2">
      <c r="A654" s="68">
        <f>+A653+0.1</f>
        <v>8.1999999999999993</v>
      </c>
      <c r="B654" s="81" t="s">
        <v>111</v>
      </c>
      <c r="C654" s="82">
        <v>1</v>
      </c>
      <c r="D654" s="70" t="s">
        <v>35</v>
      </c>
      <c r="E654" s="305"/>
      <c r="F654" s="64">
        <f>ROUND(E654*C654,2)</f>
        <v>0</v>
      </c>
    </row>
    <row r="655" spans="1:6" s="8" customFormat="1" ht="38.25" x14ac:dyDescent="0.2">
      <c r="A655" s="68">
        <f>+A654+0.1</f>
        <v>8.3000000000000007</v>
      </c>
      <c r="B655" s="81" t="s">
        <v>100</v>
      </c>
      <c r="C655" s="82">
        <v>2</v>
      </c>
      <c r="D655" s="70" t="s">
        <v>35</v>
      </c>
      <c r="E655" s="305"/>
      <c r="F655" s="64">
        <f>ROUND(E655*C655,2)</f>
        <v>0</v>
      </c>
    </row>
    <row r="656" spans="1:6" s="8" customFormat="1" ht="25.5" x14ac:dyDescent="0.2">
      <c r="A656" s="7">
        <f t="shared" ref="A656" si="66">+A655+0.1</f>
        <v>8.4</v>
      </c>
      <c r="B656" s="83" t="s">
        <v>88</v>
      </c>
      <c r="C656" s="28">
        <v>7</v>
      </c>
      <c r="D656" s="84" t="s">
        <v>35</v>
      </c>
      <c r="E656" s="29"/>
      <c r="F656" s="82">
        <f>ROUND(E656*C656,2)</f>
        <v>0</v>
      </c>
    </row>
    <row r="657" spans="1:6" s="8" customFormat="1" ht="12.75" x14ac:dyDescent="0.2">
      <c r="A657" s="21"/>
      <c r="B657" s="85"/>
      <c r="C657" s="271"/>
      <c r="D657" s="85"/>
      <c r="E657" s="342"/>
      <c r="F657" s="265"/>
    </row>
    <row r="658" spans="1:6" s="8" customFormat="1" ht="25.5" x14ac:dyDescent="0.2">
      <c r="A658" s="25">
        <v>9</v>
      </c>
      <c r="B658" s="86" t="s">
        <v>112</v>
      </c>
      <c r="C658" s="87"/>
      <c r="D658" s="272"/>
      <c r="E658" s="306"/>
      <c r="F658" s="241"/>
    </row>
    <row r="659" spans="1:6" s="8" customFormat="1" ht="12.75" x14ac:dyDescent="0.2">
      <c r="A659" s="7">
        <f>+A658+0.1</f>
        <v>9.1</v>
      </c>
      <c r="B659" s="83" t="s">
        <v>154</v>
      </c>
      <c r="C659" s="28">
        <v>460</v>
      </c>
      <c r="D659" s="84" t="s">
        <v>35</v>
      </c>
      <c r="E659" s="29"/>
      <c r="F659" s="82">
        <f>ROUND(C659*E659,2)</f>
        <v>0</v>
      </c>
    </row>
    <row r="660" spans="1:6" s="8" customFormat="1" ht="12.75" x14ac:dyDescent="0.2">
      <c r="A660" s="7"/>
      <c r="B660" s="83"/>
      <c r="C660" s="28"/>
      <c r="D660" s="84"/>
      <c r="E660" s="29"/>
      <c r="F660" s="82"/>
    </row>
    <row r="661" spans="1:6" s="8" customFormat="1" ht="12.75" x14ac:dyDescent="0.2">
      <c r="A661" s="3">
        <v>10</v>
      </c>
      <c r="B661" s="59" t="s">
        <v>186</v>
      </c>
      <c r="C661" s="12"/>
      <c r="D661" s="69"/>
      <c r="E661" s="302"/>
      <c r="F661" s="82"/>
    </row>
    <row r="662" spans="1:6" s="8" customFormat="1" ht="25.5" x14ac:dyDescent="0.2">
      <c r="A662" s="23">
        <f>A661+0.1</f>
        <v>10.1</v>
      </c>
      <c r="B662" s="64" t="s">
        <v>187</v>
      </c>
      <c r="C662" s="93">
        <v>3</v>
      </c>
      <c r="D662" s="84" t="s">
        <v>35</v>
      </c>
      <c r="E662" s="302"/>
      <c r="F662" s="82">
        <f>ROUND(C662*E662,2)</f>
        <v>0</v>
      </c>
    </row>
    <row r="663" spans="1:6" s="8" customFormat="1" ht="12.75" x14ac:dyDescent="0.2">
      <c r="A663" s="7"/>
      <c r="B663" s="83"/>
      <c r="C663" s="28"/>
      <c r="D663" s="84"/>
      <c r="E663" s="29"/>
      <c r="F663" s="82"/>
    </row>
    <row r="664" spans="1:6" s="8" customFormat="1" ht="12.75" x14ac:dyDescent="0.2">
      <c r="A664" s="62">
        <v>11</v>
      </c>
      <c r="B664" s="79" t="s">
        <v>64</v>
      </c>
      <c r="C664" s="1"/>
      <c r="D664" s="60"/>
      <c r="E664" s="298"/>
      <c r="F664" s="82"/>
    </row>
    <row r="665" spans="1:6" s="8" customFormat="1" ht="12.75" x14ac:dyDescent="0.2">
      <c r="A665" s="68">
        <f>+A664+0.1</f>
        <v>11.1</v>
      </c>
      <c r="B665" s="64" t="s">
        <v>65</v>
      </c>
      <c r="C665" s="1">
        <v>7654.83</v>
      </c>
      <c r="D665" s="69" t="s">
        <v>76</v>
      </c>
      <c r="E665" s="298"/>
      <c r="F665" s="82">
        <f>ROUND(C665*E665,2)</f>
        <v>0</v>
      </c>
    </row>
    <row r="666" spans="1:6" s="8" customFormat="1" ht="25.5" x14ac:dyDescent="0.2">
      <c r="A666" s="68">
        <f t="shared" ref="A666:A667" si="67">+A665+0.1</f>
        <v>11.2</v>
      </c>
      <c r="B666" s="64" t="s">
        <v>89</v>
      </c>
      <c r="C666" s="1">
        <v>7654.83</v>
      </c>
      <c r="D666" s="69" t="s">
        <v>76</v>
      </c>
      <c r="E666" s="298"/>
      <c r="F666" s="82">
        <f>ROUND(C666*E666,2)</f>
        <v>0</v>
      </c>
    </row>
    <row r="667" spans="1:6" s="8" customFormat="1" ht="12.75" x14ac:dyDescent="0.2">
      <c r="A667" s="68">
        <f t="shared" si="67"/>
        <v>11.3</v>
      </c>
      <c r="B667" s="64" t="s">
        <v>159</v>
      </c>
      <c r="C667" s="1">
        <v>23954.11</v>
      </c>
      <c r="D667" s="69" t="s">
        <v>90</v>
      </c>
      <c r="E667" s="298"/>
      <c r="F667" s="82">
        <f>ROUND(C667*E667,2)</f>
        <v>0</v>
      </c>
    </row>
    <row r="668" spans="1:6" s="8" customFormat="1" ht="12.75" x14ac:dyDescent="0.2">
      <c r="A668" s="95"/>
      <c r="B668" s="63"/>
      <c r="C668" s="1"/>
      <c r="D668" s="69"/>
      <c r="E668" s="298"/>
      <c r="F668" s="82"/>
    </row>
    <row r="669" spans="1:6" s="8" customFormat="1" ht="76.5" x14ac:dyDescent="0.2">
      <c r="A669" s="62">
        <v>12</v>
      </c>
      <c r="B669" s="96" t="s">
        <v>398</v>
      </c>
      <c r="C669" s="1">
        <v>13197.99</v>
      </c>
      <c r="D669" s="60" t="s">
        <v>6</v>
      </c>
      <c r="E669" s="298"/>
      <c r="F669" s="82">
        <f>ROUND(C669*E669,2)</f>
        <v>0</v>
      </c>
    </row>
    <row r="670" spans="1:6" s="8" customFormat="1" ht="12.75" x14ac:dyDescent="0.2">
      <c r="A670" s="95"/>
      <c r="B670" s="63"/>
      <c r="C670" s="1"/>
      <c r="D670" s="60"/>
      <c r="E670" s="298"/>
      <c r="F670" s="82"/>
    </row>
    <row r="671" spans="1:6" s="8" customFormat="1" ht="25.5" x14ac:dyDescent="0.2">
      <c r="A671" s="3">
        <v>13</v>
      </c>
      <c r="B671" s="64" t="s">
        <v>91</v>
      </c>
      <c r="C671" s="93">
        <v>13197.99</v>
      </c>
      <c r="D671" s="94" t="s">
        <v>6</v>
      </c>
      <c r="E671" s="36"/>
      <c r="F671" s="82">
        <f>ROUND(C671*E671,2)</f>
        <v>0</v>
      </c>
    </row>
    <row r="672" spans="1:6" s="26" customFormat="1" ht="12.75" x14ac:dyDescent="0.2">
      <c r="A672" s="97"/>
      <c r="B672" s="98" t="s">
        <v>281</v>
      </c>
      <c r="C672" s="99"/>
      <c r="D672" s="100"/>
      <c r="E672" s="308"/>
      <c r="F672" s="101">
        <f>SUM(F612:F671)</f>
        <v>0</v>
      </c>
    </row>
    <row r="673" spans="1:6" ht="12.75" x14ac:dyDescent="0.2">
      <c r="A673" s="75"/>
      <c r="B673" s="76"/>
      <c r="C673" s="77"/>
      <c r="D673" s="78"/>
      <c r="E673" s="303"/>
      <c r="F673" s="80"/>
    </row>
    <row r="674" spans="1:6" ht="12.75" x14ac:dyDescent="0.2">
      <c r="A674" s="107" t="s">
        <v>9</v>
      </c>
      <c r="B674" s="63" t="s">
        <v>10</v>
      </c>
      <c r="C674" s="82"/>
      <c r="D674" s="70"/>
      <c r="E674" s="36"/>
      <c r="F674" s="111"/>
    </row>
    <row r="675" spans="1:6" ht="12.75" x14ac:dyDescent="0.2">
      <c r="A675" s="107"/>
      <c r="B675" s="63"/>
      <c r="C675" s="82"/>
      <c r="D675" s="70"/>
      <c r="E675" s="36"/>
      <c r="F675" s="111"/>
    </row>
    <row r="676" spans="1:6" ht="51" x14ac:dyDescent="0.2">
      <c r="A676" s="3">
        <v>1</v>
      </c>
      <c r="B676" s="81" t="s">
        <v>396</v>
      </c>
      <c r="C676" s="273">
        <v>3</v>
      </c>
      <c r="D676" s="70" t="s">
        <v>35</v>
      </c>
      <c r="E676" s="29"/>
      <c r="F676" s="82">
        <f>ROUND(E676*C676,2)</f>
        <v>0</v>
      </c>
    </row>
    <row r="677" spans="1:6" ht="12.75" x14ac:dyDescent="0.2">
      <c r="A677" s="3"/>
      <c r="B677" s="81"/>
      <c r="C677" s="274"/>
      <c r="D677" s="70"/>
      <c r="E677" s="29"/>
      <c r="F677" s="82"/>
    </row>
    <row r="678" spans="1:6" ht="25.5" x14ac:dyDescent="0.2">
      <c r="A678" s="3">
        <v>2</v>
      </c>
      <c r="B678" s="64" t="s">
        <v>397</v>
      </c>
      <c r="C678" s="349"/>
      <c r="D678" s="70" t="s">
        <v>114</v>
      </c>
      <c r="E678" s="36"/>
      <c r="F678" s="82">
        <f>ROUND(E678*C678,2)</f>
        <v>0</v>
      </c>
    </row>
    <row r="679" spans="1:6" ht="12.75" x14ac:dyDescent="0.2">
      <c r="A679" s="97"/>
      <c r="B679" s="98" t="s">
        <v>115</v>
      </c>
      <c r="C679" s="99"/>
      <c r="D679" s="100"/>
      <c r="E679" s="308"/>
      <c r="F679" s="101">
        <f>SUM(F676:F678)</f>
        <v>0</v>
      </c>
    </row>
    <row r="680" spans="1:6" ht="12.75" x14ac:dyDescent="0.2">
      <c r="A680" s="275"/>
      <c r="B680" s="240"/>
      <c r="C680" s="275"/>
      <c r="D680" s="276"/>
      <c r="E680" s="343"/>
      <c r="F680" s="275"/>
    </row>
    <row r="681" spans="1:6" ht="12.75" x14ac:dyDescent="0.2">
      <c r="A681" s="277"/>
      <c r="B681" s="278" t="s">
        <v>116</v>
      </c>
      <c r="C681" s="277"/>
      <c r="D681" s="277"/>
      <c r="E681" s="344"/>
      <c r="F681" s="277">
        <f>F679+F672+F607+F496+F404+F214+F151</f>
        <v>0</v>
      </c>
    </row>
    <row r="682" spans="1:6" ht="6.75" customHeight="1" x14ac:dyDescent="0.2">
      <c r="A682" s="275"/>
      <c r="B682" s="276"/>
      <c r="C682" s="275"/>
      <c r="D682" s="275"/>
      <c r="E682" s="343"/>
      <c r="F682" s="275"/>
    </row>
    <row r="683" spans="1:6" ht="12.75" x14ac:dyDescent="0.2">
      <c r="A683" s="277"/>
      <c r="B683" s="278" t="s">
        <v>116</v>
      </c>
      <c r="C683" s="277"/>
      <c r="D683" s="277"/>
      <c r="E683" s="344"/>
      <c r="F683" s="277">
        <f>+F681</f>
        <v>0</v>
      </c>
    </row>
    <row r="684" spans="1:6" ht="12.75" x14ac:dyDescent="0.2">
      <c r="A684" s="82"/>
      <c r="B684" s="242"/>
      <c r="C684" s="82"/>
      <c r="D684" s="70"/>
      <c r="E684" s="36"/>
      <c r="F684" s="111"/>
    </row>
    <row r="685" spans="1:6" ht="12.75" x14ac:dyDescent="0.2">
      <c r="A685" s="82"/>
      <c r="B685" s="111" t="s">
        <v>3</v>
      </c>
      <c r="C685" s="82"/>
      <c r="D685" s="70"/>
      <c r="E685" s="36"/>
      <c r="F685" s="82"/>
    </row>
    <row r="686" spans="1:6" s="11" customFormat="1" ht="12.75" x14ac:dyDescent="0.2">
      <c r="A686" s="164"/>
      <c r="B686" s="279" t="s">
        <v>117</v>
      </c>
      <c r="C686" s="280">
        <v>0.1</v>
      </c>
      <c r="D686" s="281"/>
      <c r="E686" s="345"/>
      <c r="F686" s="282">
        <f t="shared" ref="F686:F692" si="68">+$F$681*C686</f>
        <v>0</v>
      </c>
    </row>
    <row r="687" spans="1:6" s="11" customFormat="1" ht="12.75" x14ac:dyDescent="0.2">
      <c r="A687" s="164"/>
      <c r="B687" s="279" t="s">
        <v>118</v>
      </c>
      <c r="C687" s="280">
        <v>0.03</v>
      </c>
      <c r="D687" s="281"/>
      <c r="E687" s="345"/>
      <c r="F687" s="282">
        <f t="shared" si="68"/>
        <v>0</v>
      </c>
    </row>
    <row r="688" spans="1:6" s="11" customFormat="1" ht="12.75" x14ac:dyDescent="0.2">
      <c r="A688" s="164"/>
      <c r="B688" s="279" t="s">
        <v>119</v>
      </c>
      <c r="C688" s="280">
        <v>0.04</v>
      </c>
      <c r="D688" s="281"/>
      <c r="E688" s="345"/>
      <c r="F688" s="282">
        <f t="shared" si="68"/>
        <v>0</v>
      </c>
    </row>
    <row r="689" spans="1:6" s="11" customFormat="1" ht="12.75" x14ac:dyDescent="0.2">
      <c r="A689" s="164"/>
      <c r="B689" s="279" t="s">
        <v>120</v>
      </c>
      <c r="C689" s="280">
        <v>0.04</v>
      </c>
      <c r="D689" s="281"/>
      <c r="E689" s="345"/>
      <c r="F689" s="282">
        <f t="shared" si="68"/>
        <v>0</v>
      </c>
    </row>
    <row r="690" spans="1:6" s="11" customFormat="1" ht="12.75" x14ac:dyDescent="0.2">
      <c r="A690" s="164"/>
      <c r="B690" s="279" t="s">
        <v>121</v>
      </c>
      <c r="C690" s="280">
        <v>0.05</v>
      </c>
      <c r="D690" s="281"/>
      <c r="E690" s="345"/>
      <c r="F690" s="282">
        <f t="shared" si="68"/>
        <v>0</v>
      </c>
    </row>
    <row r="691" spans="1:6" s="11" customFormat="1" ht="12.75" x14ac:dyDescent="0.2">
      <c r="A691" s="164"/>
      <c r="B691" s="279" t="s">
        <v>122</v>
      </c>
      <c r="C691" s="280">
        <v>0.1</v>
      </c>
      <c r="D691" s="281"/>
      <c r="E691" s="345"/>
      <c r="F691" s="282">
        <f t="shared" si="68"/>
        <v>0</v>
      </c>
    </row>
    <row r="692" spans="1:6" s="11" customFormat="1" ht="12.75" x14ac:dyDescent="0.2">
      <c r="A692" s="164"/>
      <c r="B692" s="279" t="s">
        <v>123</v>
      </c>
      <c r="C692" s="280">
        <v>1.4999999999999999E-2</v>
      </c>
      <c r="D692" s="281"/>
      <c r="E692" s="345"/>
      <c r="F692" s="282">
        <f t="shared" si="68"/>
        <v>0</v>
      </c>
    </row>
    <row r="693" spans="1:6" s="11" customFormat="1" ht="12.75" x14ac:dyDescent="0.2">
      <c r="A693" s="164"/>
      <c r="B693" s="279" t="s">
        <v>124</v>
      </c>
      <c r="C693" s="280">
        <v>0.18</v>
      </c>
      <c r="D693" s="281"/>
      <c r="E693" s="345"/>
      <c r="F693" s="282">
        <f>+$F$686*C693</f>
        <v>0</v>
      </c>
    </row>
    <row r="694" spans="1:6" s="11" customFormat="1" ht="12.75" x14ac:dyDescent="0.2">
      <c r="A694" s="164"/>
      <c r="B694" s="279" t="s">
        <v>54</v>
      </c>
      <c r="C694" s="280">
        <v>0.01</v>
      </c>
      <c r="D694" s="281"/>
      <c r="E694" s="345"/>
      <c r="F694" s="282">
        <f>+$F$681*C694</f>
        <v>0</v>
      </c>
    </row>
    <row r="695" spans="1:6" s="11" customFormat="1" ht="12.75" x14ac:dyDescent="0.2">
      <c r="A695" s="164"/>
      <c r="B695" s="279" t="s">
        <v>125</v>
      </c>
      <c r="C695" s="280">
        <v>1E-3</v>
      </c>
      <c r="D695" s="281"/>
      <c r="E695" s="345"/>
      <c r="F695" s="282">
        <f>+$F$681*C695</f>
        <v>0</v>
      </c>
    </row>
    <row r="696" spans="1:6" s="11" customFormat="1" ht="12.75" x14ac:dyDescent="0.2">
      <c r="A696" s="164"/>
      <c r="B696" s="279" t="s">
        <v>55</v>
      </c>
      <c r="C696" s="280">
        <v>0.05</v>
      </c>
      <c r="D696" s="281"/>
      <c r="E696" s="345"/>
      <c r="F696" s="282">
        <f>+$F$681*C696</f>
        <v>0</v>
      </c>
    </row>
    <row r="697" spans="1:6" s="11" customFormat="1" ht="12.75" x14ac:dyDescent="0.2">
      <c r="A697" s="283"/>
      <c r="B697" s="284" t="s">
        <v>390</v>
      </c>
      <c r="C697" s="285">
        <v>1</v>
      </c>
      <c r="D697" s="286" t="s">
        <v>35</v>
      </c>
      <c r="E697" s="346"/>
      <c r="F697" s="287">
        <f>C697*E697</f>
        <v>0</v>
      </c>
    </row>
    <row r="698" spans="1:6" s="11" customFormat="1" ht="12.75" x14ac:dyDescent="0.2">
      <c r="A698" s="283"/>
      <c r="B698" s="284" t="s">
        <v>496</v>
      </c>
      <c r="C698" s="285">
        <v>1</v>
      </c>
      <c r="D698" s="286" t="s">
        <v>35</v>
      </c>
      <c r="E698" s="346"/>
      <c r="F698" s="287">
        <f>C698*E698</f>
        <v>0</v>
      </c>
    </row>
    <row r="699" spans="1:6" ht="12.75" x14ac:dyDescent="0.2">
      <c r="A699" s="288"/>
      <c r="B699" s="289" t="s">
        <v>0</v>
      </c>
      <c r="C699" s="290"/>
      <c r="D699" s="291"/>
      <c r="E699" s="347"/>
      <c r="F699" s="292">
        <f>SUM(F686:F698)</f>
        <v>0</v>
      </c>
    </row>
    <row r="700" spans="1:6" ht="12.75" x14ac:dyDescent="0.2">
      <c r="A700" s="293"/>
      <c r="B700" s="294"/>
      <c r="C700" s="295"/>
      <c r="D700" s="296"/>
      <c r="E700" s="348"/>
      <c r="F700" s="297"/>
    </row>
    <row r="701" spans="1:6" ht="12.75" x14ac:dyDescent="0.2">
      <c r="A701" s="277"/>
      <c r="B701" s="277" t="s">
        <v>126</v>
      </c>
      <c r="C701" s="277"/>
      <c r="D701" s="277"/>
      <c r="E701" s="344"/>
      <c r="F701" s="277">
        <f>SUM(F683,F699)</f>
        <v>0</v>
      </c>
    </row>
    <row r="702" spans="1:6" s="26" customFormat="1" ht="12.95" customHeight="1" x14ac:dyDescent="0.2">
      <c r="A702" s="357"/>
      <c r="B702" s="358"/>
      <c r="C702" s="359"/>
      <c r="D702" s="360"/>
      <c r="E702" s="360"/>
      <c r="F702" s="361"/>
    </row>
    <row r="703" spans="1:6" ht="12.95" customHeight="1" x14ac:dyDescent="0.2">
      <c r="A703" s="362"/>
      <c r="B703" s="362"/>
      <c r="C703" s="363"/>
      <c r="D703" s="364"/>
      <c r="E703" s="365"/>
      <c r="F703" s="365"/>
    </row>
    <row r="704" spans="1:6" s="26" customFormat="1" ht="12.95" customHeight="1" x14ac:dyDescent="0.2">
      <c r="A704" s="362"/>
      <c r="B704" s="362"/>
      <c r="C704" s="363"/>
      <c r="D704" s="364"/>
      <c r="E704" s="365"/>
      <c r="F704" s="365"/>
    </row>
    <row r="705" spans="1:6" s="26" customFormat="1" ht="12.95" customHeight="1" x14ac:dyDescent="0.2">
      <c r="A705" s="362"/>
      <c r="B705" s="362"/>
      <c r="C705" s="363"/>
      <c r="D705" s="364"/>
      <c r="E705" s="365"/>
      <c r="F705" s="365"/>
    </row>
    <row r="706" spans="1:6" ht="12.95" customHeight="1" x14ac:dyDescent="0.2">
      <c r="A706" s="362"/>
      <c r="B706" s="362"/>
      <c r="C706" s="363"/>
      <c r="D706" s="364"/>
      <c r="E706" s="365"/>
      <c r="F706" s="365"/>
    </row>
    <row r="707" spans="1:6" ht="12.95" customHeight="1" x14ac:dyDescent="0.2">
      <c r="E707" s="366"/>
    </row>
    <row r="708" spans="1:6" ht="12.95" customHeight="1" x14ac:dyDescent="0.2">
      <c r="A708" s="367"/>
      <c r="B708" s="367"/>
      <c r="C708" s="367"/>
      <c r="D708" s="367"/>
      <c r="E708" s="367"/>
      <c r="F708" s="367"/>
    </row>
    <row r="709" spans="1:6" ht="12.95" customHeight="1" x14ac:dyDescent="0.2">
      <c r="A709" s="368"/>
      <c r="B709" s="368"/>
      <c r="C709" s="368"/>
      <c r="D709" s="368"/>
      <c r="E709" s="368"/>
      <c r="F709" s="368"/>
    </row>
    <row r="710" spans="1:6" ht="12.95" customHeight="1" x14ac:dyDescent="0.2">
      <c r="A710" s="362"/>
      <c r="B710" s="362"/>
      <c r="C710" s="363"/>
      <c r="D710" s="364"/>
      <c r="E710" s="365"/>
      <c r="F710" s="365"/>
    </row>
    <row r="711" spans="1:6" ht="12.95" customHeight="1" x14ac:dyDescent="0.2">
      <c r="A711" s="362"/>
      <c r="B711" s="362"/>
      <c r="C711" s="363"/>
      <c r="D711" s="364"/>
      <c r="E711" s="365"/>
      <c r="F711" s="365"/>
    </row>
    <row r="712" spans="1:6" ht="12.95" customHeight="1" x14ac:dyDescent="0.2">
      <c r="A712" s="362"/>
      <c r="B712" s="362"/>
      <c r="C712" s="363"/>
      <c r="D712" s="364"/>
      <c r="E712" s="365"/>
      <c r="F712" s="365"/>
    </row>
    <row r="713" spans="1:6" ht="12.95" customHeight="1" x14ac:dyDescent="0.2">
      <c r="A713" s="362"/>
      <c r="B713" s="362"/>
      <c r="C713" s="363"/>
      <c r="D713" s="364"/>
      <c r="E713" s="365"/>
      <c r="F713" s="365"/>
    </row>
    <row r="714" spans="1:6" ht="12.95" customHeight="1" x14ac:dyDescent="0.2">
      <c r="A714" s="362"/>
      <c r="B714" s="362"/>
      <c r="C714" s="363"/>
      <c r="D714" s="364"/>
      <c r="E714" s="365"/>
      <c r="F714" s="365"/>
    </row>
    <row r="715" spans="1:6" ht="12.95" customHeight="1" x14ac:dyDescent="0.2">
      <c r="A715" s="362"/>
      <c r="B715" s="362"/>
      <c r="C715" s="363"/>
      <c r="D715" s="364"/>
      <c r="E715" s="365"/>
      <c r="F715" s="365"/>
    </row>
  </sheetData>
  <sheetProtection algorithmName="SHA-512" hashValue="hdfCNQIpJZIERz5YS+ZxZIHTj6XV+W86oHd1SXN7+TSLlSKUXTEkQpZXY4pn72/NZifK76fcTG4QWyGXXljt/w==" saltValue="8Ypspo0D766TCBkywS5u0A==" spinCount="100000" sheet="1" objects="1" scenarios="1"/>
  <mergeCells count="9">
    <mergeCell ref="A708:F708"/>
    <mergeCell ref="A709:F709"/>
    <mergeCell ref="A9:F9"/>
    <mergeCell ref="A1:F1"/>
    <mergeCell ref="A2:F2"/>
    <mergeCell ref="A3:F3"/>
    <mergeCell ref="A4:F4"/>
    <mergeCell ref="B7:F7"/>
    <mergeCell ref="B6:F6"/>
  </mergeCells>
  <pageMargins left="0.70866141732283472" right="0.70866141732283472" top="0.74803149606299213" bottom="0.74803149606299213" header="0.31496062992125984" footer="0.31496062992125984"/>
  <pageSetup scale="89" fitToHeight="0" orientation="portrait" r:id="rId1"/>
  <headerFooter>
    <oddFooter>&amp;R&amp;P / &amp;N</oddFooter>
  </headerFooter>
  <rowBreaks count="2" manualBreakCount="2">
    <brk id="661" max="5" man="1"/>
    <brk id="6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Monción - Lote II</vt:lpstr>
      <vt:lpstr>'Monción - Lote II'!Área_de_impresión</vt:lpstr>
      <vt:lpstr>'Monción - Lote II'!Títulos_a_imprimir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Ana Josefa Núñez Guzmán</cp:lastModifiedBy>
  <cp:lastPrinted>2023-05-02T13:31:07Z</cp:lastPrinted>
  <dcterms:created xsi:type="dcterms:W3CDTF">2008-02-19T10:28:27Z</dcterms:created>
  <dcterms:modified xsi:type="dcterms:W3CDTF">2023-05-22T18:35:11Z</dcterms:modified>
</cp:coreProperties>
</file>