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nunez\OneDrive - INAPA\Escritorio\LICITACIONES PROCESOS\INAPA-CCC-LPN-2022-0052 ACUEDUCTO NAGUA\PUBLICAR\"/>
    </mc:Choice>
  </mc:AlternateContent>
  <bookViews>
    <workbookView xWindow="0" yWindow="0" windowWidth="28800" windowHeight="12210" tabRatio="625"/>
  </bookViews>
  <sheets>
    <sheet name="ESTIM. CON VINC MAYO 2022" sheetId="4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xlnm._FilterDatabase" localSheetId="0" hidden="1">'ESTIM. CON VINC MAYO 2022'!$A$7:$F$7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CUEDUCTO" localSheetId="0">[3]INS!#REF!</definedName>
    <definedName name="ACUEDUCTO">[3]INS!#REF!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>[4]PRESUPUESTO!$C$4</definedName>
    <definedName name="analiis" localSheetId="0">[5]M.O.!#REF!</definedName>
    <definedName name="analiis">[5]M.O.!#REF!</definedName>
    <definedName name="ANALISSSSS">#N/A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'ESTIM. CON VINC MAYO 2022'!$A$1:$F$712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#REF!</definedName>
    <definedName name="AYCARP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[6]ADDENDA!#REF!</definedName>
    <definedName name="b">[6]ADDENDA!#REF!</definedName>
    <definedName name="BALDOSAS_TRANSPARENTE" localSheetId="0">#REF!</definedName>
    <definedName name="BALDOSAS_TRANSPARENTE">#REF!</definedName>
    <definedName name="bas3e">#N/A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[7]INSU!$B$42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 localSheetId="0">#REF!</definedName>
    <definedName name="BRIGADATOPOGRAFICA">#REF!</definedName>
    <definedName name="BVNBVNBV">#N/A</definedName>
    <definedName name="C._ADICIONAL">#N/A</definedName>
    <definedName name="caballeteasbecto" localSheetId="0">[8]precios!#REF!</definedName>
    <definedName name="caballeteasbecto">[8]precios!#REF!</definedName>
    <definedName name="caballeteasbeto" localSheetId="0">[8]precios!#REF!</definedName>
    <definedName name="caballeteasbeto">[8]precios!#REF!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COL" localSheetId="0">[5]M.O.!#REF!</definedName>
    <definedName name="CARACOL">[5]M.O.!#REF!</definedName>
    <definedName name="CARANTEPECHO" localSheetId="0">#REF!</definedName>
    <definedName name="CARANTEPECHO">#REF!</definedName>
    <definedName name="CARCOL30" localSheetId="0">#REF!</definedName>
    <definedName name="CARCOL30">#REF!</definedName>
    <definedName name="CARCOL50" localSheetId="0">#REF!</definedName>
    <definedName name="CARCOL50">#REF!</definedName>
    <definedName name="CARCOLAMARRE" localSheetId="0">#REF!</definedName>
    <definedName name="CARCOLAMARRE">#REF!</definedName>
    <definedName name="CARGA_SOCIAL" localSheetId="0">#REF!</definedName>
    <definedName name="CARGA_SOCIAL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ETILLA" localSheetId="0">#REF!</definedName>
    <definedName name="CARRETILLA">#REF!</definedName>
    <definedName name="CASABE" localSheetId="0">[5]M.O.!#REF!</definedName>
    <definedName name="CASABE">[5]M.O.!#REF!</definedName>
    <definedName name="CASBESTO" localSheetId="0">#REF!</definedName>
    <definedName name="CASBESTO">#REF!</definedName>
    <definedName name="CBLOCK10" localSheetId="0">#REF!</definedName>
    <definedName name="CBLOCK10">#REF!</definedName>
    <definedName name="cell">'[9]LISTADO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[7]INSU!$B$104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[10]INS!$D$767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OPIA" localSheetId="0">[3]INS!#REF!</definedName>
    <definedName name="COPIA">[3]INS!#REF!</definedName>
    <definedName name="CRUZ_HG_1_12" localSheetId="0">#REF!</definedName>
    <definedName name="CRUZ_HG_1_12">#REF!</definedName>
    <definedName name="cuadro" localSheetId="0">[6]ADDENDA!#REF!</definedName>
    <definedName name="cuadro">[6]ADDENDA!#REF!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#REF!</definedName>
    <definedName name="CZINC">#REF!</definedName>
    <definedName name="derop" localSheetId="0">#N/A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 localSheetId="0">#REF!</definedName>
    <definedName name="DUCHA_PLASTICA_CALIENTE_CROMO_12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[6]ADDENDA!#REF!</definedName>
    <definedName name="expl">[6]ADDENDA!#REF!</definedName>
    <definedName name="Extracción_IM" localSheetId="0">#REF!</definedName>
    <definedName name="Extracción_IM">#REF!</definedName>
    <definedName name="FIOR" localSheetId="0">#REF!</definedName>
    <definedName name="FIOR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>#N/A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'[10]HORM.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lma" localSheetId="0">[5]M.O.!#REF!</definedName>
    <definedName name="ilma">[5]M.O.!#REF!</definedName>
    <definedName name="Imprimir_área_IM">[4]PRESUPUESTO!$A$1763:$L$1796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k" localSheetId="0">[5]M.O.!#REF!</definedName>
    <definedName name="k">[5]M.O.!#REF!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[7]INSU!$B$41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#REF!</definedName>
    <definedName name="MAESTROCARP">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#REF!</definedName>
    <definedName name="MOPISOCERAMICA">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[11]Insumos!#REF!</definedName>
    <definedName name="NADA">[11]Insumos!#REF!</definedName>
    <definedName name="NINGUNA" localSheetId="0">[11]Insumos!#REF!</definedName>
    <definedName name="NINGUNA">[11]Insumos!#REF!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[10]SALARIOS!$C$10</definedName>
    <definedName name="OXIGENO_CIL" localSheetId="0">#REF!</definedName>
    <definedName name="OXIGENO_CIL">#REF!</definedName>
    <definedName name="p" localSheetId="0">[12]peso!#REF!</definedName>
    <definedName name="p">[12]peso!#REF!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[7]MO!$B$11</definedName>
    <definedName name="PEONCARP" localSheetId="0">#REF!</definedName>
    <definedName name="PEONCARP">#REF!</definedName>
    <definedName name="PERFIL_CUADRADO_34">[7]INSU!$B$91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[10]INS!$D$770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[7]INSU!$B$103</definedName>
    <definedName name="PLANTA_ELECTRICA" localSheetId="0">#REF!</definedName>
    <definedName name="PLANTA_ELECTRICA">#REF!</definedName>
    <definedName name="PLASTICO">[7]INSU!$B$90</definedName>
    <definedName name="PLIGADORA2" localSheetId="0">#REF!</definedName>
    <definedName name="PLIGADORA2">#REF!</definedName>
    <definedName name="PLOMERO" localSheetId="0">#REF!</definedName>
    <definedName name="PLOMERO">#REF!</definedName>
    <definedName name="PLOMERO_SOLDADOR" localSheetId="0">#REF!</definedName>
    <definedName name="PLOMERO_SOLDADOR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YWOOD_34_2CARAS" localSheetId="0">#REF!</definedName>
    <definedName name="PLYWOOD_34_2CARAS">#REF!</definedName>
    <definedName name="pmadera2162" localSheetId="0">[8]precios!#REF!</definedName>
    <definedName name="pmadera2162">[8]precios!#REF!</definedName>
    <definedName name="po">[13]PRESUPUESTO!$O$9:$O$236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 localSheetId="0">#REF!</definedName>
    <definedName name="PWINCHE2000K">#REF!</definedName>
    <definedName name="Q" localSheetId="0">#REF!</definedName>
    <definedName name="Q">#REF!</definedName>
    <definedName name="qw">[13]PRESUPUESTO!$M$10:$AH$731</definedName>
    <definedName name="qwe">[4]PRESUPUESTO!$D$133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[15]COF!$G$733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>#N/A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pm" localSheetId="0">#REF!</definedName>
    <definedName name="spm">#REF!</definedName>
    <definedName name="SS">[5]M.O.!$C$12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'ESTIM. CON VINC MAYO 2022'!$1:$8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_FC7055F2_165C_4ECF_924D_37F607DAA418_.wvu.PrintArea" localSheetId="0" hidden="1">'ESTIM. CON VINC MAYO 2022'!$A$1:$F$711</definedName>
    <definedName name="Z_FC7055F2_165C_4ECF_924D_37F607DAA418_.wvu.PrintTitles" localSheetId="0" hidden="1">'ESTIM. CON VINC MAYO 2022'!$1:$7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44" l="1"/>
  <c r="F16" i="44"/>
  <c r="A507" i="44" l="1"/>
  <c r="A508" i="44" s="1"/>
  <c r="A509" i="44" s="1"/>
  <c r="A510" i="44" s="1"/>
  <c r="A511" i="44" s="1"/>
  <c r="A512" i="44" s="1"/>
  <c r="A513" i="44" s="1"/>
  <c r="F285" i="44" l="1"/>
  <c r="F707" i="44"/>
  <c r="F706" i="44"/>
  <c r="F705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5" i="44"/>
  <c r="F164" i="44"/>
  <c r="F163" i="44"/>
  <c r="F162" i="44"/>
  <c r="F161" i="44"/>
  <c r="F160" i="44"/>
  <c r="F159" i="44"/>
  <c r="F158" i="44"/>
  <c r="F157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507" i="44" l="1"/>
  <c r="F189" i="44"/>
  <c r="F94" i="44" l="1"/>
  <c r="F92" i="44"/>
  <c r="F90" i="44"/>
  <c r="F89" i="44"/>
  <c r="F88" i="44"/>
  <c r="F87" i="44"/>
  <c r="F86" i="44"/>
  <c r="F85" i="44"/>
  <c r="F84" i="44"/>
  <c r="F83" i="44"/>
  <c r="A83" i="44"/>
  <c r="A84" i="44" s="1"/>
  <c r="A85" i="44" s="1"/>
  <c r="A86" i="44" s="1"/>
  <c r="A87" i="44" s="1"/>
  <c r="A88" i="44" s="1"/>
  <c r="A89" i="44" s="1"/>
  <c r="A90" i="44" s="1"/>
  <c r="F80" i="44"/>
  <c r="F78" i="44"/>
  <c r="F77" i="44"/>
  <c r="F76" i="44"/>
  <c r="F75" i="44"/>
  <c r="F74" i="44"/>
  <c r="F73" i="44"/>
  <c r="F72" i="44"/>
  <c r="A72" i="44"/>
  <c r="A73" i="44" s="1"/>
  <c r="A74" i="44" s="1"/>
  <c r="A75" i="44" s="1"/>
  <c r="A76" i="44" s="1"/>
  <c r="A77" i="44" s="1"/>
  <c r="A78" i="44" s="1"/>
  <c r="F69" i="44"/>
  <c r="F68" i="44"/>
  <c r="F67" i="44"/>
  <c r="F66" i="44"/>
  <c r="F65" i="44"/>
  <c r="A65" i="44"/>
  <c r="A66" i="44" s="1"/>
  <c r="A67" i="44" s="1"/>
  <c r="A68" i="44" s="1"/>
  <c r="A69" i="44" s="1"/>
  <c r="F62" i="44"/>
  <c r="F61" i="44"/>
  <c r="F60" i="44"/>
  <c r="F59" i="44"/>
  <c r="F58" i="44"/>
  <c r="A58" i="44"/>
  <c r="A59" i="44" s="1"/>
  <c r="A60" i="44" s="1"/>
  <c r="A61" i="44" s="1"/>
  <c r="A62" i="44" s="1"/>
  <c r="F55" i="44"/>
  <c r="F132" i="44" l="1"/>
  <c r="F131" i="44"/>
  <c r="F130" i="44"/>
  <c r="F127" i="44"/>
  <c r="F126" i="44"/>
  <c r="F123" i="44"/>
  <c r="F122" i="44"/>
  <c r="F121" i="44"/>
  <c r="F118" i="44"/>
  <c r="F117" i="44"/>
  <c r="F114" i="44"/>
  <c r="F113" i="44"/>
  <c r="F112" i="44"/>
  <c r="F111" i="44"/>
  <c r="F110" i="44"/>
  <c r="F107" i="44"/>
  <c r="F106" i="44"/>
  <c r="F105" i="44"/>
  <c r="F102" i="44"/>
  <c r="F101" i="44"/>
  <c r="F100" i="44"/>
  <c r="F134" i="44" l="1"/>
  <c r="F190" i="44" s="1"/>
  <c r="F617" i="44"/>
  <c r="A616" i="44"/>
  <c r="F615" i="44"/>
  <c r="F614" i="44"/>
  <c r="A613" i="44"/>
  <c r="F612" i="44"/>
  <c r="F611" i="44"/>
  <c r="A610" i="44"/>
  <c r="F609" i="44"/>
  <c r="F608" i="44"/>
  <c r="A603" i="44"/>
  <c r="A604" i="44" s="1"/>
  <c r="A605" i="44" s="1"/>
  <c r="A606" i="44" s="1"/>
  <c r="A607" i="44" s="1"/>
  <c r="F602" i="44"/>
  <c r="F601" i="44"/>
  <c r="F599" i="44"/>
  <c r="A656" i="44"/>
  <c r="A657" i="44" s="1"/>
  <c r="A658" i="44" s="1"/>
  <c r="A650" i="44"/>
  <c r="A651" i="44" s="1"/>
  <c r="A652" i="44" s="1"/>
  <c r="A644" i="44"/>
  <c r="A645" i="44" s="1"/>
  <c r="A646" i="44" s="1"/>
  <c r="F665" i="44" l="1"/>
  <c r="F664" i="44"/>
  <c r="F409" i="44" l="1"/>
  <c r="F406" i="44"/>
  <c r="F405" i="44"/>
  <c r="F404" i="44"/>
  <c r="F403" i="44"/>
  <c r="F402" i="44"/>
  <c r="F399" i="44"/>
  <c r="F398" i="44"/>
  <c r="F397" i="44"/>
  <c r="F396" i="44"/>
  <c r="F395" i="44"/>
  <c r="F392" i="44"/>
  <c r="F410" i="44" l="1"/>
  <c r="F38" i="44" l="1"/>
  <c r="F37" i="44"/>
  <c r="A37" i="44"/>
  <c r="A38" i="44" s="1"/>
  <c r="A39" i="44" s="1"/>
  <c r="F39" i="44" l="1"/>
  <c r="F45" i="44" l="1"/>
  <c r="A42" i="44"/>
  <c r="A43" i="44" s="1"/>
  <c r="A44" i="44" s="1"/>
  <c r="F41" i="44"/>
  <c r="F33" i="44"/>
  <c r="A32" i="44"/>
  <c r="F31" i="44"/>
  <c r="F30" i="44"/>
  <c r="A29" i="44"/>
  <c r="F28" i="44"/>
  <c r="F27" i="44"/>
  <c r="A26" i="44"/>
  <c r="F25" i="44"/>
  <c r="F24" i="44"/>
  <c r="A19" i="44"/>
  <c r="A20" i="44" s="1"/>
  <c r="A21" i="44" s="1"/>
  <c r="A22" i="44" s="1"/>
  <c r="A23" i="44" s="1"/>
  <c r="F18" i="44"/>
  <c r="F17" i="44"/>
  <c r="A14" i="44"/>
  <c r="A15" i="44" s="1"/>
  <c r="A16" i="44" s="1"/>
  <c r="F10" i="44"/>
  <c r="F446" i="44"/>
  <c r="F445" i="44"/>
  <c r="A445" i="44"/>
  <c r="A446" i="44" s="1"/>
  <c r="A447" i="44" s="1"/>
  <c r="F26" i="44" l="1"/>
  <c r="F36" i="44"/>
  <c r="F14" i="44"/>
  <c r="F447" i="44"/>
  <c r="F29" i="44" l="1"/>
  <c r="F34" i="44"/>
  <c r="F15" i="44"/>
  <c r="F32" i="44" l="1"/>
  <c r="F19" i="44"/>
  <c r="F48" i="44"/>
  <c r="F42" i="44"/>
  <c r="F22" i="44" l="1"/>
  <c r="F43" i="44"/>
  <c r="F44" i="44" l="1"/>
  <c r="F222" i="44" l="1"/>
  <c r="F221" i="44"/>
  <c r="A221" i="44"/>
  <c r="A222" i="44" s="1"/>
  <c r="A223" i="44" s="1"/>
  <c r="F547" i="44"/>
  <c r="F595" i="44"/>
  <c r="F593" i="44"/>
  <c r="F582" i="44"/>
  <c r="F581" i="44"/>
  <c r="F578" i="44"/>
  <c r="F577" i="44"/>
  <c r="F576" i="44"/>
  <c r="F575" i="44"/>
  <c r="F574" i="44"/>
  <c r="F571" i="44"/>
  <c r="F570" i="44"/>
  <c r="F569" i="44"/>
  <c r="F566" i="44"/>
  <c r="F504" i="44"/>
  <c r="F561" i="44"/>
  <c r="F555" i="44"/>
  <c r="F220" i="44" l="1"/>
  <c r="F223" i="44"/>
  <c r="A488" i="44" l="1"/>
  <c r="A489" i="44" s="1"/>
  <c r="F487" i="44"/>
  <c r="F482" i="44"/>
  <c r="F481" i="44"/>
  <c r="F320" i="44"/>
  <c r="F488" i="44" l="1"/>
  <c r="F483" i="44"/>
  <c r="F489" i="44" l="1"/>
  <c r="F590" i="44"/>
  <c r="F484" i="44"/>
  <c r="F591" i="44"/>
  <c r="F257" i="44" l="1"/>
  <c r="F254" i="44"/>
  <c r="F453" i="44"/>
  <c r="A450" i="44"/>
  <c r="A451" i="44" s="1"/>
  <c r="A452" i="44" s="1"/>
  <c r="F449" i="44"/>
  <c r="F443" i="44"/>
  <c r="A440" i="44"/>
  <c r="A437" i="44"/>
  <c r="A434" i="44"/>
  <c r="A427" i="44"/>
  <c r="A428" i="44" s="1"/>
  <c r="A422" i="44"/>
  <c r="A423" i="44" s="1"/>
  <c r="A424" i="44" s="1"/>
  <c r="F255" i="44" l="1"/>
  <c r="F437" i="44"/>
  <c r="A430" i="44"/>
  <c r="A431" i="44" s="1"/>
  <c r="A429" i="44"/>
  <c r="F256" i="44" l="1"/>
  <c r="F440" i="44"/>
  <c r="F444" i="44"/>
  <c r="A664" i="44" l="1"/>
  <c r="A665" i="44" s="1"/>
  <c r="F452" i="44" l="1"/>
  <c r="F659" i="44" l="1"/>
  <c r="A659" i="44"/>
  <c r="A653" i="44"/>
  <c r="F648" i="44"/>
  <c r="F649" i="44"/>
  <c r="F657" i="44" l="1"/>
  <c r="F658" i="44"/>
  <c r="F653" i="44"/>
  <c r="F651" i="44"/>
  <c r="F652" i="44"/>
  <c r="F258" i="44" l="1"/>
  <c r="F259" i="44"/>
  <c r="F260" i="44"/>
  <c r="F261" i="44"/>
  <c r="F262" i="44"/>
  <c r="F263" i="44"/>
  <c r="A260" i="44" l="1"/>
  <c r="A261" i="44" s="1"/>
  <c r="F307" i="44"/>
  <c r="A294" i="44" l="1"/>
  <c r="A295" i="44" s="1"/>
  <c r="A296" i="44" s="1"/>
  <c r="A297" i="44" s="1"/>
  <c r="A298" i="44" s="1"/>
  <c r="A284" i="44"/>
  <c r="A285" i="44" s="1"/>
  <c r="A286" i="44" s="1"/>
  <c r="A287" i="44" s="1"/>
  <c r="A288" i="44" s="1"/>
  <c r="A289" i="44" s="1"/>
  <c r="A290" i="44" s="1"/>
  <c r="A291" i="44" s="1"/>
  <c r="A264" i="44"/>
  <c r="A265" i="44" s="1"/>
  <c r="A266" i="44" s="1"/>
  <c r="A267" i="44" s="1"/>
  <c r="A268" i="44" s="1"/>
  <c r="A269" i="44" s="1"/>
  <c r="A270" i="44" s="1"/>
  <c r="A271" i="44" s="1"/>
  <c r="A272" i="44" s="1"/>
  <c r="F563" i="44"/>
  <c r="F559" i="44"/>
  <c r="F557" i="44"/>
  <c r="F554" i="44"/>
  <c r="F553" i="44"/>
  <c r="F552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18" i="44"/>
  <c r="F517" i="44"/>
  <c r="F514" i="44"/>
  <c r="A514" i="44"/>
  <c r="F501" i="44"/>
  <c r="F497" i="44"/>
  <c r="A492" i="44"/>
  <c r="A493" i="44" s="1"/>
  <c r="A494" i="44" s="1"/>
  <c r="A495" i="44" s="1"/>
  <c r="A496" i="44" s="1"/>
  <c r="A497" i="44" s="1"/>
  <c r="A498" i="44" s="1"/>
  <c r="A499" i="44" s="1"/>
  <c r="A500" i="44" s="1"/>
  <c r="F477" i="44" l="1"/>
  <c r="F473" i="44"/>
  <c r="F472" i="44"/>
  <c r="F467" i="44"/>
  <c r="F464" i="44"/>
  <c r="F462" i="44"/>
  <c r="F249" i="44"/>
  <c r="F245" i="44"/>
  <c r="F244" i="44"/>
  <c r="A241" i="44"/>
  <c r="A242" i="44" s="1"/>
  <c r="A243" i="44" s="1"/>
  <c r="A244" i="44" s="1"/>
  <c r="A245" i="44" s="1"/>
  <c r="F242" i="44"/>
  <c r="F241" i="44"/>
  <c r="F238" i="44"/>
  <c r="F355" i="44"/>
  <c r="F353" i="44"/>
  <c r="F351" i="44"/>
  <c r="F349" i="44"/>
  <c r="F347" i="44"/>
  <c r="F345" i="44"/>
  <c r="F344" i="44"/>
  <c r="F336" i="44"/>
  <c r="F335" i="44"/>
  <c r="F332" i="44"/>
  <c r="F331" i="44"/>
  <c r="F330" i="44"/>
  <c r="F329" i="44"/>
  <c r="F328" i="44"/>
  <c r="F325" i="44"/>
  <c r="F324" i="44"/>
  <c r="F323" i="44"/>
  <c r="F314" i="44"/>
  <c r="F313" i="44"/>
  <c r="F312" i="44"/>
  <c r="F309" i="44"/>
  <c r="F308" i="44"/>
  <c r="F306" i="44"/>
  <c r="F305" i="44"/>
  <c r="F304" i="44"/>
  <c r="F303" i="44"/>
  <c r="F302" i="44"/>
  <c r="F301" i="44"/>
  <c r="F298" i="44"/>
  <c r="F297" i="44"/>
  <c r="F296" i="44"/>
  <c r="F295" i="44"/>
  <c r="F294" i="44"/>
  <c r="F291" i="44"/>
  <c r="F290" i="44"/>
  <c r="F281" i="44"/>
  <c r="F280" i="44"/>
  <c r="F277" i="44"/>
  <c r="F275" i="44"/>
  <c r="F253" i="44"/>
  <c r="F476" i="44" l="1"/>
  <c r="F248" i="44"/>
  <c r="F376" i="44" l="1"/>
  <c r="F377" i="44"/>
  <c r="F379" i="44"/>
  <c r="F380" i="44"/>
  <c r="F382" i="44"/>
  <c r="F454" i="44" l="1"/>
  <c r="F46" i="44" l="1"/>
  <c r="F389" i="44" l="1"/>
  <c r="F373" i="44"/>
  <c r="F374" i="44"/>
  <c r="F229" i="44" l="1"/>
  <c r="F219" i="44"/>
  <c r="F225" i="44"/>
  <c r="F385" i="44"/>
  <c r="F687" i="44" l="1"/>
  <c r="A198" i="44" l="1"/>
  <c r="A199" i="44" s="1"/>
  <c r="A200" i="44" s="1"/>
  <c r="A203" i="44"/>
  <c r="A204" i="44" s="1"/>
  <c r="A210" i="44"/>
  <c r="A213" i="44"/>
  <c r="A216" i="44"/>
  <c r="A205" i="44" l="1"/>
  <c r="A206" i="44"/>
  <c r="A207" i="44" s="1"/>
  <c r="A226" i="44"/>
  <c r="A227" i="44" s="1"/>
  <c r="A228" i="44" s="1"/>
  <c r="A673" i="44"/>
  <c r="A674" i="44" s="1"/>
  <c r="A668" i="44"/>
  <c r="A669" i="44" s="1"/>
  <c r="A670" i="44" s="1"/>
  <c r="F655" i="44"/>
  <c r="F660" i="44"/>
  <c r="F610" i="44" l="1"/>
  <c r="F604" i="44" l="1"/>
  <c r="F600" i="44"/>
  <c r="F613" i="44"/>
  <c r="F603" i="44"/>
  <c r="F618" i="44"/>
  <c r="F616" i="44" l="1"/>
  <c r="F606" i="44"/>
  <c r="F620" i="44"/>
  <c r="F605" i="44" l="1"/>
  <c r="F622" i="44"/>
  <c r="A677" i="44" l="1"/>
  <c r="A678" i="44" s="1"/>
  <c r="A679" i="44" s="1"/>
  <c r="A647" i="44"/>
  <c r="F643" i="44"/>
  <c r="F642" i="44"/>
  <c r="A637" i="44"/>
  <c r="A638" i="44" s="1"/>
  <c r="A639" i="44" s="1"/>
  <c r="A640" i="44" s="1"/>
  <c r="A641" i="44" s="1"/>
  <c r="F636" i="44"/>
  <c r="F635" i="44"/>
  <c r="A632" i="44"/>
  <c r="A633" i="44" s="1"/>
  <c r="A634" i="44" s="1"/>
  <c r="F628" i="44"/>
  <c r="A386" i="44"/>
  <c r="A387" i="44" s="1"/>
  <c r="A388" i="44" s="1"/>
  <c r="A381" i="44"/>
  <c r="A378" i="44"/>
  <c r="A375" i="44"/>
  <c r="A368" i="44"/>
  <c r="A369" i="44" s="1"/>
  <c r="A370" i="44" s="1"/>
  <c r="A371" i="44" s="1"/>
  <c r="A372" i="44" s="1"/>
  <c r="F367" i="44"/>
  <c r="F366" i="44"/>
  <c r="A363" i="44"/>
  <c r="A364" i="44" s="1"/>
  <c r="A365" i="44" s="1"/>
  <c r="F359" i="44"/>
  <c r="F629" i="44" l="1"/>
  <c r="F647" i="44"/>
  <c r="F646" i="44"/>
  <c r="F434" i="44"/>
  <c r="F645" i="44"/>
  <c r="F213" i="44" l="1"/>
  <c r="F210" i="44"/>
  <c r="F427" i="44"/>
  <c r="F442" i="44"/>
  <c r="F218" i="44" l="1"/>
  <c r="F216" i="44"/>
  <c r="F206" i="44"/>
  <c r="F681" i="44"/>
  <c r="F381" i="44"/>
  <c r="F430" i="44" l="1"/>
  <c r="F640" i="44"/>
  <c r="F378" i="44" l="1"/>
  <c r="F644" i="44" l="1"/>
  <c r="F650" i="44"/>
  <c r="F375" i="44"/>
  <c r="F383" i="44" s="1"/>
  <c r="F371" i="44" l="1"/>
  <c r="F656" i="44"/>
  <c r="F661" i="44" l="1"/>
  <c r="F689" i="44" l="1"/>
  <c r="F690" i="44" s="1"/>
  <c r="F456" i="44" l="1"/>
  <c r="F633" i="44"/>
  <c r="F412" i="44"/>
  <c r="F607" i="44" l="1"/>
  <c r="F20" i="44"/>
  <c r="F370" i="44"/>
  <c r="F198" i="44"/>
  <c r="F200" i="44"/>
  <c r="F207" i="44"/>
  <c r="F668" i="44"/>
  <c r="F677" i="44"/>
  <c r="F199" i="44"/>
  <c r="F226" i="44"/>
  <c r="F669" i="44"/>
  <c r="F372" i="44"/>
  <c r="F634" i="44"/>
  <c r="F369" i="44"/>
  <c r="F678" i="44"/>
  <c r="F670" i="44"/>
  <c r="F204" i="44"/>
  <c r="F632" i="44"/>
  <c r="F205" i="44"/>
  <c r="F386" i="44"/>
  <c r="F683" i="44"/>
  <c r="F414" i="44"/>
  <c r="F23" i="44" l="1"/>
  <c r="F623" i="44"/>
  <c r="F21" i="44"/>
  <c r="F639" i="44"/>
  <c r="F450" i="44"/>
  <c r="F422" i="44"/>
  <c r="F423" i="44"/>
  <c r="F424" i="44"/>
  <c r="F273" i="44"/>
  <c r="F287" i="44"/>
  <c r="F428" i="44"/>
  <c r="F429" i="44"/>
  <c r="F641" i="44"/>
  <c r="F431" i="44"/>
  <c r="F286" i="44"/>
  <c r="F284" i="44"/>
  <c r="F339" i="44"/>
  <c r="F419" i="44"/>
  <c r="F638" i="44"/>
  <c r="F364" i="44"/>
  <c r="F227" i="44"/>
  <c r="F368" i="44"/>
  <c r="F363" i="44"/>
  <c r="F365" i="44"/>
  <c r="F195" i="44"/>
  <c r="F679" i="44"/>
  <c r="F203" i="44"/>
  <c r="F228" i="44"/>
  <c r="F387" i="44"/>
  <c r="F388" i="44"/>
  <c r="F232" i="44"/>
  <c r="F230" i="44"/>
  <c r="F49" i="44" l="1"/>
  <c r="F585" i="44"/>
  <c r="F233" i="44"/>
  <c r="F316" i="44"/>
  <c r="F471" i="44"/>
  <c r="F509" i="44"/>
  <c r="F510" i="44"/>
  <c r="F502" i="44"/>
  <c r="F508" i="44"/>
  <c r="F243" i="44"/>
  <c r="F468" i="44"/>
  <c r="F451" i="44"/>
  <c r="F457" i="44" s="1"/>
  <c r="F340" i="44"/>
  <c r="F288" i="44"/>
  <c r="F289" i="44"/>
  <c r="F637" i="44"/>
  <c r="F360" i="44"/>
  <c r="F549" i="44" l="1"/>
  <c r="F513" i="44"/>
  <c r="F341" i="44"/>
  <c r="F264" i="44"/>
  <c r="F511" i="44"/>
  <c r="F512" i="44"/>
  <c r="F586" i="44"/>
  <c r="F673" i="44"/>
  <c r="F674" i="44"/>
  <c r="F684" i="44" l="1"/>
  <c r="F587" i="44"/>
  <c r="F266" i="44"/>
  <c r="F265" i="44" l="1"/>
  <c r="F272" i="44" l="1"/>
  <c r="F269" i="44" l="1"/>
  <c r="F268" i="44"/>
  <c r="F267" i="44"/>
  <c r="F271" i="44" l="1"/>
  <c r="F270" i="44"/>
  <c r="F356" i="44" l="1"/>
  <c r="F492" i="44" l="1"/>
  <c r="F494" i="44" l="1"/>
  <c r="F493" i="44" l="1"/>
  <c r="F496" i="44" l="1"/>
  <c r="F498" i="44"/>
  <c r="F495" i="44"/>
  <c r="F500" i="44" l="1"/>
  <c r="F499" i="44"/>
  <c r="F596" i="44" l="1"/>
  <c r="F415" i="44"/>
  <c r="F691" i="44" l="1"/>
  <c r="F700" i="44" l="1"/>
  <c r="F695" i="44"/>
  <c r="F694" i="44"/>
  <c r="F697" i="44"/>
  <c r="F698" i="44"/>
  <c r="F702" i="44"/>
  <c r="F703" i="44"/>
  <c r="F704" i="44"/>
  <c r="F696" i="44"/>
  <c r="F699" i="44"/>
  <c r="F701" i="44" l="1"/>
  <c r="F708" i="44" s="1"/>
  <c r="F710" i="44" s="1"/>
</calcChain>
</file>

<file path=xl/sharedStrings.xml><?xml version="1.0" encoding="utf-8"?>
<sst xmlns="http://schemas.openxmlformats.org/spreadsheetml/2006/main" count="1053" uniqueCount="488">
  <si>
    <t>TOTAL GASTOS INDIRECTOS</t>
  </si>
  <si>
    <t>CANTIDAD</t>
  </si>
  <si>
    <t>%</t>
  </si>
  <si>
    <t>ML</t>
  </si>
  <si>
    <t>P.U. (RD$)</t>
  </si>
  <si>
    <t>GASTOS INDIRECTOS</t>
  </si>
  <si>
    <t>PA</t>
  </si>
  <si>
    <t>REPLANTEO</t>
  </si>
  <si>
    <t>M</t>
  </si>
  <si>
    <t>MOVIMIENTO DE TIERRA:</t>
  </si>
  <si>
    <t>VALOR ( RD$)</t>
  </si>
  <si>
    <t>A</t>
  </si>
  <si>
    <t>Z</t>
  </si>
  <si>
    <t>VARIOS</t>
  </si>
  <si>
    <t>SUMINISTRO Y COLOCACION DE:</t>
  </si>
  <si>
    <t>MOVIMIENTO DE TIERRA</t>
  </si>
  <si>
    <t xml:space="preserve">PRELIMINARES </t>
  </si>
  <si>
    <t>9.1.2</t>
  </si>
  <si>
    <t>9.1.3</t>
  </si>
  <si>
    <t>9.1.1</t>
  </si>
  <si>
    <t>9.2.1</t>
  </si>
  <si>
    <t>9.2.2</t>
  </si>
  <si>
    <t>9.2.3</t>
  </si>
  <si>
    <t>9.2.4</t>
  </si>
  <si>
    <t>9.2.5</t>
  </si>
  <si>
    <t>9.3.1</t>
  </si>
  <si>
    <t>9.3.2</t>
  </si>
  <si>
    <t>9.3.3</t>
  </si>
  <si>
    <t>9.3.4</t>
  </si>
  <si>
    <t>9.3.5</t>
  </si>
  <si>
    <t>B</t>
  </si>
  <si>
    <t>C</t>
  </si>
  <si>
    <t>Nº</t>
  </si>
  <si>
    <t>DESCRIPCIÓN</t>
  </si>
  <si>
    <t>UD</t>
  </si>
  <si>
    <t>Ud</t>
  </si>
  <si>
    <t>Día</t>
  </si>
  <si>
    <t>1.1</t>
  </si>
  <si>
    <t>SUMINISTRO DE TUBERÍA</t>
  </si>
  <si>
    <t>COLOCACIÓN DE TUBERÍA</t>
  </si>
  <si>
    <t>Replanteo</t>
  </si>
  <si>
    <t>Ley 6-86</t>
  </si>
  <si>
    <t>Imprevistos</t>
  </si>
  <si>
    <t>M³</t>
  </si>
  <si>
    <t>Fraguache</t>
  </si>
  <si>
    <t>Cantos</t>
  </si>
  <si>
    <t>P.A.</t>
  </si>
  <si>
    <t>Remoción de carpeta asfáltica</t>
  </si>
  <si>
    <t>Relleno compactado de material c/compactador mecánico en capas de 0.20m</t>
  </si>
  <si>
    <t>REPOSICIÓN DE CARPETA ASFÁLTICA</t>
  </si>
  <si>
    <t xml:space="preserve">Imprimación sencilla </t>
  </si>
  <si>
    <t>HR</t>
  </si>
  <si>
    <t>DEMOLICIÓN DE:</t>
  </si>
  <si>
    <t>Contén</t>
  </si>
  <si>
    <t>Bote de material demolido c/camión</t>
  </si>
  <si>
    <t>REPOSICIÓN DE:</t>
  </si>
  <si>
    <t>U</t>
  </si>
  <si>
    <t>APLICACIÓN DE:</t>
  </si>
  <si>
    <t>CORTE, EXTRACCIÓN Y BOTE DE CARPETA ASFÁLTICA (L=1,370.00 M)</t>
  </si>
  <si>
    <t>Corte de Asfalto e=2" (2 lados)</t>
  </si>
  <si>
    <t>Remoción de carpeta Asfáltica</t>
  </si>
  <si>
    <t>M²</t>
  </si>
  <si>
    <t>M³E</t>
  </si>
  <si>
    <t xml:space="preserve">Excavación material compacto c/equipo </t>
  </si>
  <si>
    <t>Asiento de arena (Suministro y colocación)</t>
  </si>
  <si>
    <t>M³N</t>
  </si>
  <si>
    <t>M³S</t>
  </si>
  <si>
    <t>M³C</t>
  </si>
  <si>
    <t>Suministro de material de mina a 15 Km (Caliche) (Sujeto aprobación por la supervisión)</t>
  </si>
  <si>
    <t>De Ø12" PVC (SDR-26) c/J. G. + 4% pérdida por campana</t>
  </si>
  <si>
    <t>De Ø12" PVC (SDR-26) c/J. G.</t>
  </si>
  <si>
    <t>PRUEBA HIDROSTÁTICA</t>
  </si>
  <si>
    <t>Caja telescópica para Válvula de Compuerta (Según diseño)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</si>
  <si>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</si>
  <si>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</si>
  <si>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</si>
  <si>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D</t>
  </si>
  <si>
    <t>E</t>
  </si>
  <si>
    <t>F</t>
  </si>
  <si>
    <t>De Ø6" PVC (SDR-26) c/J. G. + 3% pérdida por campana</t>
  </si>
  <si>
    <t>G</t>
  </si>
  <si>
    <t>De Ø3" PVC (SDR-26) c/J. G. + 2% pérdida por campana</t>
  </si>
  <si>
    <t>Acera de 1.00 m (2,675M)</t>
  </si>
  <si>
    <t xml:space="preserve">De Ø3" PVC (SDR-26) c/J. G. </t>
  </si>
  <si>
    <t>Válvula de Compuerta de Ø6" H.F. de 150 PSI, Platillada, Completa (Incluye cuerpo de válvula, niple, tornillos, tuercas, juntas de goma y junta dresser)</t>
  </si>
  <si>
    <t>Válvula de Compuerta de Ø3" H.F. de 150 PSI, Platillada, Completa (Incluye cuerpo de válvula, niple, tornillos, tuercas, juntas de goma y junta dresser)</t>
  </si>
  <si>
    <t>Corte de asfalto e=2", ambos lados</t>
  </si>
  <si>
    <t>Asiento de arena (suministro y colocación)</t>
  </si>
  <si>
    <t>De Ø4" PVC (SDR-26) c/J. G. + 2% pérdida por campana</t>
  </si>
  <si>
    <t xml:space="preserve">De Ø4" PVC (SDR-26) c/J. G. </t>
  </si>
  <si>
    <t>Válvula de Compuerta de Ø4" H.F. de 150 PSI, Platillada, Completa (Incluye cuerpo de válvula, niple, tornillos, tuercas, juntas de goma y junta dresser)</t>
  </si>
  <si>
    <t>Meses</t>
  </si>
  <si>
    <t>SUB-TOTAL FASE Z</t>
  </si>
  <si>
    <t>SUB-TOTAL GENERAL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</si>
  <si>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</si>
  <si>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</si>
  <si>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</si>
  <si>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</si>
  <si>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</si>
  <si>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</si>
  <si>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</si>
  <si>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>CODIA</t>
  </si>
  <si>
    <t>TOTAL GENERAL EN RD$</t>
  </si>
  <si>
    <t>MUROS</t>
  </si>
  <si>
    <t>GLS</t>
  </si>
  <si>
    <t>PRELIMINARES</t>
  </si>
  <si>
    <t xml:space="preserve">MOVIMIENTO DE TIERRA </t>
  </si>
  <si>
    <t xml:space="preserve">ESCALERAS: </t>
  </si>
  <si>
    <t>Visita</t>
  </si>
  <si>
    <t>Tapa metálica para acceso en techo depósito (0.80m x 0.80m) (según detalle diseño)</t>
  </si>
  <si>
    <t>Pañete exterior</t>
  </si>
  <si>
    <t>VERJA EN BLOQUES DE 6" VIOLINADOS</t>
  </si>
  <si>
    <t>Replanteo verja</t>
  </si>
  <si>
    <t>Excavación zapatas a mano</t>
  </si>
  <si>
    <t xml:space="preserve">Reposición material compactado </t>
  </si>
  <si>
    <t xml:space="preserve">Bote de material con camión d=5 km (incluye carguío y esparcimiento en botadero) </t>
  </si>
  <si>
    <t>HORMIGÓN ARMADO EN:</t>
  </si>
  <si>
    <t>Zapata de muros (0.45 x 0.25)m  - 0.87 qq/m3, f᾽c=210 kg/cm²</t>
  </si>
  <si>
    <t>Zapata  de  columnas  (0.60 x 0.60 x 0.25)m - 2.08qq/m3 f᾽c=210 kg/cm²</t>
  </si>
  <si>
    <t>Columnas de amarre (0.20 x 0.20)m - 4.36 qq/m3, f᾽c=210 kg/cm²</t>
  </si>
  <si>
    <t>Viga de amarre SNP (0.20 x 0.20)m - 2.45 qq/m3,  f᾽c=210 kg/cm²</t>
  </si>
  <si>
    <t xml:space="preserve">Viga apoyo del riel puerta corrediza L=8.40m- 2.32 qq/m3, f᾽c=210 kg/cm² </t>
  </si>
  <si>
    <t>Block 8" Ø3/8"@0.60m BNP</t>
  </si>
  <si>
    <t xml:space="preserve">Block 6" Ø3/8"@0.60m SNP violinado </t>
  </si>
  <si>
    <t>TERMINACIÓN DE SUPERFICIE</t>
  </si>
  <si>
    <t>Pañete en vigas y columnas</t>
  </si>
  <si>
    <t>PINTURA</t>
  </si>
  <si>
    <t>Pintura base blanca en vigas y columnas</t>
  </si>
  <si>
    <t xml:space="preserve">Acrílica azul turquesa en vigas y columnas </t>
  </si>
  <si>
    <t>9.4.1</t>
  </si>
  <si>
    <t>9.4.2</t>
  </si>
  <si>
    <t>INSTALACIÓN DE:</t>
  </si>
  <si>
    <t>ZONA:  III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</si>
  <si>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</si>
  <si>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MOVIMIENTO DE TIERRA: ( 837.79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</si>
  <si>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HORMIGÓN  ARMADO F᾽c=280 KG/CM² (CON LIGADORA Y BOMBA PARA VACIADO) EN:</t>
  </si>
  <si>
    <t xml:space="preserve">ENCOFRADO  METÁLICO A TODO COSTO PARA MUROS DE HORMIGÓN ARMADO  (VER DETALLE)  </t>
  </si>
  <si>
    <t>TERMINACIÓN DE SUPERFICIE:</t>
  </si>
  <si>
    <r>
      <t>M</t>
    </r>
    <r>
      <rPr>
        <vertAlign val="superscript"/>
        <sz val="10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</si>
  <si>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11.10.1</t>
  </si>
  <si>
    <t>11.10.2</t>
  </si>
  <si>
    <t>11.10.3</t>
  </si>
  <si>
    <t>ACERA PERIMETRAL 0.80  M</t>
  </si>
  <si>
    <t>13.2.1</t>
  </si>
  <si>
    <t>13.2.2</t>
  </si>
  <si>
    <t>13.2.3</t>
  </si>
  <si>
    <t>13.3.1</t>
  </si>
  <si>
    <t>13.3.2</t>
  </si>
  <si>
    <t>13.4.1</t>
  </si>
  <si>
    <t>13.5.1</t>
  </si>
  <si>
    <t>M³c</t>
  </si>
  <si>
    <t>Bote material c/equipo D=5 Km</t>
  </si>
  <si>
    <t>3.3.1</t>
  </si>
  <si>
    <t>3.3.2</t>
  </si>
  <si>
    <t>Regado, nivelado y perfilado con equipo</t>
  </si>
  <si>
    <t>3.3.3</t>
  </si>
  <si>
    <t>Compactado y mojado con equipo</t>
  </si>
  <si>
    <t xml:space="preserve">Conformación de cunetas </t>
  </si>
  <si>
    <t>Encache con e=0.20m.</t>
  </si>
  <si>
    <t>HORMIGON ARMADO F'c=280 KG/CM² EN:</t>
  </si>
  <si>
    <t>Zabaleta interior</t>
  </si>
  <si>
    <t>SUMINISTRO Y DOSIFICACION DE:</t>
  </si>
  <si>
    <t>Aditivo impermeabilizante para hormigones estructurales.</t>
  </si>
  <si>
    <t>Junta hidrofilica de Bentonita Hidroexpansiva</t>
  </si>
  <si>
    <t>Niple pasamuro Ø12" x 16", platillado en un extremo.</t>
  </si>
  <si>
    <t>Niple pasamuro Ø8" x 16", platillado en un extremo.</t>
  </si>
  <si>
    <t>Niple Ø12" x 24", platillado en un extremo.</t>
  </si>
  <si>
    <t>Niple Ø12" x 6", platillado en un extremo.</t>
  </si>
  <si>
    <t>Codo Ø12" x 90º, platillado en un extremo.</t>
  </si>
  <si>
    <t>Codo Ø8" x 90º, platillado en un extremo.</t>
  </si>
  <si>
    <t>Codo Ø12" x 90º.</t>
  </si>
  <si>
    <t>Codo Ø8" x 90º.</t>
  </si>
  <si>
    <t xml:space="preserve">Tee Ø12" x Ø12". </t>
  </si>
  <si>
    <t xml:space="preserve">Tee Ø8" x Ø8". </t>
  </si>
  <si>
    <t xml:space="preserve">Cruz Ø12" x Ø12". </t>
  </si>
  <si>
    <t>Tubería acero Ø12" SCH-40.</t>
  </si>
  <si>
    <t>Tubería acero Ø8" SCH-40.</t>
  </si>
  <si>
    <t>Tornillo acero Ø7/8" X 4" c/tuerca y arandela de presión.</t>
  </si>
  <si>
    <t>Tornillo acero Ø3/4" X 3" c/tuerca y arandela de presión.</t>
  </si>
  <si>
    <t>Junta de goma para platillo Ø12"</t>
  </si>
  <si>
    <t>Junta de goma para platillo Ø8"</t>
  </si>
  <si>
    <t>Registro para válvulas By-Pass.</t>
  </si>
  <si>
    <t>Registro para válvulas desagüe y rebose #2.</t>
  </si>
  <si>
    <t>Apoyo en H.S. de VC Ø12" H.F</t>
  </si>
  <si>
    <t>Alquiler equipo y mano de obra soldadura</t>
  </si>
  <si>
    <t xml:space="preserve">Interior  Acero Inox. (VER DETALLE PLANO) h=6,60m  </t>
  </si>
  <si>
    <t xml:space="preserve">Exterior  H.G. (VER DETALLE PLANO) h=5,75m  </t>
  </si>
  <si>
    <t>Tapa registro acceso en techo tanque en Acero Inox..</t>
  </si>
  <si>
    <t xml:space="preserve">Relleno compactado de material c/compactador mecánico </t>
  </si>
  <si>
    <t>Escalera interior acero inoxidable H = 7.00 m (Según detalle de diseño)</t>
  </si>
  <si>
    <t>Escalera exterior H.N. c/protección anticaída H 7.10m (según detalle de diseño)</t>
  </si>
  <si>
    <t>Barandas en Techo en Tubos Ø3/4" Galvanizado</t>
  </si>
  <si>
    <t>Ventilación de Techo (Ver Detalle)</t>
  </si>
  <si>
    <t>Registro H.A. P/Válvula (1.60 x1.50x 3.10) M</t>
  </si>
  <si>
    <t>Registro H.A. P/Vávula (2.90 x2.40x 1.77 )M</t>
  </si>
  <si>
    <t>Excavación Zapatas a Mano</t>
  </si>
  <si>
    <t>Reposición Material Compactado</t>
  </si>
  <si>
    <t>Bote de Material con Camión en Situ</t>
  </si>
  <si>
    <r>
      <t>MOVIMIENTO DE TIERRA PARA TUBERÍAS (63.07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</si>
  <si>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Codo 12" x 45º </t>
  </si>
  <si>
    <t xml:space="preserve">Niple de Ø12"x36" </t>
  </si>
  <si>
    <t xml:space="preserve">Codo 12" x 90º </t>
  </si>
  <si>
    <t xml:space="preserve">Tee 12"x12" </t>
  </si>
  <si>
    <t xml:space="preserve">Yee 12"x12" </t>
  </si>
  <si>
    <t>Tubería de Ø12" SCH-40</t>
  </si>
  <si>
    <t>Limpieza de  Área (Corte y Desbrose a Mano)</t>
  </si>
  <si>
    <t xml:space="preserve">Replanteo </t>
  </si>
  <si>
    <t>De Ø8" PVC (SDR-26) c/J. G. + 4% pérdida por campana</t>
  </si>
  <si>
    <t xml:space="preserve">De Ø8" PVC (SDR-26) c/J. G. </t>
  </si>
  <si>
    <t xml:space="preserve">De Ø6" PVC (SDR-26) c/J. G. </t>
  </si>
  <si>
    <t>SUMINISTRO Y COLOCACIÓN DE PIEZAS ESPECIALES, VALVULAS Y REGISTROS PARA VALVULAS:</t>
  </si>
  <si>
    <t xml:space="preserve">Acera de 1.00m </t>
  </si>
  <si>
    <t>Transporte de asfalto, Distancia = 69 km apróx.</t>
  </si>
  <si>
    <t xml:space="preserve">De Ø12" PVC (SDR-21) C/J.G.. </t>
  </si>
  <si>
    <t>De Ø12" PVC (SDR-21) C/J.G.. + 4% pérdida por campana</t>
  </si>
  <si>
    <t xml:space="preserve">Relleno de reposición compactado de material c/compactador mecánico </t>
  </si>
  <si>
    <t>Replanteo y Control topográfico</t>
  </si>
  <si>
    <t xml:space="preserve">Explanación de terreno c/equipo  (incluye el corte para conformación de  taludes) </t>
  </si>
  <si>
    <t xml:space="preserve">Pañete exterior </t>
  </si>
  <si>
    <t>Pañete interior pulido</t>
  </si>
  <si>
    <t>Fino losa de fondo, pulido</t>
  </si>
  <si>
    <t>Fino techo</t>
  </si>
  <si>
    <t xml:space="preserve">INSTALACIONES ENTRADA, SALIDA, DESAGUE, REBOSE Y BY-PASS (SUMINISTRO Y COLOCACIÓN) PIEZAS ESPECIALES ACERO SCH-40 C/PROTECCIÓN ANTICORROSIVA </t>
  </si>
  <si>
    <t>Excavación  material compacto c/equipo para fundación</t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</si>
  <si>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C=210/CM2 EN:</t>
    </r>
  </si>
  <si>
    <t>Fraguache en vigas y columnas</t>
  </si>
  <si>
    <t>13.3.3</t>
  </si>
  <si>
    <t>13.3.4</t>
  </si>
  <si>
    <t>13.3.5</t>
  </si>
  <si>
    <t>13.5.2</t>
  </si>
  <si>
    <t>13.5.3</t>
  </si>
  <si>
    <t>13.6.1</t>
  </si>
  <si>
    <t>13.6.2</t>
  </si>
  <si>
    <t>Pintura Base Blanca en exterior</t>
  </si>
  <si>
    <t>Pintura Acrílica Azul  en exterior</t>
  </si>
  <si>
    <t xml:space="preserve">Pañete interior pulido </t>
  </si>
  <si>
    <t xml:space="preserve">Fino losa de fondo, pulido </t>
  </si>
  <si>
    <t>Válvula de Compuerta Ø12" H.F., platillada.</t>
  </si>
  <si>
    <t>Válvula de Compuerta Ø8" H.F., platillada.</t>
  </si>
  <si>
    <t>Pintura acrílica  exterior (inc. pintura base)</t>
  </si>
  <si>
    <t xml:space="preserve">MOVIMIENTO DE TIERRA PARA TUBERÍAS </t>
  </si>
  <si>
    <t>15.2.1</t>
  </si>
  <si>
    <t>15.2.2</t>
  </si>
  <si>
    <t>15.2.3</t>
  </si>
  <si>
    <t>15.3.1</t>
  </si>
  <si>
    <t>15.3.2</t>
  </si>
  <si>
    <t>15.3.3</t>
  </si>
  <si>
    <t>15.3.4</t>
  </si>
  <si>
    <t>15.3.5</t>
  </si>
  <si>
    <t>15.4.1</t>
  </si>
  <si>
    <t>15.4.2</t>
  </si>
  <si>
    <t>15.5.1</t>
  </si>
  <si>
    <t>15.5.2</t>
  </si>
  <si>
    <t>15.5.3</t>
  </si>
  <si>
    <t>15.6.2</t>
  </si>
  <si>
    <t>15.6.1</t>
  </si>
  <si>
    <t>CORTE Y EXTRACCIÓN DE ASFALTO (L=2,810 M)</t>
  </si>
  <si>
    <t>SUMINISTRO Y COLOCACIÓN DE PIEZAS ESPECIALES:</t>
  </si>
  <si>
    <t>SUMINISTRO Y COLOCACIÓN DE  VALVULAS :</t>
  </si>
  <si>
    <t>Válvula de Compuerta de Ø2" H.F. de 150 PSI, Platillada, Completa (Incluye cuerpo de válvula, niple, tornillos, tuercas, juntas de goma y junta dresser)</t>
  </si>
  <si>
    <t>CORTE Y EXTRACCIÓN DE ASFALTO (L=880.56 M)</t>
  </si>
  <si>
    <t>LÍNEA DE CONDUCCIÓN  (DESDE PLANTA  POTABILIZADORA DE 200 LPS HASTA ESTACION DE BOMBEO)</t>
  </si>
  <si>
    <t>De Ø24" PVC (SDR-26) c/J. G.</t>
  </si>
  <si>
    <t>De Ø24" PVC (SDR-26) c/J. G. + 7% pérdida por campana</t>
  </si>
  <si>
    <t>Bote material sobrante c/camión Dist=5Km (Incluye esparcimiento en botadero)</t>
  </si>
  <si>
    <t>Suministro de material de mina a 15 Km (Caliche) (Sujeto aprobación por la Supervisión)</t>
  </si>
  <si>
    <t>SUB TOTAL A</t>
  </si>
  <si>
    <t>SUB TOTAL FASE B</t>
  </si>
  <si>
    <t xml:space="preserve">CAMINO DE ACCESO A DEPÓSITO REGULADOR </t>
  </si>
  <si>
    <t xml:space="preserve">CONSTRUCCION DE CUNETA ENCACHADA, e=0.20 m L= 49.92 m  </t>
  </si>
  <si>
    <t>D-1</t>
  </si>
  <si>
    <t>D-2</t>
  </si>
  <si>
    <t>Válvula de Compuerta Platillada ø12" H.F 200 PSI completa</t>
  </si>
  <si>
    <t>SUB-TOTAL FASE D</t>
  </si>
  <si>
    <t>Bote material  c/camión Dist=5Km (Incluye esparcimiento en botadero)</t>
  </si>
  <si>
    <t>SUB TOTAL FASE C</t>
  </si>
  <si>
    <t>Corte de material compacto con equipo.</t>
  </si>
  <si>
    <t>H</t>
  </si>
  <si>
    <t>SUB TOTAL H</t>
  </si>
  <si>
    <t>SUMINISTRO Y COLOCACIÓN DE ACOMETIDAS EN POLIETILENO  DE Ø3"</t>
  </si>
  <si>
    <t xml:space="preserve">Acometidas Urbanas </t>
  </si>
  <si>
    <t xml:space="preserve">Acometidas Rurales </t>
  </si>
  <si>
    <t xml:space="preserve"> ITBIS  (Ley 07-2007)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</si>
  <si>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Gls pintados amarillo tráfico con cinta lumínica, pasarelas de madera y hombres con banderolas, chalecos y cascos de seguridad)</t>
    </r>
  </si>
  <si>
    <t>REPARACIÓN DE SERVICIOS EXISTENTES</t>
  </si>
  <si>
    <t>USO BOMBAS DE ACHIQUE</t>
  </si>
  <si>
    <t>Achique Ø3" (5,5 HP)</t>
  </si>
  <si>
    <t>SUMINISTRO TUBERÍAS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</si>
  <si>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</si>
  <si>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</si>
  <si>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</si>
  <si>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</si>
  <si>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</si>
  <si>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</si>
  <si>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Ø1/2" PVC</t>
  </si>
  <si>
    <t>CouplingOUPLING 3/4" PVC</t>
  </si>
  <si>
    <t>Coupling 1" PVC</t>
  </si>
  <si>
    <t>Coupling Ø2" PVC</t>
  </si>
  <si>
    <t>Junta mecánica tipo Dresser Ø3" 150 PSI</t>
  </si>
  <si>
    <t xml:space="preserve">MANO DE OBRA </t>
  </si>
  <si>
    <t>Maestro plomero (1H)</t>
  </si>
  <si>
    <t>Días</t>
  </si>
  <si>
    <t>Peon (2H)</t>
  </si>
  <si>
    <t>Transporte de asfalto, Distancia = 69km apróx.</t>
  </si>
  <si>
    <t>Transporte de asfalto, Distancia =69 km apróx.</t>
  </si>
  <si>
    <t>Bote material asfaltico  c/camión Dist=5Km (Incluye esparcimiento en botadero)</t>
  </si>
  <si>
    <t>Bote material  asfaltico c/camión Dist=5Km (Incluye esparcimiento en botadero)</t>
  </si>
  <si>
    <t>Bote material asfaltico c/camión Dist=5Km (Incluye esparcimiento en botadero)</t>
  </si>
  <si>
    <t xml:space="preserve">Obra: </t>
  </si>
  <si>
    <t>INGENIERÍA Y TOPOGRAFÍA DE CAMPO</t>
  </si>
  <si>
    <t xml:space="preserve">Zapata de muros 2.46 qq/m³ </t>
  </si>
  <si>
    <t>Zapata columna C1,   3.28 qq/m³</t>
  </si>
  <si>
    <t>Losa de fondo, e=0.20 m - 0.78 qq/m³</t>
  </si>
  <si>
    <r>
      <t>Hormigón ciclópeo, e= 0.05m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</si>
  <si>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r>
      <rPr>
        <b/>
        <sz val="10"/>
        <rFont val="Arial"/>
        <family val="2"/>
      </rPr>
      <t>ALQUILER ANDAMIOS</t>
    </r>
    <r>
      <rPr>
        <sz val="10"/>
        <rFont val="Arial"/>
        <family val="2"/>
      </rPr>
      <t xml:space="preserve"> (incluye armado y desintalación)</t>
    </r>
  </si>
  <si>
    <t>M³E/Km</t>
  </si>
  <si>
    <t>Válvula de Compuerta de Ø2"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</si>
  <si>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</si>
  <si>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r>
      <t xml:space="preserve">SEÑALIZACIÓN, CONTROL Y MANEJO DE TRÁNSITO </t>
    </r>
    <r>
      <rPr>
        <sz val="10"/>
        <rFont val="Arial"/>
        <family val="2"/>
      </rPr>
      <t>(Incluye letreros con base, conos refractarios, cinta de peligro, malla de seguridad naranja, tanques de 55 Gl pintados amarillo tráfico con cinta lumínica, pasarelas de madera y hombres con banderolas, chalecos y cascos de seguridad)</t>
    </r>
  </si>
  <si>
    <t>Block 8" Ø3/8"@0.60 m BNP</t>
  </si>
  <si>
    <t xml:space="preserve">Block 6" Ø3/8"@0.60 m SNP violinado </t>
  </si>
  <si>
    <t>EMBELLECIMIENTO CON GRAVILLA</t>
  </si>
  <si>
    <t>LOGO Y LETRERO DE INAPA</t>
  </si>
  <si>
    <t xml:space="preserve">CONSTRUCCIÓN DE CUNETA ENCACHADA, e=0.20 m, L= 17 m  </t>
  </si>
  <si>
    <t>DESMONTE Y CORTE DE CAPA VEGETAL</t>
  </si>
  <si>
    <t>RELLENO PARA CONFORMAR RASANTE Y BASE DEL CAMINO</t>
  </si>
  <si>
    <t>Encache con e=0.20 m</t>
  </si>
  <si>
    <t xml:space="preserve">Zapata de muros, e=0.60 m -  2.51 qq/m³ ( Incluye Zapata columna C2 )  </t>
  </si>
  <si>
    <t>Zapata columna C1, e=0.60 m -  1.70 qq/m³</t>
  </si>
  <si>
    <t>Losa de fondo, e=0.20 m - 2.12 qq/m³</t>
  </si>
  <si>
    <t>Columna C2, (0.45m x 0.45m) - 5.72 qq/m³</t>
  </si>
  <si>
    <t xml:space="preserve">Zabaleta (Ruedo) H.S., e=0.65 m </t>
  </si>
  <si>
    <t>Columna central C1,  (0.55m x 0.55m ) - 5.27 qq/m³</t>
  </si>
  <si>
    <t>Muros, e=0.35 m -  3.17 qq/m³</t>
  </si>
  <si>
    <t>Vigas, (0.30m x 0.50m ) - 3.43 qq/m³</t>
  </si>
  <si>
    <t>Losa de techo, e=0.15 m - 1.80 qq/m³</t>
  </si>
  <si>
    <t>Ventilación de techo. Incluye Rejilla malla metálica</t>
  </si>
  <si>
    <r>
      <t>Hormigón ciclópeo, e= 0.05 m para nivelación fundación, F</t>
    </r>
    <r>
      <rPr>
        <sz val="10"/>
        <rFont val="Calibri"/>
        <family val="2"/>
      </rPr>
      <t>'c</t>
    </r>
    <r>
      <rPr>
        <sz val="10"/>
        <rFont val="Arial"/>
        <family val="2"/>
      </rPr>
      <t>=140Kg/cm².</t>
    </r>
  </si>
  <si>
    <t>SUMINISTRO Y COLOCACIÓN DE PIEZAS ESPECIALES  ENTRADA, SALIDA, DESAGÜE, REBOSE Y BY-PASS EN ACERO SCH-40, CON PROTECCIÓN ANTICORROSIVA.</t>
  </si>
  <si>
    <t>Junta mecanica tipo Dresser Ø12"</t>
  </si>
  <si>
    <t>Junta mecanica tipo Dresser Ø8"</t>
  </si>
  <si>
    <r>
      <rPr>
        <b/>
        <sz val="10"/>
        <rFont val="Arial"/>
        <family val="2"/>
      </rPr>
      <t>ALAMBRE GALVANIZADO TIPO TRINCHERA. I</t>
    </r>
    <r>
      <rPr>
        <sz val="10"/>
        <rFont val="Arial"/>
        <family val="2"/>
      </rPr>
      <t>ncluye  soporte metalicos para  alambre trinchera con angulares de 1½"x 3/16" + planchuela de anclaje y mano de obra de soldadura, cada 2 m (según diseño)</t>
    </r>
  </si>
  <si>
    <r>
      <rPr>
        <b/>
        <sz val="10"/>
        <rFont val="Arial"/>
        <family val="2"/>
      </rPr>
      <t xml:space="preserve">PUERTA CORREDIZA </t>
    </r>
    <r>
      <rPr>
        <sz val="10"/>
        <rFont val="Arial"/>
        <family val="2"/>
      </rPr>
      <t>L=4.0 m (Incluye angular del riel, rodamientos y demas accesorios de instalación) (según detalle de diseño)</t>
    </r>
  </si>
  <si>
    <t>Suministro de material de mina a 15 km (Caliche) (Sujeto aprobación por la supervisión)</t>
  </si>
  <si>
    <t>RED DE DISTRIBUCIÓN</t>
  </si>
  <si>
    <r>
      <rPr>
        <b/>
        <sz val="10"/>
        <rFont val="Arial"/>
        <family val="2"/>
      </rPr>
      <t>CAMPAMENTO. I</t>
    </r>
    <r>
      <rPr>
        <sz val="10"/>
        <rFont val="Arial"/>
        <family val="2"/>
      </rPr>
      <t>ncluye alquiler del solar con o sin casa  y caseta de materiales)</t>
    </r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</si>
  <si>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16' x 10' impresión Full Color conteniendo logo de INAPA, nombre de proyecto y contratista. estructura en tubos galvanizados 1</t>
    </r>
    <r>
      <rPr>
        <sz val="10"/>
        <rFont val="Abadi"/>
        <family val="2"/>
        <charset val="1"/>
      </rPr>
      <t>½</t>
    </r>
    <r>
      <rPr>
        <sz val="10"/>
        <rFont val="Arial"/>
        <family val="2"/>
      </rPr>
      <t>"x 1½" y soportes en tubo cuadrado 16" x 10"</t>
    </r>
  </si>
  <si>
    <t>LÍNEA DE IMPULSION (DESDE ESTACION DE BOMBEO  EXISTENTE DE 1,518 M3 HASTA DEPOSITO REGULADOR DE 2,000 M3)</t>
  </si>
  <si>
    <t xml:space="preserve">CONSTRUCCIÓN DEPÓSITO REGULADOR H.A. CON CAPACIDAD. 1,300 M³ SUPERFICIAL </t>
  </si>
  <si>
    <t>I</t>
  </si>
  <si>
    <t>Iluminación provisional dentro del deposito (Alambrado, rosetas, y demás accesorios. Incluye mano de obra)</t>
  </si>
  <si>
    <t>LIMPIEZA Y REMOCION DE ESCOMBROS</t>
  </si>
  <si>
    <t>Limpieza y desbroce de maleza a mano en área exterior del deposito</t>
  </si>
  <si>
    <t xml:space="preserve">Limpieza y remoción de sedimentos y basura en interior de las cámaras </t>
  </si>
  <si>
    <t>Limpieza y remoción de escombros en registros de entrada y salida del deposito</t>
  </si>
  <si>
    <t>Remoción de sedimentos adheridos a las paredes y fondo del deposito (Incluye alquiler de bomba a presión, mano de obra y limpieza)</t>
  </si>
  <si>
    <t>Bote de material con camión (dist. 5km, incluye carguío y  esparcimiento en botadero) (Sujeto aprobación de la supervisión)</t>
  </si>
  <si>
    <t xml:space="preserve">REHABILITACION INFRAESTRUCTURA FISICA </t>
  </si>
  <si>
    <t>Aplicación de inhibidor de corrosión (Incluye limpieza previa de oxido con productos químicos para tales fines)</t>
  </si>
  <si>
    <t>Demolición de muros H.A. para huecos de puertas (Dim. Aprox.: 1.20mx1.50m) para interconexión de cámaras en interior del deposito (Incluye alquiler de taladro demoledor, mano de obra y bote de escombros)</t>
  </si>
  <si>
    <t>Corte de estructura de escalera no reutilizable en interior de deposito (2U)</t>
  </si>
  <si>
    <t>Bote de escombros de demolición con camión (dist. 5km, incluye carguío y  esparcimiento en botadero)</t>
  </si>
  <si>
    <t>TERMINACION DE SUPERFICIE</t>
  </si>
  <si>
    <t>Fraguachado  losa de techo (Incluye piqueteo y aplicación de aditivo para pañete)</t>
  </si>
  <si>
    <t>Fino techo, con aditivo  impermeabilizante</t>
  </si>
  <si>
    <t>Pintura interior con recubrimiento epóxico de grado sanitario para superficies húmedas, color blanco (Incluye muros, columnas y vigas)</t>
  </si>
  <si>
    <t>DESMONTAR VALVULA COMPUERTA AVERIADA EN LINEAS DE ENTRADA Y SALIDA DEL DEPOSITO</t>
  </si>
  <si>
    <t>SUMINISTRO E INTALACION DE:</t>
  </si>
  <si>
    <t>Tubería acero Ø20" SCH-40 (Incluye mano de obra, movimiento de tierra, bote de escombros, grúa y prueba de estanqueidad) (Sujeto aprobación de la supervisión)</t>
  </si>
  <si>
    <t>Válvulas de Compuerta Ø24" H.F. platillada (completa)</t>
  </si>
  <si>
    <t>Válvulas de Compuerta Ø20" H.F. platillada (completa)</t>
  </si>
  <si>
    <t>Válvulas de Compuerta Ø16" H.F. platillada (completa)</t>
  </si>
  <si>
    <t>Escalera interior acero inoxidable L=1.80m, (según diseño)</t>
  </si>
  <si>
    <t>Ventilación de techo en tubería acero Ø12" SCH-30 (según diseño)</t>
  </si>
  <si>
    <t>Tapa registro acceso para registros 1mx1m metálica</t>
  </si>
  <si>
    <t>Tapa metálica para registro acceso en techo tanque (1mx1m)</t>
  </si>
  <si>
    <t xml:space="preserve">LOGO DE INAPA </t>
  </si>
  <si>
    <t>LIMPIEZA FINAL</t>
  </si>
  <si>
    <t>Demolición de restos de verja anterior deteriorada no recuperable (Incluye muros, zabaleta estructural y demás)</t>
  </si>
  <si>
    <t>Bote de material resultante de demolición con camión d=5 km (incluye carguío y esparcimiento en botadero) (Sujeto aprobación de la supervisión)</t>
  </si>
  <si>
    <t>Puerta corrediza Long=4.0 m (incluye angular del riel, rodamientos y demás accesorios de instalación), según diseño</t>
  </si>
  <si>
    <r>
      <t>Confección de hueco en cámaras 1.50mx1.20m (e</t>
    </r>
    <r>
      <rPr>
        <i/>
        <sz val="10"/>
        <rFont val="Arial"/>
        <family val="2"/>
      </rPr>
      <t>=</t>
    </r>
    <r>
      <rPr>
        <sz val="10"/>
        <rFont val="Arial"/>
        <family val="2"/>
      </rPr>
      <t>0.35m) (Incluye: repello, terminación de pañete corte de varillas y confección de cantos)</t>
    </r>
  </si>
  <si>
    <r>
      <t>CONSTRUCCIÓN DEPÓSITO REGULADOR H.A SUPERFICIAL 2,000 M</t>
    </r>
    <r>
      <rPr>
        <b/>
        <vertAlign val="superscript"/>
        <sz val="10"/>
        <rFont val="Arial"/>
        <family val="2"/>
      </rPr>
      <t>3</t>
    </r>
  </si>
  <si>
    <r>
      <t>DEPÓSITO REGULADOR H.A. SUPERFICIAL 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, CIRCULAR 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</si>
  <si>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</si>
  <si>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Muro Circular 0.35 m - 2.98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</si>
  <si>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Columna C1 (0.60x0.60) m - 4.71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Central</t>
    </r>
  </si>
  <si>
    <r>
      <t>Columna C2 (4 ud) (0.50x0.50) m - 4.15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Perimetral</t>
    </r>
  </si>
  <si>
    <r>
      <t>Viga V1 (0.30x0.50) m - 3.16 qq/m</t>
    </r>
    <r>
      <rPr>
        <vertAlign val="superscript"/>
        <sz val="10"/>
        <rFont val="Arial"/>
        <family val="2"/>
      </rPr>
      <t>3</t>
    </r>
  </si>
  <si>
    <r>
      <t>Losa de Techo 0.15 m - 1.80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</si>
  <si>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Zabaleta H.A. ( 0.60 x 0.60) m - 1.89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</si>
  <si>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HORMIGÓN ARMADO F</t>
    </r>
    <r>
      <rPr>
        <b/>
        <sz val="10"/>
        <rFont val="Calibri"/>
        <family val="2"/>
      </rPr>
      <t>'</t>
    </r>
    <r>
      <rPr>
        <b/>
        <sz val="10"/>
        <rFont val="Arial"/>
        <family val="2"/>
      </rPr>
      <t>c=210/CM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</si>
  <si>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 Muros (0.45 x 0.25) m  - 0.87 qq/m</t>
    </r>
    <r>
      <rPr>
        <vertAlign val="superscript"/>
        <sz val="10"/>
        <rFont val="Arial"/>
        <family val="2"/>
      </rPr>
      <t>3</t>
    </r>
  </si>
  <si>
    <r>
      <t>Zapata de  Columnaas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</si>
  <si>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 de Amarre (0.20 x 0.20) m - 4.36 qq/m</t>
    </r>
    <r>
      <rPr>
        <vertAlign val="superscript"/>
        <sz val="10"/>
        <rFont val="Arial"/>
        <family val="2"/>
      </rPr>
      <t>3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</si>
  <si>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</t>
    </r>
  </si>
  <si>
    <r>
      <t>Viga apoyo del Riel Puerta Corrediza L=8.40 m - 2.32 qq/m</t>
    </r>
    <r>
      <rPr>
        <vertAlign val="superscript"/>
        <sz val="10"/>
        <rFont val="Arial"/>
        <family val="2"/>
      </rPr>
      <t>3</t>
    </r>
  </si>
  <si>
    <r>
      <t>CONSTRUCCIÓN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H.A.</t>
    </r>
  </si>
  <si>
    <r>
      <t>CAMINO DE ACCESO DEPÓSITO REGULADOR DE 1,300 M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</si>
  <si>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ALQUILER DE ANDAMIOS</t>
    </r>
    <r>
      <rPr>
        <sz val="10"/>
        <rFont val="Arial"/>
        <family val="2"/>
      </rPr>
      <t xml:space="preserve"> (incluye armado y desintalación)</t>
    </r>
  </si>
  <si>
    <r>
      <t>Zapata de  Columnas  (0.60 x 0.60 x 0.25) m - 2.08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</si>
  <si>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de  Amarre SNP (0.20 x 0.20) m - 2.45 qq/m</t>
    </r>
    <r>
      <rPr>
        <vertAlign val="superscript"/>
        <sz val="10"/>
        <rFont val="Arial"/>
        <family val="2"/>
      </rPr>
      <t>3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</si>
  <si>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</si>
  <si>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r>
      <t>LÍNEA DE CONDUCCIÓN  (DESDE  DEPOSITO REGULADOR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TUBERIA DE Ø24")</t>
    </r>
  </si>
  <si>
    <r>
      <t>LÍNEA DE CONDUCCIÓN  (DESDE  DEPOSITO REGULADOR 2,000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HASTA COMUNIDAD KM3-KM5)</t>
    </r>
  </si>
  <si>
    <t>Embellecimiento area exterior con grava</t>
  </si>
  <si>
    <t>Suministro y colocación de Lona Asfáltica (4mm) en techo del Depósito</t>
  </si>
  <si>
    <t>Pintura acrílica  caseta (inc. Base)</t>
  </si>
  <si>
    <t xml:space="preserve">Pintura acrílica  exterior </t>
  </si>
  <si>
    <t>9.5.1</t>
  </si>
  <si>
    <t>9.5.2</t>
  </si>
  <si>
    <t>9.5.3</t>
  </si>
  <si>
    <t>9.6.1</t>
  </si>
  <si>
    <t>9.6.2</t>
  </si>
  <si>
    <t>9.7.1</t>
  </si>
  <si>
    <t>9.7.2</t>
  </si>
  <si>
    <t>9.7.3</t>
  </si>
  <si>
    <t>B-1</t>
  </si>
  <si>
    <t>ESTACION DE BOMBEO</t>
  </si>
  <si>
    <t>SUB-TOTAL FASE B-1</t>
  </si>
  <si>
    <t>B-2</t>
  </si>
  <si>
    <t>Pañete en losa de techo en interior del Depósito (incluye plataforma para trabajar doble altura)</t>
  </si>
  <si>
    <t>SUB TOTAL I</t>
  </si>
  <si>
    <t xml:space="preserve"> ELECTRIFICACIÓN PRIMARIA (5 EQUIPOS DE BOMBEO)</t>
  </si>
  <si>
    <t>Postes en H.A,V 40´ 800 daN</t>
  </si>
  <si>
    <t xml:space="preserve">Ud </t>
  </si>
  <si>
    <t>Estructura MT-301</t>
  </si>
  <si>
    <t>Estructura MT-323</t>
  </si>
  <si>
    <t>Estructura PR-101</t>
  </si>
  <si>
    <t>Estructura EQ-MT</t>
  </si>
  <si>
    <t>Estructura P3B-110</t>
  </si>
  <si>
    <t>Transformador pad mounted de 500 KVA a 12,470-7200 / 480/240 V., 3Ø, sumergido en aceite.</t>
  </si>
  <si>
    <t xml:space="preserve">Cono de alivio exterior </t>
  </si>
  <si>
    <t>Elbow conector No.1/0</t>
  </si>
  <si>
    <t>Cut-out de 200 AMP ABB</t>
  </si>
  <si>
    <t>Pararrayos 9 KV</t>
  </si>
  <si>
    <t>Alambre AAAC No. 1/0</t>
  </si>
  <si>
    <t>Pies</t>
  </si>
  <si>
    <t>ELECTRIFICACIÓN SECUNDARIA (5 EQUIPOS DE BOMBEO)</t>
  </si>
  <si>
    <t xml:space="preserve">Alimentador eléctrico desde transformador tipo pad mounted hasta pane board, compuesto por 6 conductores eléctricos No. 250 MCM (f), 1 conductor eléctrico THW No. 4/0 (n) y 1 conductor eléctrico HDB No.4/0 a 7 hilos trenzados (t) en tubería PVC de Ø4", incluye accesorios.  </t>
  </si>
  <si>
    <t xml:space="preserve">Alimentador eléctrico desde panel board hasta arrancadores soft start de electrobombas, compuesto por 3 conductores eléctricos THW No. 2/0 (f) y 1 conductor eléctrico THW No.2 (t) en tubería EMT de Ø3" incluye accesorios. </t>
  </si>
  <si>
    <t xml:space="preserve">Alimentador eléctrico desde arrancadores soft start de electrobombas hasta motor electrico de electrobombas, compuesto por 3 conductores eléctricos THW No. 2/0 (f) y 1 conductor eléctrico THW No.2 (t) en tuberías IMC y L.T. de Ø3" incluye accesorios. </t>
  </si>
  <si>
    <t xml:space="preserve">Alimentador eléctrico desde panel board hasta transformador seco y panel de distribucion 4/8 circuitos, compuesto por 2 conductores eléctricos THW No. 10 en tubería EMT  de Ø3/4" incluye accesorios. </t>
  </si>
  <si>
    <t>Panel board con main breaker de 800/3 amp, 6 breakers 200/3 amp, y 1 breaker15/2 amp, enclosure NEMA 3R</t>
  </si>
  <si>
    <t>Transformador seco de 3 KVA</t>
  </si>
  <si>
    <t>Panel de distribucion 4/8 circuitos</t>
  </si>
  <si>
    <t>EQUIPO DE BOMBEO (EQUIPOS No.1, No.2 y No.3)</t>
  </si>
  <si>
    <t>Suministro de electrobomba turbina de eje vertical de 920 GPM vs 260' TDH y 6 pies, 12" de colunna mas tazones con motor eléctrico de 100 HP para interperie, 460 VOLTS, 3Ø'', 1,700 RPM.</t>
  </si>
  <si>
    <t>Suministro de electrobomba turbina de eje vertical de 1200 GPM vs 220' TDH y 6 pies, 12" de colunna mas tazones con motor eléctrico de 100 HP para interperie, 460 VOLTS, 3Ø'', 1,700 RPM.</t>
  </si>
  <si>
    <t>Instalación de electrobomba (inc. grúa)</t>
  </si>
  <si>
    <t>Arrancador tipo suave para 100 HP, NEMA 3R</t>
  </si>
  <si>
    <t>Niples plantillados en un extremo Ø8'' x 12''</t>
  </si>
  <si>
    <t>Yee de Ø8'' a Ø12'' (inc. 2 codos de Φ8" x 45 grados y 2 reduccion de Φ8" a Φ12")</t>
  </si>
  <si>
    <t>Instalación manométrica completa</t>
  </si>
  <si>
    <t>Junta tipo dresser de Ø8''</t>
  </si>
  <si>
    <t>Válvula check platillada de Ø8'' a 250 PSI</t>
  </si>
  <si>
    <t>Válvula de compuerta vástago ascendente de Ø8'' platillada 250 PSI.</t>
  </si>
  <si>
    <t xml:space="preserve">Válvula de compuerta vástago ascendente de Ø6'' platillada 250 PSI, en descarga libre </t>
  </si>
  <si>
    <t>Reduccion de Ø12'' a Ø6''  Acero</t>
  </si>
  <si>
    <t>Tuberia de desague de Ø6'' Acero SCH-40</t>
  </si>
  <si>
    <t>Tuberia para descarga de Ø8'' Acero SCH-40</t>
  </si>
  <si>
    <t>Tuberia para maniford de Ø12'' Acero SCH-40</t>
  </si>
  <si>
    <t>Construccion de maniford de Ø12'' x Ø8'' (inc. 3 codos de Φ8" x 45 grados) Acero SCH-40</t>
  </si>
  <si>
    <t>Tee platillada Ø12'' x Ø12'' x 6" en acero</t>
  </si>
  <si>
    <t>Niples plantillados Acero en un extremo Ø6'' x 12'' para descarga libre</t>
  </si>
  <si>
    <t>Soportes en H.A. para descargas</t>
  </si>
  <si>
    <t>Construcción de descarga de Ø8"</t>
  </si>
  <si>
    <t xml:space="preserve">Pintura de óxido azul para descargas </t>
  </si>
  <si>
    <t xml:space="preserve"> ELECTRIFICACIÓN Y EQUIPAMIENTO</t>
  </si>
  <si>
    <t>Mano de Obra Eléctrica  Secundaria (30%)</t>
  </si>
  <si>
    <t>Mano de Obra Eléctrica Primaria (20%)</t>
  </si>
  <si>
    <t>Instalación de Postes</t>
  </si>
  <si>
    <t>Hoyo para Postes</t>
  </si>
  <si>
    <t>SUB-TOTAL B-2</t>
  </si>
  <si>
    <t>Completivo Transporte de Postes</t>
  </si>
  <si>
    <t>Tramitación de Planos Eléctricos</t>
  </si>
  <si>
    <t>Interconexión con EDESUR</t>
  </si>
  <si>
    <t>Alimentador eléctrico desde medidor de energia en alta tension hasta  transformador tipo pad mounted compuesto por: 3  conductores eléctricos URD  No.2 al 33% concentrico en tuberías IMC Y PVC de Ø3'', conectores y soporte de tubería.</t>
  </si>
  <si>
    <t>REHABILITACION DEPOSITO REGULADOR 1,518 M³ (CONVERSION DE FILTROS EN DEPOSITO REGULADOR Y ESTACION DE BOMBEO)</t>
  </si>
  <si>
    <t xml:space="preserve">VERJA EN BLOQUES DE 6" VIOLINADOS,  L=155.00 M </t>
  </si>
  <si>
    <r>
      <t>LÍNEA DE IMPULSIÓN (DESDE  ESTACIÓN DE BOMBEO DE 1,518 M3 EXISTENTE HASTA DEPÓSITO REGULADOR DE 1,300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</si>
  <si>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SUB TOTAL E</t>
  </si>
  <si>
    <t>SUB TOTAL FASE F</t>
  </si>
  <si>
    <t>G-1</t>
  </si>
  <si>
    <t>G-2</t>
  </si>
  <si>
    <t>SUB-TOTAL G</t>
  </si>
  <si>
    <r>
      <t xml:space="preserve">Ubicación: </t>
    </r>
    <r>
      <rPr>
        <b/>
        <sz val="10"/>
        <rFont val="Arial"/>
        <family val="2"/>
      </rPr>
      <t>PROVINCIA MARÍA TRINIDAD SÁNCHEZ</t>
    </r>
  </si>
  <si>
    <t>AMPLIACIÓN ACUEDUCTO MUNICIPIO DE NAGUA, PROVINCIA MARIA TRINIDAD SANCHEZ.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</si>
</sst>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0.00_)"/>
    <numFmt numFmtId="167" formatCode="_-* #,##0.00_-;\-* #,##0.00_-;_-* &quot;-&quot;??_-;_-@_-"/>
    <numFmt numFmtId="168" formatCode="#,##0.00;[Red]#,##0.00"/>
    <numFmt numFmtId="169" formatCode="_-[$€-2]* #,##0.00_-;\-[$€-2]* #,##0.00_-;_-[$€-2]* &quot;-&quot;??_-"/>
    <numFmt numFmtId="170" formatCode="#."/>
    <numFmt numFmtId="171" formatCode="#.0"/>
    <numFmt numFmtId="172" formatCode="#.00"/>
    <numFmt numFmtId="173" formatCode="0.0"/>
    <numFmt numFmtId="174" formatCode="0.0%"/>
    <numFmt numFmtId="175" formatCode="0.000"/>
    <numFmt numFmtId="176" formatCode="#,##0.00_ ;\-#,##0.00\ "/>
    <numFmt numFmtId="177" formatCode="&quot;$&quot;#,##0.00;\-&quot;$&quot;#,##0.00"/>
    <numFmt numFmtId="178" formatCode="#,##0.0"/>
    <numFmt numFmtId="179" formatCode="&quot;$&quot;#,##0.00;[Red]\-&quot;$&quot;#,##0.00"/>
    <numFmt numFmtId="180" formatCode="#,##0.0;\-#,##0.0"/>
    <numFmt numFmtId="181" formatCode="General_)"/>
    <numFmt numFmtId="182" formatCode="#,##0;\-#,##0"/>
    <numFmt numFmtId="183" formatCode="#,##0.0\ _€;\-#,##0.0\ _€"/>
    <numFmt numFmtId="184" formatCode="0.00;[Red]0.00"/>
    <numFmt numFmtId="185" formatCode="#,##0.00000"/>
    <numFmt numFmtId="186" formatCode="#,##0.0_ ;\-#,##0.0\ 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badi"/>
      <family val="2"/>
      <charset val="1"/>
    </font>
    <font>
      <vertAlign val="superscript"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0.149998474074526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0.14999847407452621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0.14999847407452621"/>
      </top>
      <bottom/>
      <diagonal/>
    </border>
    <border>
      <left style="medium">
        <color theme="0" tint="-4.9989318521683403E-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5" borderId="0" applyNumberFormat="0" applyBorder="0" applyAlignment="0" applyProtection="0"/>
    <xf numFmtId="0" fontId="13" fillId="3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4" fillId="10" borderId="0" applyNumberFormat="0" applyBorder="0" applyAlignment="0" applyProtection="0"/>
    <xf numFmtId="0" fontId="15" fillId="22" borderId="1" applyNumberFormat="0" applyAlignment="0" applyProtection="0"/>
    <xf numFmtId="0" fontId="29" fillId="23" borderId="1" applyNumberFormat="0" applyAlignment="0" applyProtection="0"/>
    <xf numFmtId="43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3" fillId="24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169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0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14" fillId="8" borderId="0" applyNumberFormat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1" fillId="11" borderId="0" applyNumberFormat="0" applyBorder="0" applyAlignment="0" applyProtection="0"/>
    <xf numFmtId="0" fontId="22" fillId="0" borderId="0"/>
    <xf numFmtId="166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9" fontId="33" fillId="0" borderId="0"/>
    <xf numFmtId="0" fontId="9" fillId="0" borderId="0"/>
    <xf numFmtId="174" fontId="28" fillId="0" borderId="0"/>
    <xf numFmtId="39" fontId="33" fillId="0" borderId="0"/>
    <xf numFmtId="0" fontId="9" fillId="0" borderId="0"/>
    <xf numFmtId="166" fontId="28" fillId="0" borderId="0"/>
    <xf numFmtId="39" fontId="33" fillId="0" borderId="0"/>
    <xf numFmtId="0" fontId="24" fillId="22" borderId="4" applyNumberFormat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23" borderId="4" applyNumberFormat="0" applyAlignment="0" applyProtection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0" fillId="0" borderId="6" applyNumberFormat="0" applyFill="0" applyAlignment="0" applyProtection="0"/>
    <xf numFmtId="0" fontId="26" fillId="0" borderId="7" applyNumberFormat="0" applyFill="0" applyAlignment="0" applyProtection="0"/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9" fontId="33" fillId="0" borderId="0"/>
    <xf numFmtId="43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39" fontId="33" fillId="0" borderId="0"/>
    <xf numFmtId="0" fontId="5" fillId="0" borderId="0"/>
    <xf numFmtId="165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39" fontId="33" fillId="0" borderId="0"/>
    <xf numFmtId="164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39" fontId="33" fillId="0" borderId="0"/>
    <xf numFmtId="39" fontId="33" fillId="0" borderId="0"/>
    <xf numFmtId="43" fontId="5" fillId="0" borderId="0" applyFont="0" applyFill="0" applyBorder="0" applyAlignment="0" applyProtection="0"/>
  </cellStyleXfs>
  <cellXfs count="618">
    <xf numFmtId="0" fontId="0" fillId="0" borderId="0" xfId="0"/>
    <xf numFmtId="4" fontId="8" fillId="27" borderId="0" xfId="66" applyNumberFormat="1" applyFont="1" applyFill="1" applyBorder="1" applyAlignment="1">
      <alignment vertical="top"/>
    </xf>
    <xf numFmtId="4" fontId="40" fillId="27" borderId="10" xfId="0" applyNumberFormat="1" applyFont="1" applyFill="1" applyBorder="1" applyAlignment="1" applyProtection="1">
      <alignment vertical="top"/>
    </xf>
    <xf numFmtId="0" fontId="5" fillId="0" borderId="0" xfId="0" applyFont="1"/>
    <xf numFmtId="4" fontId="5" fillId="27" borderId="0" xfId="110" applyNumberFormat="1" applyFont="1" applyFill="1" applyBorder="1" applyAlignment="1">
      <alignment wrapText="1"/>
    </xf>
    <xf numFmtId="4" fontId="8" fillId="0" borderId="0" xfId="0" applyNumberFormat="1" applyFont="1" applyFill="1" applyAlignment="1">
      <alignment vertical="top" wrapText="1"/>
    </xf>
    <xf numFmtId="4" fontId="8" fillId="27" borderId="0" xfId="0" applyNumberFormat="1" applyFont="1" applyFill="1" applyAlignment="1">
      <alignment vertical="top" wrapText="1"/>
    </xf>
    <xf numFmtId="4" fontId="27" fillId="27" borderId="0" xfId="0" applyNumberFormat="1" applyFont="1" applyFill="1" applyBorder="1" applyAlignment="1">
      <alignment vertical="top" wrapText="1"/>
    </xf>
    <xf numFmtId="4" fontId="5" fillId="27" borderId="0" xfId="0" applyNumberFormat="1" applyFont="1" applyFill="1" applyBorder="1" applyAlignment="1">
      <alignment vertical="top" wrapText="1"/>
    </xf>
    <xf numFmtId="4" fontId="27" fillId="0" borderId="0" xfId="0" applyNumberFormat="1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4" fontId="5" fillId="27" borderId="0" xfId="0" applyNumberFormat="1" applyFont="1" applyFill="1" applyAlignment="1">
      <alignment vertical="top"/>
    </xf>
    <xf numFmtId="4" fontId="5" fillId="27" borderId="0" xfId="0" applyNumberFormat="1" applyFont="1" applyFill="1" applyAlignment="1">
      <alignment vertical="top" wrapText="1"/>
    </xf>
    <xf numFmtId="4" fontId="44" fillId="0" borderId="0" xfId="0" applyNumberFormat="1" applyFont="1" applyFill="1" applyBorder="1" applyAlignment="1">
      <alignment vertical="top" wrapText="1"/>
    </xf>
    <xf numFmtId="4" fontId="45" fillId="0" borderId="0" xfId="0" applyNumberFormat="1" applyFont="1" applyFill="1" applyBorder="1" applyAlignment="1">
      <alignment vertical="top" wrapText="1"/>
    </xf>
    <xf numFmtId="4" fontId="44" fillId="27" borderId="0" xfId="0" applyNumberFormat="1" applyFont="1" applyFill="1" applyBorder="1" applyAlignment="1">
      <alignment vertical="top" wrapText="1"/>
    </xf>
    <xf numFmtId="4" fontId="45" fillId="27" borderId="0" xfId="0" applyNumberFormat="1" applyFont="1" applyFill="1" applyBorder="1" applyAlignment="1">
      <alignment vertical="top" wrapText="1"/>
    </xf>
    <xf numFmtId="4" fontId="44" fillId="0" borderId="0" xfId="0" applyNumberFormat="1" applyFont="1" applyFill="1" applyAlignment="1">
      <alignment vertical="top" wrapText="1"/>
    </xf>
    <xf numFmtId="4" fontId="45" fillId="0" borderId="0" xfId="0" applyNumberFormat="1" applyFont="1" applyFill="1" applyAlignment="1">
      <alignment vertical="top" wrapText="1"/>
    </xf>
    <xf numFmtId="4" fontId="40" fillId="27" borderId="10" xfId="120" applyNumberFormat="1" applyFont="1" applyFill="1" applyBorder="1" applyAlignment="1" applyProtection="1">
      <alignment horizontal="right" vertical="top" wrapText="1"/>
      <protection locked="0"/>
    </xf>
    <xf numFmtId="4" fontId="5" fillId="27" borderId="10" xfId="0" applyNumberFormat="1" applyFont="1" applyFill="1" applyBorder="1" applyAlignment="1" applyProtection="1">
      <alignment vertical="top"/>
    </xf>
    <xf numFmtId="3" fontId="8" fillId="27" borderId="10" xfId="0" applyNumberFormat="1" applyFont="1" applyFill="1" applyBorder="1" applyAlignment="1" applyProtection="1">
      <alignment horizontal="right" vertical="top" wrapText="1"/>
    </xf>
    <xf numFmtId="4" fontId="5" fillId="0" borderId="0" xfId="0" applyNumberFormat="1" applyFont="1" applyFill="1" applyAlignment="1">
      <alignment vertical="top" wrapText="1"/>
    </xf>
    <xf numFmtId="178" fontId="5" fillId="27" borderId="10" xfId="0" applyNumberFormat="1" applyFont="1" applyFill="1" applyBorder="1" applyAlignment="1" applyProtection="1">
      <alignment horizontal="right" vertical="top"/>
    </xf>
    <xf numFmtId="4" fontId="5" fillId="27" borderId="10" xfId="120" applyNumberFormat="1" applyFont="1" applyFill="1" applyBorder="1" applyAlignment="1" applyProtection="1">
      <alignment horizontal="right" vertical="top" wrapText="1"/>
      <protection locked="0"/>
    </xf>
    <xf numFmtId="4" fontId="5" fillId="27" borderId="10" xfId="120" applyNumberFormat="1" applyFont="1" applyFill="1" applyBorder="1" applyAlignment="1" applyProtection="1">
      <alignment horizontal="right" vertical="top" wrapText="1"/>
    </xf>
    <xf numFmtId="4" fontId="5" fillId="27" borderId="0" xfId="0" applyNumberFormat="1" applyFont="1" applyFill="1" applyBorder="1" applyAlignment="1">
      <alignment horizontal="center" vertical="top" wrapText="1"/>
    </xf>
    <xf numFmtId="0" fontId="5" fillId="27" borderId="0" xfId="0" applyFont="1" applyFill="1" applyAlignment="1">
      <alignment vertical="top"/>
    </xf>
    <xf numFmtId="4" fontId="5" fillId="27" borderId="0" xfId="0" applyNumberFormat="1" applyFont="1" applyFill="1" applyBorder="1" applyAlignment="1">
      <alignment vertical="top"/>
    </xf>
    <xf numFmtId="4" fontId="5" fillId="27" borderId="10" xfId="72" applyNumberFormat="1" applyFont="1" applyFill="1" applyBorder="1" applyAlignment="1" applyProtection="1">
      <alignment horizontal="right" vertical="top" wrapText="1"/>
    </xf>
    <xf numFmtId="4" fontId="5" fillId="27" borderId="10" xfId="72" applyNumberFormat="1" applyFont="1" applyFill="1" applyBorder="1" applyAlignment="1" applyProtection="1">
      <alignment horizontal="right" vertical="top" wrapText="1"/>
      <protection locked="0"/>
    </xf>
    <xf numFmtId="0" fontId="5" fillId="27" borderId="0" xfId="0" applyFont="1" applyFill="1" applyBorder="1" applyAlignment="1">
      <alignment vertical="top"/>
    </xf>
    <xf numFmtId="4" fontId="45" fillId="31" borderId="0" xfId="0" applyNumberFormat="1" applyFont="1" applyFill="1" applyBorder="1" applyAlignment="1">
      <alignment vertical="top" wrapText="1"/>
    </xf>
    <xf numFmtId="4" fontId="27" fillId="31" borderId="0" xfId="0" applyNumberFormat="1" applyFont="1" applyFill="1" applyBorder="1" applyAlignment="1">
      <alignment vertical="top" wrapText="1"/>
    </xf>
    <xf numFmtId="168" fontId="5" fillId="27" borderId="10" xfId="122" applyNumberFormat="1" applyFont="1" applyFill="1" applyBorder="1" applyAlignment="1" applyProtection="1">
      <alignment horizontal="right" vertical="top" wrapText="1"/>
      <protection locked="0"/>
    </xf>
    <xf numFmtId="168" fontId="8" fillId="27" borderId="10" xfId="122" applyNumberFormat="1" applyFont="1" applyFill="1" applyBorder="1" applyAlignment="1" applyProtection="1">
      <alignment horizontal="right" vertical="top" wrapText="1"/>
      <protection locked="0"/>
    </xf>
    <xf numFmtId="4" fontId="5" fillId="27" borderId="0" xfId="0" applyNumberFormat="1" applyFont="1" applyFill="1" applyBorder="1" applyAlignment="1">
      <alignment horizontal="left" vertical="top"/>
    </xf>
    <xf numFmtId="4" fontId="5" fillId="31" borderId="0" xfId="0" applyNumberFormat="1" applyFont="1" applyFill="1" applyBorder="1" applyAlignment="1">
      <alignment vertical="top" wrapText="1"/>
    </xf>
    <xf numFmtId="4" fontId="5" fillId="27" borderId="0" xfId="0" applyNumberFormat="1" applyFont="1" applyFill="1" applyAlignment="1">
      <alignment horizontal="center" vertical="top" wrapText="1"/>
    </xf>
    <xf numFmtId="4" fontId="5" fillId="27" borderId="0" xfId="66" applyNumberFormat="1" applyFont="1" applyFill="1" applyAlignment="1">
      <alignment vertical="top" wrapText="1"/>
    </xf>
    <xf numFmtId="4" fontId="5" fillId="27" borderId="0" xfId="74" applyNumberFormat="1" applyFont="1" applyFill="1" applyAlignment="1">
      <alignment vertical="top" wrapText="1"/>
    </xf>
    <xf numFmtId="178" fontId="5" fillId="27" borderId="10" xfId="0" applyNumberFormat="1" applyFont="1" applyFill="1" applyBorder="1" applyAlignment="1" applyProtection="1">
      <alignment horizontal="right" vertical="top" wrapText="1"/>
    </xf>
    <xf numFmtId="4" fontId="5" fillId="27" borderId="11" xfId="74" applyNumberFormat="1" applyFont="1" applyFill="1" applyBorder="1" applyAlignment="1">
      <alignment horizontal="right" vertical="top" wrapText="1"/>
    </xf>
    <xf numFmtId="4" fontId="5" fillId="31" borderId="11" xfId="74" applyNumberFormat="1" applyFont="1" applyFill="1" applyBorder="1" applyAlignment="1">
      <alignment horizontal="right" vertical="top" wrapText="1"/>
    </xf>
    <xf numFmtId="4" fontId="45" fillId="27" borderId="11" xfId="74" applyNumberFormat="1" applyFont="1" applyFill="1" applyBorder="1" applyAlignment="1">
      <alignment horizontal="right" vertical="top" wrapText="1"/>
    </xf>
    <xf numFmtId="40" fontId="5" fillId="27" borderId="10" xfId="113" applyNumberFormat="1" applyFont="1" applyFill="1" applyBorder="1" applyAlignment="1" applyProtection="1">
      <alignment horizontal="right" vertical="top" wrapText="1"/>
    </xf>
    <xf numFmtId="39" fontId="5" fillId="27" borderId="10" xfId="113" applyNumberFormat="1" applyFont="1" applyFill="1" applyBorder="1" applyAlignment="1" applyProtection="1">
      <alignment vertical="top" wrapText="1"/>
      <protection locked="0"/>
    </xf>
    <xf numFmtId="40" fontId="8" fillId="27" borderId="10" xfId="113" applyNumberFormat="1" applyFont="1" applyFill="1" applyBorder="1" applyAlignment="1" applyProtection="1">
      <alignment horizontal="right" vertical="top" wrapText="1"/>
    </xf>
    <xf numFmtId="40" fontId="40" fillId="27" borderId="10" xfId="113" applyNumberFormat="1" applyFont="1" applyFill="1" applyBorder="1" applyAlignment="1" applyProtection="1">
      <alignment horizontal="right" vertical="top" wrapText="1"/>
    </xf>
    <xf numFmtId="39" fontId="40" fillId="27" borderId="10" xfId="113" applyNumberFormat="1" applyFont="1" applyFill="1" applyBorder="1" applyAlignment="1" applyProtection="1">
      <alignment vertical="top" wrapText="1"/>
      <protection locked="0"/>
    </xf>
    <xf numFmtId="40" fontId="37" fillId="27" borderId="10" xfId="113" applyNumberFormat="1" applyFont="1" applyFill="1" applyBorder="1" applyAlignment="1" applyProtection="1">
      <alignment horizontal="right" vertical="top" wrapText="1"/>
    </xf>
    <xf numFmtId="39" fontId="38" fillId="27" borderId="10" xfId="113" applyNumberFormat="1" applyFont="1" applyFill="1" applyBorder="1" applyAlignment="1" applyProtection="1">
      <alignment vertical="top" wrapText="1"/>
      <protection locked="0"/>
    </xf>
    <xf numFmtId="40" fontId="5" fillId="27" borderId="10" xfId="113" applyNumberFormat="1" applyFont="1" applyFill="1" applyBorder="1" applyAlignment="1" applyProtection="1">
      <alignment vertical="top" wrapText="1"/>
    </xf>
    <xf numFmtId="39" fontId="5" fillId="27" borderId="10" xfId="113" applyNumberFormat="1" applyFont="1" applyFill="1" applyBorder="1" applyAlignment="1" applyProtection="1">
      <alignment vertical="top"/>
      <protection locked="0"/>
    </xf>
    <xf numFmtId="180" fontId="7" fillId="0" borderId="10" xfId="0" applyNumberFormat="1" applyFont="1" applyFill="1" applyBorder="1" applyAlignment="1" applyProtection="1">
      <alignment horizontal="right" vertical="top"/>
    </xf>
    <xf numFmtId="4" fontId="5" fillId="27" borderId="10" xfId="130" applyNumberFormat="1" applyFont="1" applyFill="1" applyBorder="1" applyAlignment="1" applyProtection="1">
      <alignment vertical="top"/>
    </xf>
    <xf numFmtId="180" fontId="6" fillId="0" borderId="10" xfId="0" applyNumberFormat="1" applyFont="1" applyFill="1" applyBorder="1" applyAlignment="1" applyProtection="1">
      <alignment horizontal="right" vertical="top"/>
    </xf>
    <xf numFmtId="4" fontId="5" fillId="0" borderId="10" xfId="130" applyNumberFormat="1" applyFont="1" applyFill="1" applyBorder="1" applyAlignment="1" applyProtection="1">
      <alignment vertical="top"/>
    </xf>
    <xf numFmtId="180" fontId="7" fillId="27" borderId="10" xfId="0" applyNumberFormat="1" applyFont="1" applyFill="1" applyBorder="1" applyAlignment="1" applyProtection="1">
      <alignment horizontal="right" vertical="top"/>
    </xf>
    <xf numFmtId="180" fontId="6" fillId="27" borderId="10" xfId="0" applyNumberFormat="1" applyFont="1" applyFill="1" applyBorder="1" applyAlignment="1" applyProtection="1">
      <alignment horizontal="right" vertical="top"/>
    </xf>
    <xf numFmtId="180" fontId="40" fillId="0" borderId="10" xfId="0" applyNumberFormat="1" applyFont="1" applyFill="1" applyBorder="1" applyAlignment="1" applyProtection="1">
      <alignment horizontal="right" vertical="top"/>
    </xf>
    <xf numFmtId="4" fontId="40" fillId="0" borderId="10" xfId="130" applyNumberFormat="1" applyFont="1" applyFill="1" applyBorder="1" applyAlignment="1" applyProtection="1">
      <alignment vertical="top"/>
    </xf>
    <xf numFmtId="180" fontId="8" fillId="27" borderId="10" xfId="0" applyNumberFormat="1" applyFont="1" applyFill="1" applyBorder="1" applyAlignment="1" applyProtection="1">
      <alignment horizontal="right" vertical="top"/>
    </xf>
    <xf numFmtId="4" fontId="44" fillId="29" borderId="0" xfId="0" applyNumberFormat="1" applyFont="1" applyFill="1" applyBorder="1" applyAlignment="1">
      <alignment horizontal="center" vertical="top"/>
    </xf>
    <xf numFmtId="4" fontId="45" fillId="29" borderId="0" xfId="0" applyNumberFormat="1" applyFont="1" applyFill="1" applyBorder="1" applyAlignment="1">
      <alignment horizontal="center" vertical="top"/>
    </xf>
    <xf numFmtId="4" fontId="5" fillId="29" borderId="0" xfId="0" applyNumberFormat="1" applyFont="1" applyFill="1" applyBorder="1" applyAlignment="1">
      <alignment horizontal="center" vertical="top"/>
    </xf>
    <xf numFmtId="4" fontId="5" fillId="29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4" fontId="5" fillId="27" borderId="17" xfId="0" applyNumberFormat="1" applyFont="1" applyFill="1" applyBorder="1" applyAlignment="1" applyProtection="1">
      <alignment vertical="top"/>
    </xf>
    <xf numFmtId="39" fontId="38" fillId="27" borderId="14" xfId="125" applyNumberFormat="1" applyFont="1" applyFill="1" applyBorder="1" applyAlignment="1" applyProtection="1">
      <alignment vertical="top" wrapText="1"/>
      <protection locked="0"/>
    </xf>
    <xf numFmtId="182" fontId="6" fillId="0" borderId="16" xfId="0" applyNumberFormat="1" applyFont="1" applyFill="1" applyBorder="1" applyAlignment="1" applyProtection="1">
      <alignment horizontal="right" vertical="top"/>
    </xf>
    <xf numFmtId="40" fontId="5" fillId="0" borderId="9" xfId="125" applyNumberFormat="1" applyFont="1" applyFill="1" applyBorder="1" applyAlignment="1" applyProtection="1">
      <alignment horizontal="right" vertical="top" wrapText="1"/>
    </xf>
    <xf numFmtId="39" fontId="38" fillId="0" borderId="14" xfId="125" applyNumberFormat="1" applyFont="1" applyFill="1" applyBorder="1" applyAlignment="1" applyProtection="1">
      <alignment vertical="top" wrapText="1"/>
      <protection locked="0"/>
    </xf>
    <xf numFmtId="180" fontId="7" fillId="0" borderId="16" xfId="0" applyNumberFormat="1" applyFont="1" applyFill="1" applyBorder="1" applyAlignment="1" applyProtection="1">
      <alignment horizontal="right" vertical="top"/>
    </xf>
    <xf numFmtId="4" fontId="8" fillId="29" borderId="18" xfId="0" applyNumberFormat="1" applyFont="1" applyFill="1" applyBorder="1" applyAlignment="1">
      <alignment horizontal="center" vertical="top"/>
    </xf>
    <xf numFmtId="4" fontId="8" fillId="29" borderId="19" xfId="0" applyNumberFormat="1" applyFont="1" applyFill="1" applyBorder="1" applyAlignment="1">
      <alignment horizontal="center" vertical="top"/>
    </xf>
    <xf numFmtId="4" fontId="5" fillId="27" borderId="14" xfId="0" applyNumberFormat="1" applyFont="1" applyFill="1" applyBorder="1" applyAlignment="1">
      <alignment horizontal="left" vertical="top"/>
    </xf>
    <xf numFmtId="4" fontId="8" fillId="29" borderId="20" xfId="0" applyNumberFormat="1" applyFont="1" applyFill="1" applyBorder="1" applyAlignment="1">
      <alignment horizontal="center" vertical="top"/>
    </xf>
    <xf numFmtId="4" fontId="8" fillId="29" borderId="21" xfId="0" applyNumberFormat="1" applyFont="1" applyFill="1" applyBorder="1" applyAlignment="1">
      <alignment horizontal="center" vertical="top"/>
    </xf>
    <xf numFmtId="4" fontId="8" fillId="29" borderId="22" xfId="66" applyNumberFormat="1" applyFont="1" applyFill="1" applyBorder="1" applyAlignment="1">
      <alignment horizontal="center" vertical="top"/>
    </xf>
    <xf numFmtId="4" fontId="40" fillId="27" borderId="0" xfId="0" applyNumberFormat="1" applyFont="1" applyFill="1" applyBorder="1" applyAlignment="1">
      <alignment vertical="top" wrapText="1"/>
    </xf>
    <xf numFmtId="4" fontId="8" fillId="27" borderId="0" xfId="0" applyNumberFormat="1" applyFont="1" applyFill="1" applyBorder="1" applyAlignment="1">
      <alignment horizontal="center" vertical="top"/>
    </xf>
    <xf numFmtId="4" fontId="5" fillId="28" borderId="8" xfId="136" applyNumberFormat="1" applyFont="1" applyFill="1" applyBorder="1" applyAlignment="1">
      <alignment horizontal="right" wrapText="1"/>
    </xf>
    <xf numFmtId="4" fontId="5" fillId="27" borderId="0" xfId="136" applyNumberFormat="1" applyFont="1" applyFill="1" applyBorder="1" applyAlignment="1">
      <alignment horizontal="right" wrapText="1"/>
    </xf>
    <xf numFmtId="0" fontId="5" fillId="33" borderId="0" xfId="110" applyFont="1" applyFill="1" applyBorder="1" applyAlignment="1">
      <alignment horizontal="left" vertical="top" wrapText="1"/>
    </xf>
    <xf numFmtId="168" fontId="5" fillId="27" borderId="0" xfId="110" applyNumberFormat="1" applyFont="1" applyFill="1" applyBorder="1" applyAlignment="1">
      <alignment horizontal="center" wrapText="1"/>
    </xf>
    <xf numFmtId="4" fontId="5" fillId="27" borderId="0" xfId="137" applyNumberFormat="1" applyFont="1" applyFill="1" applyBorder="1" applyAlignment="1">
      <alignment horizontal="right" vertical="center" wrapText="1"/>
    </xf>
    <xf numFmtId="4" fontId="5" fillId="27" borderId="0" xfId="110" applyNumberFormat="1" applyFont="1" applyFill="1" applyBorder="1" applyAlignment="1">
      <alignment horizontal="center"/>
    </xf>
    <xf numFmtId="4" fontId="5" fillId="27" borderId="0" xfId="110" applyNumberFormat="1" applyFont="1" applyFill="1"/>
    <xf numFmtId="4" fontId="5" fillId="27" borderId="0" xfId="110" applyNumberFormat="1" applyFont="1" applyFill="1" applyAlignment="1">
      <alignment horizontal="center"/>
    </xf>
    <xf numFmtId="4" fontId="5" fillId="27" borderId="0" xfId="137" applyNumberFormat="1" applyFont="1" applyFill="1" applyBorder="1" applyAlignment="1">
      <alignment horizontal="right" wrapText="1"/>
    </xf>
    <xf numFmtId="4" fontId="5" fillId="28" borderId="0" xfId="0" applyNumberFormat="1" applyFont="1" applyFill="1" applyBorder="1" applyAlignment="1">
      <alignment horizontal="right" vertical="center"/>
    </xf>
    <xf numFmtId="4" fontId="11" fillId="27" borderId="0" xfId="107" applyNumberFormat="1" applyFont="1" applyFill="1" applyBorder="1" applyAlignment="1" applyProtection="1">
      <alignment horizontal="right" vertical="center"/>
    </xf>
    <xf numFmtId="4" fontId="5" fillId="27" borderId="0" xfId="137" applyNumberFormat="1" applyFont="1" applyFill="1" applyBorder="1" applyAlignment="1">
      <alignment horizontal="right" vertical="top" wrapText="1"/>
    </xf>
    <xf numFmtId="39" fontId="5" fillId="27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27" borderId="0" xfId="0" applyNumberFormat="1" applyFont="1" applyFill="1" applyBorder="1" applyAlignment="1"/>
    <xf numFmtId="4" fontId="5" fillId="27" borderId="0" xfId="0" applyNumberFormat="1" applyFont="1" applyFill="1" applyBorder="1" applyAlignment="1">
      <alignment horizontal="right" vertical="top" wrapText="1"/>
    </xf>
    <xf numFmtId="4" fontId="5" fillId="27" borderId="0" xfId="0" applyNumberFormat="1" applyFont="1" applyFill="1" applyBorder="1" applyAlignment="1">
      <alignment vertical="center"/>
    </xf>
    <xf numFmtId="184" fontId="5" fillId="27" borderId="14" xfId="0" applyNumberFormat="1" applyFont="1" applyFill="1" applyBorder="1" applyAlignment="1" applyProtection="1">
      <alignment horizontal="right" vertical="center"/>
    </xf>
    <xf numFmtId="4" fontId="5" fillId="30" borderId="11" xfId="74" applyNumberFormat="1" applyFont="1" applyFill="1" applyBorder="1" applyAlignment="1">
      <alignment horizontal="right" vertical="top" wrapText="1"/>
    </xf>
    <xf numFmtId="2" fontId="5" fillId="30" borderId="0" xfId="0" applyNumberFormat="1" applyFont="1" applyFill="1" applyBorder="1" applyAlignment="1">
      <alignment vertical="center"/>
    </xf>
    <xf numFmtId="4" fontId="5" fillId="30" borderId="0" xfId="0" applyNumberFormat="1" applyFont="1" applyFill="1" applyAlignment="1">
      <alignment vertical="center"/>
    </xf>
    <xf numFmtId="0" fontId="5" fillId="3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32" borderId="0" xfId="0" applyFont="1" applyFill="1" applyAlignment="1">
      <alignment vertical="center"/>
    </xf>
    <xf numFmtId="0" fontId="5" fillId="27" borderId="0" xfId="0" applyFont="1" applyFill="1" applyAlignment="1">
      <alignment horizontal="center" vertical="center"/>
    </xf>
    <xf numFmtId="0" fontId="5" fillId="27" borderId="0" xfId="0" applyFont="1" applyFill="1" applyAlignment="1">
      <alignment vertical="center"/>
    </xf>
    <xf numFmtId="4" fontId="5" fillId="34" borderId="0" xfId="0" applyNumberFormat="1" applyFont="1" applyFill="1"/>
    <xf numFmtId="4" fontId="5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27" borderId="0" xfId="0" applyNumberFormat="1" applyFont="1" applyFill="1" applyBorder="1" applyAlignment="1">
      <alignment vertical="center"/>
    </xf>
    <xf numFmtId="4" fontId="5" fillId="27" borderId="0" xfId="0" applyNumberFormat="1" applyFont="1" applyFill="1" applyAlignment="1">
      <alignment vertical="center"/>
    </xf>
    <xf numFmtId="165" fontId="5" fillId="27" borderId="0" xfId="66" applyFont="1" applyFill="1" applyAlignment="1">
      <alignment vertical="center"/>
    </xf>
    <xf numFmtId="2" fontId="5" fillId="27" borderId="0" xfId="0" applyNumberFormat="1" applyFont="1" applyFill="1" applyAlignment="1">
      <alignment vertical="center"/>
    </xf>
    <xf numFmtId="4" fontId="8" fillId="27" borderId="0" xfId="0" applyNumberFormat="1" applyFont="1" applyFill="1" applyBorder="1" applyAlignment="1">
      <alignment horizontal="center" vertical="top"/>
    </xf>
    <xf numFmtId="4" fontId="8" fillId="27" borderId="0" xfId="0" quotePrefix="1" applyNumberFormat="1" applyFont="1" applyFill="1" applyBorder="1" applyAlignment="1">
      <alignment horizontal="left" vertical="top"/>
    </xf>
    <xf numFmtId="4" fontId="8" fillId="27" borderId="0" xfId="0" applyNumberFormat="1" applyFont="1" applyFill="1" applyBorder="1" applyAlignment="1">
      <alignment vertical="top"/>
    </xf>
    <xf numFmtId="4" fontId="5" fillId="27" borderId="0" xfId="66" applyNumberFormat="1" applyFont="1" applyFill="1" applyBorder="1" applyAlignment="1">
      <alignment vertical="top"/>
    </xf>
    <xf numFmtId="4" fontId="5" fillId="27" borderId="0" xfId="0" quotePrefix="1" applyNumberFormat="1" applyFont="1" applyFill="1" applyBorder="1" applyAlignment="1">
      <alignment vertical="top"/>
    </xf>
    <xf numFmtId="40" fontId="5" fillId="27" borderId="32" xfId="113" applyNumberFormat="1" applyFont="1" applyFill="1" applyBorder="1" applyAlignment="1" applyProtection="1">
      <alignment horizontal="right" vertical="top" wrapText="1"/>
    </xf>
    <xf numFmtId="39" fontId="5" fillId="27" borderId="32" xfId="113" applyNumberFormat="1" applyFont="1" applyFill="1" applyBorder="1" applyAlignment="1" applyProtection="1">
      <alignment vertical="top" wrapText="1"/>
      <protection locked="0"/>
    </xf>
    <xf numFmtId="40" fontId="40" fillId="27" borderId="32" xfId="113" applyNumberFormat="1" applyFont="1" applyFill="1" applyBorder="1" applyAlignment="1" applyProtection="1">
      <alignment horizontal="right" vertical="top" wrapText="1"/>
    </xf>
    <xf numFmtId="39" fontId="38" fillId="27" borderId="32" xfId="113" applyNumberFormat="1" applyFont="1" applyFill="1" applyBorder="1" applyAlignment="1" applyProtection="1">
      <alignment vertical="top" wrapText="1"/>
      <protection locked="0"/>
    </xf>
    <xf numFmtId="40" fontId="8" fillId="27" borderId="32" xfId="113" applyNumberFormat="1" applyFont="1" applyFill="1" applyBorder="1" applyAlignment="1" applyProtection="1">
      <alignment horizontal="right" vertical="top" wrapText="1"/>
    </xf>
    <xf numFmtId="180" fontId="7" fillId="27" borderId="32" xfId="0" applyNumberFormat="1" applyFont="1" applyFill="1" applyBorder="1" applyAlignment="1" applyProtection="1">
      <alignment horizontal="right" vertical="top"/>
    </xf>
    <xf numFmtId="4" fontId="5" fillId="27" borderId="32" xfId="130" applyNumberFormat="1" applyFont="1" applyFill="1" applyBorder="1" applyAlignment="1" applyProtection="1">
      <alignment vertical="top"/>
    </xf>
    <xf numFmtId="4" fontId="5" fillId="27" borderId="32" xfId="0" applyNumberFormat="1" applyFont="1" applyFill="1" applyBorder="1" applyAlignment="1" applyProtection="1">
      <alignment vertical="top"/>
    </xf>
    <xf numFmtId="178" fontId="5" fillId="27" borderId="32" xfId="0" applyNumberFormat="1" applyFont="1" applyFill="1" applyBorder="1" applyAlignment="1" applyProtection="1">
      <alignment horizontal="right" vertical="top" wrapText="1"/>
    </xf>
    <xf numFmtId="4" fontId="5" fillId="27" borderId="10" xfId="0" applyNumberFormat="1" applyFont="1" applyFill="1" applyBorder="1" applyAlignment="1" applyProtection="1">
      <alignment vertical="top"/>
      <protection locked="0"/>
    </xf>
    <xf numFmtId="4" fontId="5" fillId="27" borderId="13" xfId="66" applyNumberFormat="1" applyFont="1" applyFill="1" applyBorder="1" applyAlignment="1" applyProtection="1">
      <alignment vertical="top" wrapText="1"/>
      <protection locked="0"/>
    </xf>
    <xf numFmtId="4" fontId="5" fillId="27" borderId="10" xfId="66" applyNumberFormat="1" applyFont="1" applyFill="1" applyBorder="1" applyAlignment="1" applyProtection="1">
      <alignment vertical="top" wrapText="1"/>
      <protection locked="0"/>
    </xf>
    <xf numFmtId="4" fontId="5" fillId="27" borderId="10" xfId="0" applyNumberFormat="1" applyFont="1" applyFill="1" applyBorder="1" applyAlignment="1" applyProtection="1">
      <alignment vertical="top" wrapText="1"/>
      <protection locked="0"/>
    </xf>
    <xf numFmtId="4" fontId="40" fillId="27" borderId="10" xfId="0" applyNumberFormat="1" applyFont="1" applyFill="1" applyBorder="1" applyAlignment="1" applyProtection="1">
      <alignment vertical="top"/>
      <protection locked="0"/>
    </xf>
    <xf numFmtId="4" fontId="40" fillId="27" borderId="10" xfId="66" applyNumberFormat="1" applyFont="1" applyFill="1" applyBorder="1" applyAlignment="1" applyProtection="1">
      <alignment vertical="top" wrapText="1"/>
      <protection locked="0"/>
    </xf>
    <xf numFmtId="4" fontId="8" fillId="27" borderId="10" xfId="66" applyNumberFormat="1" applyFont="1" applyFill="1" applyBorder="1" applyAlignment="1" applyProtection="1">
      <alignment vertical="top" wrapText="1"/>
      <protection locked="0"/>
    </xf>
    <xf numFmtId="4" fontId="37" fillId="27" borderId="10" xfId="66" applyNumberFormat="1" applyFont="1" applyFill="1" applyBorder="1" applyAlignment="1" applyProtection="1">
      <alignment vertical="top" wrapText="1"/>
      <protection locked="0"/>
    </xf>
    <xf numFmtId="4" fontId="37" fillId="27" borderId="10" xfId="66" applyNumberFormat="1" applyFont="1" applyFill="1" applyBorder="1" applyAlignment="1" applyProtection="1">
      <alignment vertical="top"/>
      <protection locked="0"/>
    </xf>
    <xf numFmtId="4" fontId="5" fillId="27" borderId="10" xfId="0" applyNumberFormat="1" applyFont="1" applyFill="1" applyBorder="1" applyAlignment="1" applyProtection="1">
      <alignment horizontal="right" vertical="top" wrapText="1"/>
      <protection locked="0"/>
    </xf>
    <xf numFmtId="43" fontId="5" fillId="27" borderId="10" xfId="106" applyFont="1" applyFill="1" applyBorder="1" applyAlignment="1" applyProtection="1">
      <alignment horizontal="right" vertical="top" wrapText="1"/>
      <protection locked="0"/>
    </xf>
    <xf numFmtId="43" fontId="40" fillId="27" borderId="10" xfId="106" applyFont="1" applyFill="1" applyBorder="1" applyAlignment="1" applyProtection="1">
      <alignment horizontal="right" vertical="top" wrapText="1"/>
      <protection locked="0"/>
    </xf>
    <xf numFmtId="4" fontId="5" fillId="27" borderId="14" xfId="66" applyNumberFormat="1" applyFont="1" applyFill="1" applyBorder="1" applyAlignment="1" applyProtection="1">
      <alignment vertical="top" wrapText="1"/>
      <protection locked="0"/>
    </xf>
    <xf numFmtId="4" fontId="5" fillId="27" borderId="17" xfId="66" applyNumberFormat="1" applyFont="1" applyFill="1" applyBorder="1" applyAlignment="1" applyProtection="1">
      <alignment vertical="top" wrapText="1"/>
      <protection locked="0"/>
    </xf>
    <xf numFmtId="4" fontId="5" fillId="27" borderId="15" xfId="0" applyNumberFormat="1" applyFont="1" applyFill="1" applyBorder="1" applyAlignment="1" applyProtection="1">
      <alignment horizontal="right" vertical="top" wrapText="1"/>
      <protection locked="0"/>
    </xf>
    <xf numFmtId="4" fontId="36" fillId="31" borderId="34" xfId="66" applyNumberFormat="1" applyFont="1" applyFill="1" applyBorder="1" applyAlignment="1" applyProtection="1">
      <alignment vertical="top"/>
      <protection locked="0"/>
    </xf>
    <xf numFmtId="4" fontId="5" fillId="0" borderId="17" xfId="121" applyNumberFormat="1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7" xfId="0" applyFont="1" applyFill="1" applyBorder="1" applyAlignment="1" applyProtection="1">
      <alignment vertical="top"/>
      <protection locked="0"/>
    </xf>
    <xf numFmtId="4" fontId="5" fillId="0" borderId="14" xfId="121" applyNumberFormat="1" applyFont="1" applyFill="1" applyBorder="1" applyAlignment="1" applyProtection="1">
      <alignment vertical="top" wrapText="1"/>
      <protection locked="0"/>
    </xf>
    <xf numFmtId="168" fontId="40" fillId="0" borderId="14" xfId="0" applyNumberFormat="1" applyFont="1" applyFill="1" applyBorder="1" applyAlignment="1" applyProtection="1">
      <alignment horizontal="right" vertical="top" wrapText="1"/>
      <protection locked="0"/>
    </xf>
    <xf numFmtId="4" fontId="5" fillId="0" borderId="14" xfId="0" applyNumberFormat="1" applyFont="1" applyFill="1" applyBorder="1" applyAlignment="1" applyProtection="1">
      <alignment vertical="top" wrapText="1"/>
      <protection locked="0"/>
    </xf>
    <xf numFmtId="168" fontId="5" fillId="0" borderId="34" xfId="0" applyNumberFormat="1" applyFont="1" applyFill="1" applyBorder="1" applyAlignment="1" applyProtection="1">
      <alignment horizontal="right" vertical="top" wrapText="1"/>
      <protection locked="0"/>
    </xf>
    <xf numFmtId="168" fontId="5" fillId="0" borderId="14" xfId="0" applyNumberFormat="1" applyFont="1" applyFill="1" applyBorder="1" applyAlignment="1" applyProtection="1">
      <alignment horizontal="right" vertical="top" wrapText="1"/>
      <protection locked="0"/>
    </xf>
    <xf numFmtId="4" fontId="5" fillId="0" borderId="14" xfId="0" applyNumberFormat="1" applyFont="1" applyFill="1" applyBorder="1" applyAlignment="1" applyProtection="1">
      <alignment vertical="top"/>
      <protection locked="0"/>
    </xf>
    <xf numFmtId="4" fontId="5" fillId="27" borderId="14" xfId="0" applyNumberFormat="1" applyFont="1" applyFill="1" applyBorder="1" applyAlignment="1" applyProtection="1">
      <alignment vertical="top"/>
      <protection locked="0"/>
    </xf>
    <xf numFmtId="2" fontId="5" fillId="30" borderId="34" xfId="0" applyNumberFormat="1" applyFont="1" applyFill="1" applyBorder="1" applyAlignment="1" applyProtection="1">
      <alignment vertical="top"/>
      <protection locked="0"/>
    </xf>
    <xf numFmtId="167" fontId="5" fillId="27" borderId="14" xfId="0" applyNumberFormat="1" applyFont="1" applyFill="1" applyBorder="1" applyAlignment="1" applyProtection="1">
      <alignment vertical="top"/>
      <protection locked="0"/>
    </xf>
    <xf numFmtId="43" fontId="8" fillId="27" borderId="17" xfId="66" applyNumberFormat="1" applyFont="1" applyFill="1" applyBorder="1" applyAlignment="1" applyProtection="1">
      <alignment horizontal="center" vertical="top"/>
      <protection locked="0"/>
    </xf>
    <xf numFmtId="4" fontId="5" fillId="27" borderId="17" xfId="136" applyNumberFormat="1" applyFont="1" applyFill="1" applyBorder="1" applyAlignment="1" applyProtection="1">
      <alignment horizontal="right" wrapText="1"/>
      <protection locked="0"/>
    </xf>
    <xf numFmtId="4" fontId="5" fillId="27" borderId="14" xfId="136" applyNumberFormat="1" applyFont="1" applyFill="1" applyBorder="1" applyAlignment="1" applyProtection="1">
      <alignment horizontal="right" vertical="top" wrapText="1"/>
      <protection locked="0"/>
    </xf>
    <xf numFmtId="4" fontId="5" fillId="27" borderId="17" xfId="136" applyNumberFormat="1" applyFont="1" applyFill="1" applyBorder="1" applyAlignment="1" applyProtection="1">
      <alignment horizontal="right" vertical="top" wrapText="1"/>
      <protection locked="0"/>
    </xf>
    <xf numFmtId="4" fontId="5" fillId="27" borderId="17" xfId="137" applyNumberFormat="1" applyFont="1" applyFill="1" applyBorder="1" applyAlignment="1" applyProtection="1">
      <alignment horizontal="right" vertical="center" wrapText="1"/>
      <protection locked="0"/>
    </xf>
    <xf numFmtId="168" fontId="5" fillId="27" borderId="17" xfId="144" applyNumberFormat="1" applyFont="1" applyFill="1" applyBorder="1" applyAlignment="1" applyProtection="1">
      <alignment vertical="center"/>
      <protection locked="0"/>
    </xf>
    <xf numFmtId="4" fontId="5" fillId="27" borderId="17" xfId="137" applyNumberFormat="1" applyFont="1" applyFill="1" applyBorder="1" applyAlignment="1" applyProtection="1">
      <alignment horizontal="right" vertical="top" wrapText="1"/>
      <protection locked="0"/>
    </xf>
    <xf numFmtId="4" fontId="5" fillId="27" borderId="17" xfId="119" applyNumberFormat="1" applyFont="1" applyFill="1" applyBorder="1" applyAlignment="1" applyProtection="1">
      <alignment horizontal="right" vertical="top" wrapText="1"/>
      <protection locked="0"/>
    </xf>
    <xf numFmtId="4" fontId="5" fillId="27" borderId="17" xfId="0" applyNumberFormat="1" applyFont="1" applyFill="1" applyBorder="1" applyAlignment="1" applyProtection="1">
      <alignment horizontal="right" vertical="top"/>
      <protection locked="0"/>
    </xf>
    <xf numFmtId="4" fontId="38" fillId="27" borderId="17" xfId="136" applyNumberFormat="1" applyFont="1" applyFill="1" applyBorder="1" applyAlignment="1" applyProtection="1">
      <alignment vertical="top"/>
      <protection locked="0"/>
    </xf>
    <xf numFmtId="4" fontId="5" fillId="27" borderId="17" xfId="137" applyNumberFormat="1" applyFont="1" applyFill="1" applyBorder="1" applyAlignment="1" applyProtection="1">
      <alignment horizontal="right" wrapText="1"/>
      <protection locked="0"/>
    </xf>
    <xf numFmtId="43" fontId="5" fillId="27" borderId="17" xfId="66" applyNumberFormat="1" applyFont="1" applyFill="1" applyBorder="1" applyAlignment="1" applyProtection="1">
      <alignment horizontal="right" vertical="top" wrapText="1"/>
      <protection locked="0"/>
    </xf>
    <xf numFmtId="4" fontId="36" fillId="27" borderId="14" xfId="66" applyNumberFormat="1" applyFont="1" applyFill="1" applyBorder="1" applyAlignment="1" applyProtection="1">
      <alignment vertical="top"/>
      <protection locked="0"/>
    </xf>
    <xf numFmtId="176" fontId="7" fillId="27" borderId="14" xfId="0" applyNumberFormat="1" applyFont="1" applyFill="1" applyBorder="1" applyAlignment="1" applyProtection="1">
      <alignment horizontal="right" wrapText="1"/>
      <protection locked="0"/>
    </xf>
    <xf numFmtId="2" fontId="5" fillId="27" borderId="17" xfId="0" applyNumberFormat="1" applyFont="1" applyFill="1" applyBorder="1" applyAlignment="1" applyProtection="1">
      <protection locked="0"/>
    </xf>
    <xf numFmtId="4" fontId="8" fillId="27" borderId="17" xfId="0" applyNumberFormat="1" applyFont="1" applyFill="1" applyBorder="1" applyAlignment="1" applyProtection="1">
      <alignment vertical="center"/>
      <protection locked="0"/>
    </xf>
    <xf numFmtId="168" fontId="5" fillId="27" borderId="14" xfId="144" applyNumberFormat="1" applyFont="1" applyFill="1" applyBorder="1" applyAlignment="1" applyProtection="1">
      <protection locked="0"/>
    </xf>
    <xf numFmtId="165" fontId="5" fillId="27" borderId="14" xfId="66" applyFont="1" applyFill="1" applyBorder="1" applyAlignment="1" applyProtection="1">
      <alignment horizontal="right" wrapText="1"/>
      <protection locked="0"/>
    </xf>
    <xf numFmtId="4" fontId="5" fillId="27" borderId="14" xfId="66" applyNumberFormat="1" applyFont="1" applyFill="1" applyBorder="1" applyAlignment="1" applyProtection="1">
      <alignment horizontal="right"/>
      <protection locked="0"/>
    </xf>
    <xf numFmtId="4" fontId="5" fillId="27" borderId="14" xfId="0" applyNumberFormat="1" applyFont="1" applyFill="1" applyBorder="1" applyAlignment="1" applyProtection="1">
      <alignment vertical="center"/>
      <protection locked="0"/>
    </xf>
    <xf numFmtId="2" fontId="5" fillId="27" borderId="14" xfId="0" applyNumberFormat="1" applyFont="1" applyFill="1" applyBorder="1" applyAlignment="1" applyProtection="1">
      <alignment vertical="top"/>
      <protection locked="0"/>
    </xf>
    <xf numFmtId="4" fontId="8" fillId="27" borderId="14" xfId="0" applyNumberFormat="1" applyFont="1" applyFill="1" applyBorder="1" applyAlignment="1" applyProtection="1">
      <alignment vertical="center"/>
      <protection locked="0"/>
    </xf>
    <xf numFmtId="4" fontId="5" fillId="27" borderId="14" xfId="0" applyNumberFormat="1" applyFont="1" applyFill="1" applyBorder="1" applyAlignment="1" applyProtection="1">
      <alignment horizontal="right"/>
      <protection locked="0"/>
    </xf>
    <xf numFmtId="4" fontId="5" fillId="27" borderId="14" xfId="0" applyNumberFormat="1" applyFont="1" applyFill="1" applyBorder="1" applyAlignment="1" applyProtection="1">
      <alignment horizontal="right" vertical="top" wrapText="1"/>
      <protection locked="0"/>
    </xf>
    <xf numFmtId="4" fontId="5" fillId="27" borderId="14" xfId="105" applyNumberFormat="1" applyFont="1" applyFill="1" applyBorder="1" applyAlignment="1" applyProtection="1">
      <alignment vertical="center"/>
      <protection locked="0"/>
    </xf>
    <xf numFmtId="4" fontId="5" fillId="27" borderId="34" xfId="0" applyNumberFormat="1" applyFont="1" applyFill="1" applyBorder="1" applyAlignment="1" applyProtection="1">
      <alignment horizontal="right" vertical="center" wrapText="1"/>
      <protection locked="0"/>
    </xf>
    <xf numFmtId="4" fontId="5" fillId="27" borderId="14" xfId="0" applyNumberFormat="1" applyFont="1" applyFill="1" applyBorder="1" applyAlignment="1" applyProtection="1">
      <alignment horizontal="right" wrapText="1"/>
      <protection locked="0"/>
    </xf>
    <xf numFmtId="4" fontId="5" fillId="27" borderId="14" xfId="0" applyNumberFormat="1" applyFont="1" applyFill="1" applyBorder="1" applyAlignment="1" applyProtection="1">
      <protection locked="0"/>
    </xf>
    <xf numFmtId="4" fontId="5" fillId="27" borderId="14" xfId="0" applyNumberFormat="1" applyFont="1" applyFill="1" applyBorder="1" applyAlignment="1" applyProtection="1">
      <alignment horizontal="right" vertical="center" wrapText="1"/>
      <protection locked="0"/>
    </xf>
    <xf numFmtId="2" fontId="5" fillId="30" borderId="14" xfId="0" applyNumberFormat="1" applyFont="1" applyFill="1" applyBorder="1" applyAlignment="1" applyProtection="1">
      <alignment vertical="top"/>
      <protection locked="0"/>
    </xf>
    <xf numFmtId="4" fontId="36" fillId="31" borderId="10" xfId="66" applyNumberFormat="1" applyFont="1" applyFill="1" applyBorder="1" applyAlignment="1" applyProtection="1">
      <alignment vertical="top"/>
      <protection locked="0"/>
    </xf>
    <xf numFmtId="4" fontId="36" fillId="27" borderId="10" xfId="67" applyNumberFormat="1" applyFont="1" applyFill="1" applyBorder="1" applyAlignment="1" applyProtection="1">
      <alignment vertical="top"/>
      <protection locked="0"/>
    </xf>
    <xf numFmtId="4" fontId="36" fillId="27" borderId="10" xfId="66" applyNumberFormat="1" applyFont="1" applyFill="1" applyBorder="1" applyAlignment="1" applyProtection="1">
      <alignment vertical="top"/>
      <protection locked="0"/>
    </xf>
    <xf numFmtId="4" fontId="8" fillId="27" borderId="10" xfId="66" applyNumberFormat="1" applyFont="1" applyFill="1" applyBorder="1" applyAlignment="1" applyProtection="1">
      <alignment vertical="top"/>
      <protection locked="0"/>
    </xf>
    <xf numFmtId="4" fontId="40" fillId="27" borderId="10" xfId="0" applyNumberFormat="1" applyFont="1" applyFill="1" applyBorder="1" applyAlignment="1" applyProtection="1">
      <alignment horizontal="right" vertical="top" wrapText="1"/>
      <protection locked="0"/>
    </xf>
    <xf numFmtId="4" fontId="8" fillId="27" borderId="10" xfId="0" applyNumberFormat="1" applyFont="1" applyFill="1" applyBorder="1" applyAlignment="1" applyProtection="1">
      <alignment horizontal="right" vertical="top" wrapText="1"/>
      <protection locked="0"/>
    </xf>
    <xf numFmtId="43" fontId="5" fillId="27" borderId="32" xfId="106" applyFont="1" applyFill="1" applyBorder="1" applyAlignment="1" applyProtection="1">
      <alignment horizontal="right" vertical="top" wrapText="1"/>
      <protection locked="0"/>
    </xf>
    <xf numFmtId="0" fontId="40" fillId="27" borderId="10" xfId="0" applyFont="1" applyFill="1" applyBorder="1" applyAlignment="1" applyProtection="1">
      <alignment vertical="top"/>
      <protection locked="0"/>
    </xf>
    <xf numFmtId="2" fontId="5" fillId="27" borderId="10" xfId="0" applyNumberFormat="1" applyFont="1" applyFill="1" applyBorder="1" applyAlignment="1" applyProtection="1">
      <alignment vertical="top"/>
      <protection locked="0"/>
    </xf>
    <xf numFmtId="2" fontId="5" fillId="27" borderId="10" xfId="0" applyNumberFormat="1" applyFont="1" applyFill="1" applyBorder="1" applyAlignment="1" applyProtection="1">
      <alignment horizontal="right" vertical="top"/>
      <protection locked="0"/>
    </xf>
    <xf numFmtId="0" fontId="5" fillId="27" borderId="10" xfId="0" applyFont="1" applyFill="1" applyBorder="1" applyAlignment="1" applyProtection="1">
      <alignment vertical="top"/>
      <protection locked="0"/>
    </xf>
    <xf numFmtId="4" fontId="5" fillId="27" borderId="10" xfId="0" applyNumberFormat="1" applyFont="1" applyFill="1" applyBorder="1" applyAlignment="1" applyProtection="1">
      <alignment horizontal="right" vertical="top"/>
      <protection locked="0"/>
    </xf>
    <xf numFmtId="4" fontId="5" fillId="0" borderId="10" xfId="0" applyNumberFormat="1" applyFont="1" applyFill="1" applyBorder="1" applyAlignment="1" applyProtection="1">
      <alignment vertical="top"/>
      <protection locked="0"/>
    </xf>
    <xf numFmtId="4" fontId="5" fillId="27" borderId="10" xfId="67" applyNumberFormat="1" applyFont="1" applyFill="1" applyBorder="1" applyAlignment="1" applyProtection="1">
      <alignment vertical="top" wrapText="1"/>
      <protection locked="0"/>
    </xf>
    <xf numFmtId="43" fontId="5" fillId="27" borderId="10" xfId="133" applyFont="1" applyFill="1" applyBorder="1" applyAlignment="1" applyProtection="1">
      <alignment horizontal="center" vertical="top"/>
      <protection locked="0"/>
    </xf>
    <xf numFmtId="4" fontId="7" fillId="0" borderId="10" xfId="0" applyNumberFormat="1" applyFont="1" applyFill="1" applyBorder="1" applyAlignment="1" applyProtection="1">
      <alignment vertical="top"/>
      <protection locked="0"/>
    </xf>
    <xf numFmtId="4" fontId="7" fillId="27" borderId="10" xfId="0" applyNumberFormat="1" applyFont="1" applyFill="1" applyBorder="1" applyAlignment="1" applyProtection="1">
      <alignment vertical="top"/>
      <protection locked="0"/>
    </xf>
    <xf numFmtId="4" fontId="40" fillId="0" borderId="10" xfId="0" applyNumberFormat="1" applyFont="1" applyFill="1" applyBorder="1" applyAlignment="1" applyProtection="1">
      <alignment vertical="top"/>
      <protection locked="0"/>
    </xf>
    <xf numFmtId="4" fontId="5" fillId="27" borderId="32" xfId="0" applyNumberFormat="1" applyFont="1" applyFill="1" applyBorder="1" applyAlignment="1" applyProtection="1">
      <alignment vertical="top" wrapText="1"/>
      <protection locked="0"/>
    </xf>
    <xf numFmtId="4" fontId="5" fillId="27" borderId="32" xfId="0" applyNumberFormat="1" applyFont="1" applyFill="1" applyBorder="1" applyAlignment="1" applyProtection="1">
      <alignment vertical="top"/>
      <protection locked="0"/>
    </xf>
    <xf numFmtId="43" fontId="5" fillId="27" borderId="10" xfId="140" applyFont="1" applyFill="1" applyBorder="1" applyAlignment="1" applyProtection="1">
      <alignment vertical="top"/>
      <protection locked="0"/>
    </xf>
    <xf numFmtId="4" fontId="36" fillId="31" borderId="32" xfId="66" applyNumberFormat="1" applyFont="1" applyFill="1" applyBorder="1" applyAlignment="1" applyProtection="1">
      <alignment vertical="top"/>
      <protection locked="0"/>
    </xf>
    <xf numFmtId="176" fontId="47" fillId="26" borderId="10" xfId="106" applyNumberFormat="1" applyFont="1" applyFill="1" applyBorder="1" applyAlignment="1" applyProtection="1">
      <alignment horizontal="right" vertical="top" wrapText="1"/>
      <protection locked="0"/>
    </xf>
    <xf numFmtId="176" fontId="47" fillId="26" borderId="10" xfId="106" applyNumberFormat="1" applyFont="1" applyFill="1" applyBorder="1" applyAlignment="1" applyProtection="1">
      <alignment horizontal="center" vertical="top" wrapText="1"/>
      <protection locked="0"/>
    </xf>
    <xf numFmtId="4" fontId="5" fillId="26" borderId="10" xfId="0" applyNumberFormat="1" applyFont="1" applyFill="1" applyBorder="1" applyAlignment="1" applyProtection="1">
      <alignment vertical="top"/>
      <protection locked="0"/>
    </xf>
    <xf numFmtId="4" fontId="7" fillId="27" borderId="32" xfId="0" applyNumberFormat="1" applyFont="1" applyFill="1" applyBorder="1" applyAlignment="1" applyProtection="1">
      <alignment vertical="top"/>
      <protection locked="0"/>
    </xf>
    <xf numFmtId="176" fontId="47" fillId="27" borderId="10" xfId="106" applyNumberFormat="1" applyFont="1" applyFill="1" applyBorder="1" applyAlignment="1" applyProtection="1">
      <alignment horizontal="right" vertical="top" wrapText="1"/>
      <protection locked="0"/>
    </xf>
    <xf numFmtId="4" fontId="5" fillId="27" borderId="32" xfId="66" applyNumberFormat="1" applyFont="1" applyFill="1" applyBorder="1" applyAlignment="1" applyProtection="1">
      <alignment vertical="top" wrapText="1"/>
      <protection locked="0"/>
    </xf>
    <xf numFmtId="4" fontId="5" fillId="27" borderId="10" xfId="119" applyNumberFormat="1" applyFont="1" applyFill="1" applyBorder="1" applyAlignment="1" applyProtection="1">
      <alignment horizontal="right" vertical="top" wrapText="1"/>
      <protection locked="0"/>
    </xf>
    <xf numFmtId="4" fontId="5" fillId="27" borderId="10" xfId="122" applyNumberFormat="1" applyFont="1" applyFill="1" applyBorder="1" applyAlignment="1" applyProtection="1">
      <alignment horizontal="right" vertical="top" wrapText="1"/>
      <protection locked="0"/>
    </xf>
    <xf numFmtId="4" fontId="8" fillId="29" borderId="10" xfId="0" applyNumberFormat="1" applyFont="1" applyFill="1" applyBorder="1" applyAlignment="1" applyProtection="1">
      <alignment horizontal="right" vertical="top" wrapText="1"/>
      <protection locked="0"/>
    </xf>
    <xf numFmtId="4" fontId="5" fillId="27" borderId="13" xfId="0" applyNumberFormat="1" applyFont="1" applyFill="1" applyBorder="1" applyAlignment="1" applyProtection="1">
      <alignment horizontal="right" vertical="top" wrapText="1"/>
      <protection locked="0"/>
    </xf>
    <xf numFmtId="4" fontId="5" fillId="27" borderId="10" xfId="121" applyNumberFormat="1" applyFont="1" applyFill="1" applyBorder="1" applyAlignment="1" applyProtection="1">
      <alignment horizontal="right" vertical="top"/>
      <protection locked="0"/>
    </xf>
    <xf numFmtId="4" fontId="5" fillId="27" borderId="14" xfId="122" applyNumberFormat="1" applyFont="1" applyFill="1" applyBorder="1" applyAlignment="1" applyProtection="1">
      <alignment horizontal="right" vertical="center"/>
      <protection locked="0"/>
    </xf>
    <xf numFmtId="4" fontId="5" fillId="27" borderId="0" xfId="0" applyNumberFormat="1" applyFont="1" applyFill="1" applyAlignment="1" applyProtection="1">
      <alignment vertical="top"/>
      <protection locked="0"/>
    </xf>
    <xf numFmtId="4" fontId="5" fillId="27" borderId="0" xfId="0" applyNumberFormat="1" applyFont="1" applyFill="1" applyAlignment="1" applyProtection="1">
      <alignment horizontal="right" vertical="top" wrapText="1"/>
      <protection locked="0"/>
    </xf>
    <xf numFmtId="4" fontId="8" fillId="27" borderId="13" xfId="89" applyNumberFormat="1" applyFont="1" applyFill="1" applyBorder="1" applyAlignment="1" applyProtection="1">
      <alignment horizontal="center" vertical="top"/>
    </xf>
    <xf numFmtId="4" fontId="8" fillId="27" borderId="26" xfId="0" applyNumberFormat="1" applyFont="1" applyFill="1" applyBorder="1" applyAlignment="1" applyProtection="1">
      <alignment vertical="top" wrapText="1"/>
    </xf>
    <xf numFmtId="4" fontId="5" fillId="27" borderId="10" xfId="0" applyNumberFormat="1" applyFont="1" applyFill="1" applyBorder="1" applyAlignment="1" applyProtection="1">
      <alignment horizontal="center" vertical="top"/>
    </xf>
    <xf numFmtId="3" fontId="8" fillId="27" borderId="10" xfId="88" applyNumberFormat="1" applyFont="1" applyFill="1" applyBorder="1" applyAlignment="1" applyProtection="1">
      <alignment horizontal="right" vertical="top" wrapText="1"/>
    </xf>
    <xf numFmtId="4" fontId="8" fillId="27" borderId="10" xfId="0" applyNumberFormat="1" applyFont="1" applyFill="1" applyBorder="1" applyAlignment="1" applyProtection="1">
      <alignment horizontal="left" vertical="top" wrapText="1"/>
    </xf>
    <xf numFmtId="4" fontId="5" fillId="27" borderId="10" xfId="89" applyNumberFormat="1" applyFont="1" applyFill="1" applyBorder="1" applyAlignment="1" applyProtection="1">
      <alignment horizontal="right" vertical="top"/>
    </xf>
    <xf numFmtId="4" fontId="40" fillId="27" borderId="10" xfId="89" applyNumberFormat="1" applyFont="1" applyFill="1" applyBorder="1" applyAlignment="1" applyProtection="1">
      <alignment horizontal="right" vertical="top"/>
    </xf>
    <xf numFmtId="4" fontId="40" fillId="27" borderId="10" xfId="0" applyNumberFormat="1" applyFont="1" applyFill="1" applyBorder="1" applyAlignment="1" applyProtection="1">
      <alignment vertical="top" wrapText="1"/>
    </xf>
    <xf numFmtId="4" fontId="40" fillId="27" borderId="10" xfId="0" applyNumberFormat="1" applyFont="1" applyFill="1" applyBorder="1" applyAlignment="1" applyProtection="1">
      <alignment horizontal="center" vertical="top"/>
    </xf>
    <xf numFmtId="4" fontId="8" fillId="27" borderId="10" xfId="0" applyNumberFormat="1" applyFont="1" applyFill="1" applyBorder="1" applyAlignment="1" applyProtection="1">
      <alignment vertical="top" wrapText="1"/>
    </xf>
    <xf numFmtId="178" fontId="5" fillId="27" borderId="10" xfId="88" applyNumberFormat="1" applyFont="1" applyFill="1" applyBorder="1" applyAlignment="1" applyProtection="1">
      <alignment horizontal="right" vertical="top" wrapText="1"/>
    </xf>
    <xf numFmtId="4" fontId="5" fillId="27" borderId="10" xfId="0" applyNumberFormat="1" applyFont="1" applyFill="1" applyBorder="1" applyAlignment="1" applyProtection="1">
      <alignment vertical="top" wrapText="1"/>
    </xf>
    <xf numFmtId="4" fontId="5" fillId="27" borderId="10" xfId="0" applyNumberFormat="1" applyFont="1" applyFill="1" applyBorder="1" applyAlignment="1" applyProtection="1">
      <alignment horizontal="center" vertical="top" wrapText="1"/>
    </xf>
    <xf numFmtId="4" fontId="37" fillId="27" borderId="10" xfId="0" applyNumberFormat="1" applyFont="1" applyFill="1" applyBorder="1" applyAlignment="1" applyProtection="1">
      <alignment vertical="top" wrapText="1"/>
    </xf>
    <xf numFmtId="4" fontId="40" fillId="27" borderId="10" xfId="88" applyNumberFormat="1" applyFont="1" applyFill="1" applyBorder="1" applyAlignment="1" applyProtection="1">
      <alignment horizontal="right" vertical="top" wrapText="1"/>
    </xf>
    <xf numFmtId="4" fontId="40" fillId="27" borderId="10" xfId="0" applyNumberFormat="1" applyFont="1" applyFill="1" applyBorder="1" applyAlignment="1" applyProtection="1">
      <alignment horizontal="center" vertical="top" wrapText="1"/>
    </xf>
    <xf numFmtId="4" fontId="37" fillId="27" borderId="10" xfId="89" applyNumberFormat="1" applyFont="1" applyFill="1" applyBorder="1" applyAlignment="1" applyProtection="1">
      <alignment horizontal="right" vertical="top"/>
    </xf>
    <xf numFmtId="4" fontId="37" fillId="27" borderId="10" xfId="0" applyNumberFormat="1" applyFont="1" applyFill="1" applyBorder="1" applyAlignment="1" applyProtection="1">
      <alignment horizontal="right" vertical="top"/>
    </xf>
    <xf numFmtId="4" fontId="37" fillId="27" borderId="10" xfId="0" applyNumberFormat="1" applyFont="1" applyFill="1" applyBorder="1" applyAlignment="1" applyProtection="1">
      <alignment horizontal="center" vertical="top"/>
    </xf>
    <xf numFmtId="4" fontId="37" fillId="27" borderId="10" xfId="0" applyNumberFormat="1" applyFont="1" applyFill="1" applyBorder="1" applyAlignment="1" applyProtection="1">
      <alignment vertical="top"/>
    </xf>
    <xf numFmtId="4" fontId="37" fillId="27" borderId="10" xfId="66" applyNumberFormat="1" applyFont="1" applyFill="1" applyBorder="1" applyAlignment="1" applyProtection="1">
      <alignment vertical="top"/>
    </xf>
    <xf numFmtId="3" fontId="8" fillId="27" borderId="10" xfId="72" applyNumberFormat="1" applyFont="1" applyFill="1" applyBorder="1" applyAlignment="1" applyProtection="1">
      <alignment horizontal="right" vertical="top" wrapText="1"/>
    </xf>
    <xf numFmtId="4" fontId="5" fillId="27" borderId="10" xfId="0" applyNumberFormat="1" applyFont="1" applyFill="1" applyBorder="1" applyAlignment="1" applyProtection="1">
      <alignment horizontal="right" vertical="top" wrapText="1"/>
    </xf>
    <xf numFmtId="0" fontId="5" fillId="27" borderId="10" xfId="0" applyFont="1" applyFill="1" applyBorder="1" applyAlignment="1" applyProtection="1">
      <alignment horizontal="right" vertical="top" wrapText="1"/>
    </xf>
    <xf numFmtId="0" fontId="5" fillId="27" borderId="10" xfId="0" applyFont="1" applyFill="1" applyBorder="1" applyAlignment="1" applyProtection="1">
      <alignment horizontal="justify" vertical="top" wrapText="1"/>
    </xf>
    <xf numFmtId="0" fontId="5" fillId="27" borderId="10" xfId="0" applyFont="1" applyFill="1" applyBorder="1" applyAlignment="1" applyProtection="1">
      <alignment horizontal="center" vertical="top" wrapText="1"/>
    </xf>
    <xf numFmtId="4" fontId="8" fillId="27" borderId="10" xfId="0" applyNumberFormat="1" applyFont="1" applyFill="1" applyBorder="1" applyAlignment="1" applyProtection="1">
      <alignment vertical="top"/>
    </xf>
    <xf numFmtId="4" fontId="5" fillId="27" borderId="13" xfId="0" applyNumberFormat="1" applyFont="1" applyFill="1" applyBorder="1" applyAlignment="1" applyProtection="1">
      <alignment horizontal="center" vertical="top"/>
    </xf>
    <xf numFmtId="4" fontId="8" fillId="27" borderId="10" xfId="88" applyNumberFormat="1" applyFont="1" applyFill="1" applyBorder="1" applyAlignment="1" applyProtection="1">
      <alignment horizontal="right" vertical="top" wrapText="1"/>
    </xf>
    <xf numFmtId="4" fontId="5" fillId="27" borderId="10" xfId="106" applyNumberFormat="1" applyFont="1" applyFill="1" applyBorder="1" applyAlignment="1" applyProtection="1">
      <alignment horizontal="right" vertical="top" wrapText="1"/>
    </xf>
    <xf numFmtId="4" fontId="5" fillId="27" borderId="13" xfId="106" applyNumberFormat="1" applyFont="1" applyFill="1" applyBorder="1" applyAlignment="1" applyProtection="1">
      <alignment horizontal="center" vertical="top" wrapText="1"/>
    </xf>
    <xf numFmtId="4" fontId="8" fillId="31" borderId="32" xfId="0" applyNumberFormat="1" applyFont="1" applyFill="1" applyBorder="1" applyAlignment="1" applyProtection="1">
      <alignment horizontal="right" vertical="top"/>
    </xf>
    <xf numFmtId="4" fontId="8" fillId="31" borderId="32" xfId="0" applyNumberFormat="1" applyFont="1" applyFill="1" applyBorder="1" applyAlignment="1" applyProtection="1">
      <alignment horizontal="center" vertical="top"/>
    </xf>
    <xf numFmtId="4" fontId="36" fillId="31" borderId="32" xfId="0" applyNumberFormat="1" applyFont="1" applyFill="1" applyBorder="1" applyAlignment="1" applyProtection="1">
      <alignment vertical="top"/>
    </xf>
    <xf numFmtId="4" fontId="36" fillId="31" borderId="33" xfId="0" applyNumberFormat="1" applyFont="1" applyFill="1" applyBorder="1" applyAlignment="1" applyProtection="1">
      <alignment horizontal="center" vertical="top"/>
    </xf>
    <xf numFmtId="4" fontId="8" fillId="27" borderId="13" xfId="88" applyNumberFormat="1" applyFont="1" applyFill="1" applyBorder="1" applyAlignment="1" applyProtection="1">
      <alignment horizontal="right" vertical="top" wrapText="1"/>
    </xf>
    <xf numFmtId="4" fontId="8" fillId="27" borderId="14" xfId="0" applyNumberFormat="1" applyFont="1" applyFill="1" applyBorder="1" applyAlignment="1" applyProtection="1">
      <alignment horizontal="left" vertical="top" wrapText="1"/>
    </xf>
    <xf numFmtId="4" fontId="5" fillId="27" borderId="17" xfId="0" applyNumberFormat="1" applyFont="1" applyFill="1" applyBorder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top" wrapText="1"/>
    </xf>
    <xf numFmtId="4" fontId="5" fillId="0" borderId="17" xfId="121" applyNumberFormat="1" applyFont="1" applyFill="1" applyBorder="1" applyAlignment="1" applyProtection="1">
      <alignment vertical="top" wrapText="1"/>
    </xf>
    <xf numFmtId="4" fontId="5" fillId="0" borderId="17" xfId="0" applyNumberFormat="1" applyFont="1" applyFill="1" applyBorder="1" applyAlignment="1" applyProtection="1">
      <alignment horizontal="center" vertical="top" wrapText="1"/>
    </xf>
    <xf numFmtId="0" fontId="8" fillId="0" borderId="16" xfId="0" applyFont="1" applyFill="1" applyBorder="1" applyAlignment="1" applyProtection="1">
      <alignment horizontal="right" vertical="top" wrapText="1"/>
    </xf>
    <xf numFmtId="0" fontId="8" fillId="0" borderId="16" xfId="0" applyFont="1" applyBorder="1" applyAlignment="1" applyProtection="1">
      <alignment horizontal="right" vertical="top"/>
    </xf>
    <xf numFmtId="0" fontId="8" fillId="0" borderId="14" xfId="0" applyFont="1" applyBorder="1" applyAlignment="1" applyProtection="1">
      <alignment vertical="top"/>
    </xf>
    <xf numFmtId="0" fontId="5" fillId="0" borderId="17" xfId="0" applyFont="1" applyBorder="1" applyAlignment="1" applyProtection="1">
      <alignment vertical="top"/>
    </xf>
    <xf numFmtId="0" fontId="5" fillId="0" borderId="16" xfId="0" applyFont="1" applyFill="1" applyBorder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left" vertical="top" wrapText="1"/>
    </xf>
    <xf numFmtId="4" fontId="5" fillId="0" borderId="17" xfId="121" applyNumberFormat="1" applyFont="1" applyFill="1" applyBorder="1" applyAlignment="1" applyProtection="1">
      <alignment horizontal="right" vertical="top" wrapText="1"/>
    </xf>
    <xf numFmtId="0" fontId="8" fillId="0" borderId="14" xfId="0" applyFont="1" applyFill="1" applyBorder="1" applyAlignment="1" applyProtection="1">
      <alignment vertical="top"/>
    </xf>
    <xf numFmtId="0" fontId="5" fillId="0" borderId="17" xfId="0" applyFont="1" applyFill="1" applyBorder="1" applyAlignment="1" applyProtection="1">
      <alignment vertical="top"/>
    </xf>
    <xf numFmtId="0" fontId="8" fillId="0" borderId="16" xfId="0" applyFont="1" applyFill="1" applyBorder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justify" vertical="top" wrapText="1"/>
    </xf>
    <xf numFmtId="0" fontId="5" fillId="0" borderId="14" xfId="124" applyFont="1" applyFill="1" applyBorder="1" applyAlignment="1" applyProtection="1">
      <alignment vertical="top" wrapText="1"/>
    </xf>
    <xf numFmtId="0" fontId="5" fillId="0" borderId="16" xfId="0" applyFont="1" applyFill="1" applyBorder="1" applyAlignment="1" applyProtection="1">
      <alignment horizontal="right" vertical="top" wrapText="1"/>
    </xf>
    <xf numFmtId="0" fontId="8" fillId="0" borderId="14" xfId="0" applyFont="1" applyFill="1" applyBorder="1" applyAlignment="1" applyProtection="1">
      <alignment horizontal="center" vertical="top" wrapText="1"/>
    </xf>
    <xf numFmtId="4" fontId="5" fillId="0" borderId="14" xfId="121" applyNumberFormat="1" applyFont="1" applyFill="1" applyBorder="1" applyAlignment="1" applyProtection="1">
      <alignment horizontal="right" vertical="top" wrapText="1"/>
    </xf>
    <xf numFmtId="4" fontId="5" fillId="0" borderId="14" xfId="121" applyNumberFormat="1" applyFont="1" applyFill="1" applyBorder="1" applyAlignment="1" applyProtection="1">
      <alignment vertical="top" wrapText="1"/>
    </xf>
    <xf numFmtId="0" fontId="8" fillId="0" borderId="14" xfId="0" applyFont="1" applyFill="1" applyBorder="1" applyAlignment="1" applyProtection="1">
      <alignment vertical="top" wrapText="1"/>
    </xf>
    <xf numFmtId="180" fontId="5" fillId="0" borderId="16" xfId="0" applyNumberFormat="1" applyFont="1" applyFill="1" applyBorder="1" applyAlignment="1" applyProtection="1">
      <alignment horizontal="right" vertical="top" wrapText="1"/>
    </xf>
    <xf numFmtId="182" fontId="8" fillId="0" borderId="16" xfId="0" applyNumberFormat="1" applyFont="1" applyFill="1" applyBorder="1" applyAlignment="1" applyProtection="1">
      <alignment horizontal="right" vertical="top" wrapText="1"/>
    </xf>
    <xf numFmtId="168" fontId="40" fillId="0" borderId="14" xfId="0" applyNumberFormat="1" applyFont="1" applyFill="1" applyBorder="1" applyAlignment="1" applyProtection="1">
      <alignment horizontal="right" vertical="top" wrapText="1"/>
    </xf>
    <xf numFmtId="0" fontId="40" fillId="0" borderId="17" xfId="0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vertical="top" wrapText="1"/>
    </xf>
    <xf numFmtId="168" fontId="5" fillId="0" borderId="17" xfId="0" applyNumberFormat="1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vertical="top" wrapText="1"/>
    </xf>
    <xf numFmtId="0" fontId="5" fillId="0" borderId="36" xfId="0" applyFont="1" applyFill="1" applyBorder="1" applyAlignment="1" applyProtection="1">
      <alignment horizontal="right" vertical="top" wrapText="1"/>
    </xf>
    <xf numFmtId="0" fontId="5" fillId="0" borderId="37" xfId="0" applyFont="1" applyFill="1" applyBorder="1" applyAlignment="1" applyProtection="1">
      <alignment vertical="top" wrapText="1"/>
    </xf>
    <xf numFmtId="168" fontId="5" fillId="0" borderId="37" xfId="0" applyNumberFormat="1" applyFont="1" applyFill="1" applyBorder="1" applyAlignment="1" applyProtection="1">
      <alignment horizontal="right" vertical="top" wrapText="1"/>
    </xf>
    <xf numFmtId="0" fontId="5" fillId="0" borderId="34" xfId="0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left" vertical="top" wrapText="1"/>
    </xf>
    <xf numFmtId="0" fontId="8" fillId="0" borderId="17" xfId="0" applyFont="1" applyFill="1" applyBorder="1" applyAlignment="1" applyProtection="1">
      <alignment horizontal="left" vertical="top" wrapText="1"/>
    </xf>
    <xf numFmtId="0" fontId="8" fillId="0" borderId="17" xfId="0" applyFont="1" applyFill="1" applyBorder="1" applyAlignment="1" applyProtection="1">
      <alignment horizontal="center" vertical="top" wrapText="1"/>
    </xf>
    <xf numFmtId="4" fontId="5" fillId="0" borderId="14" xfId="0" applyNumberFormat="1" applyFont="1" applyFill="1" applyBorder="1" applyAlignment="1" applyProtection="1">
      <alignment horizontal="center" vertical="top" wrapText="1"/>
    </xf>
    <xf numFmtId="0" fontId="8" fillId="0" borderId="16" xfId="125" applyNumberFormat="1" applyFont="1" applyFill="1" applyBorder="1" applyAlignment="1" applyProtection="1">
      <alignment horizontal="right" vertical="top" wrapText="1"/>
    </xf>
    <xf numFmtId="0" fontId="8" fillId="0" borderId="17" xfId="125" applyNumberFormat="1" applyFont="1" applyFill="1" applyBorder="1" applyAlignment="1" applyProtection="1">
      <alignment horizontal="left" vertical="top" wrapText="1"/>
    </xf>
    <xf numFmtId="39" fontId="5" fillId="0" borderId="17" xfId="125" applyNumberFormat="1" applyFont="1" applyFill="1" applyBorder="1" applyAlignment="1" applyProtection="1">
      <alignment vertical="top"/>
    </xf>
    <xf numFmtId="0" fontId="5" fillId="0" borderId="14" xfId="125" applyNumberFormat="1" applyFont="1" applyFill="1" applyBorder="1" applyAlignment="1" applyProtection="1">
      <alignment horizontal="center" vertical="top" wrapText="1"/>
    </xf>
    <xf numFmtId="0" fontId="8" fillId="0" borderId="14" xfId="125" applyNumberFormat="1" applyFont="1" applyFill="1" applyBorder="1" applyAlignment="1" applyProtection="1">
      <alignment horizontal="left" vertical="top" wrapText="1"/>
    </xf>
    <xf numFmtId="0" fontId="5" fillId="0" borderId="14" xfId="125" applyNumberFormat="1" applyFont="1" applyFill="1" applyBorder="1" applyAlignment="1" applyProtection="1">
      <alignment vertical="top" wrapText="1"/>
    </xf>
    <xf numFmtId="4" fontId="7" fillId="0" borderId="17" xfId="0" applyNumberFormat="1" applyFont="1" applyFill="1" applyBorder="1" applyAlignment="1" applyProtection="1">
      <alignment vertical="top"/>
    </xf>
    <xf numFmtId="0" fontId="38" fillId="0" borderId="14" xfId="125" applyNumberFormat="1" applyFont="1" applyFill="1" applyBorder="1" applyAlignment="1" applyProtection="1">
      <alignment horizontal="center" vertical="top" wrapText="1"/>
    </xf>
    <xf numFmtId="0" fontId="5" fillId="0" borderId="17" xfId="125" applyNumberFormat="1" applyFont="1" applyFill="1" applyBorder="1" applyAlignment="1" applyProtection="1">
      <alignment vertical="top" wrapText="1"/>
    </xf>
    <xf numFmtId="0" fontId="8" fillId="0" borderId="17" xfId="125" applyNumberFormat="1" applyFont="1" applyFill="1" applyBorder="1" applyAlignment="1" applyProtection="1">
      <alignment vertical="top" wrapText="1"/>
    </xf>
    <xf numFmtId="0" fontId="5" fillId="27" borderId="17" xfId="0" applyFont="1" applyFill="1" applyBorder="1" applyAlignment="1" applyProtection="1">
      <alignment horizontal="justify" vertical="top" wrapText="1"/>
    </xf>
    <xf numFmtId="0" fontId="5" fillId="0" borderId="17" xfId="125" applyNumberFormat="1" applyFont="1" applyFill="1" applyBorder="1" applyAlignment="1" applyProtection="1">
      <alignment horizontal="left" vertical="top" wrapText="1"/>
    </xf>
    <xf numFmtId="4" fontId="5" fillId="27" borderId="14" xfId="0" applyNumberFormat="1" applyFont="1" applyFill="1" applyBorder="1" applyAlignment="1" applyProtection="1">
      <alignment vertical="top"/>
    </xf>
    <xf numFmtId="0" fontId="5" fillId="0" borderId="17" xfId="125" applyNumberFormat="1" applyFont="1" applyFill="1" applyBorder="1" applyAlignment="1" applyProtection="1">
      <alignment horizontal="center" vertical="top" wrapText="1"/>
    </xf>
    <xf numFmtId="0" fontId="8" fillId="0" borderId="16" xfId="125" applyNumberFormat="1" applyFont="1" applyFill="1" applyBorder="1" applyAlignment="1" applyProtection="1">
      <alignment horizontal="center" vertical="top" wrapText="1"/>
    </xf>
    <xf numFmtId="39" fontId="5" fillId="0" borderId="14" xfId="125" applyNumberFormat="1" applyFont="1" applyFill="1" applyBorder="1" applyAlignment="1" applyProtection="1">
      <alignment vertical="top"/>
    </xf>
    <xf numFmtId="2" fontId="7" fillId="30" borderId="36" xfId="122" applyNumberFormat="1" applyFont="1" applyFill="1" applyBorder="1" applyAlignment="1" applyProtection="1">
      <alignment horizontal="right" vertical="top" wrapText="1"/>
    </xf>
    <xf numFmtId="0" fontId="8" fillId="30" borderId="34" xfId="0" applyFont="1" applyFill="1" applyBorder="1" applyAlignment="1" applyProtection="1">
      <alignment horizontal="center" vertical="top" wrapText="1"/>
    </xf>
    <xf numFmtId="176" fontId="7" fillId="30" borderId="34" xfId="0" applyNumberFormat="1" applyFont="1" applyFill="1" applyBorder="1" applyAlignment="1" applyProtection="1">
      <alignment horizontal="right" vertical="top" wrapText="1"/>
    </xf>
    <xf numFmtId="0" fontId="5" fillId="30" borderId="34" xfId="0" applyFont="1" applyFill="1" applyBorder="1" applyAlignment="1" applyProtection="1">
      <alignment horizontal="center" vertical="top"/>
    </xf>
    <xf numFmtId="0" fontId="5" fillId="27" borderId="16" xfId="0" applyFont="1" applyFill="1" applyBorder="1" applyAlignment="1" applyProtection="1">
      <alignment horizontal="center" vertical="top"/>
    </xf>
    <xf numFmtId="0" fontId="5" fillId="27" borderId="17" xfId="0" applyNumberFormat="1" applyFont="1" applyFill="1" applyBorder="1" applyAlignment="1" applyProtection="1">
      <alignment vertical="top" wrapText="1"/>
    </xf>
    <xf numFmtId="0" fontId="5" fillId="27" borderId="17" xfId="0" applyNumberFormat="1" applyFont="1" applyFill="1" applyBorder="1" applyAlignment="1" applyProtection="1">
      <alignment horizontal="center" vertical="top" wrapText="1"/>
    </xf>
    <xf numFmtId="39" fontId="8" fillId="27" borderId="17" xfId="0" applyNumberFormat="1" applyFont="1" applyFill="1" applyBorder="1" applyAlignment="1" applyProtection="1">
      <alignment horizontal="left" vertical="top" wrapText="1"/>
    </xf>
    <xf numFmtId="43" fontId="8" fillId="27" borderId="14" xfId="66" applyNumberFormat="1" applyFont="1" applyFill="1" applyBorder="1" applyAlignment="1" applyProtection="1">
      <alignment horizontal="center" vertical="top"/>
    </xf>
    <xf numFmtId="39" fontId="8" fillId="27" borderId="17" xfId="0" applyNumberFormat="1" applyFont="1" applyFill="1" applyBorder="1" applyAlignment="1" applyProtection="1">
      <alignment horizontal="center" vertical="top"/>
    </xf>
    <xf numFmtId="2" fontId="8" fillId="27" borderId="16" xfId="0" applyNumberFormat="1" applyFont="1" applyFill="1" applyBorder="1" applyAlignment="1" applyProtection="1">
      <alignment horizontal="center" vertical="top"/>
    </xf>
    <xf numFmtId="39" fontId="8" fillId="27" borderId="17" xfId="0" applyNumberFormat="1" applyFont="1" applyFill="1" applyBorder="1" applyAlignment="1" applyProtection="1">
      <alignment horizontal="left" vertical="top"/>
    </xf>
    <xf numFmtId="1" fontId="8" fillId="27" borderId="16" xfId="0" applyNumberFormat="1" applyFont="1" applyFill="1" applyBorder="1" applyAlignment="1" applyProtection="1">
      <alignment horizontal="right" vertical="top"/>
    </xf>
    <xf numFmtId="183" fontId="5" fillId="27" borderId="16" xfId="110" applyNumberFormat="1" applyFont="1" applyFill="1" applyBorder="1" applyAlignment="1" applyProtection="1">
      <alignment vertical="top" wrapText="1"/>
    </xf>
    <xf numFmtId="0" fontId="5" fillId="27" borderId="17" xfId="0" applyFont="1" applyFill="1" applyBorder="1" applyAlignment="1" applyProtection="1">
      <alignment vertical="center" wrapText="1"/>
    </xf>
    <xf numFmtId="4" fontId="5" fillId="27" borderId="14" xfId="136" applyNumberFormat="1" applyFont="1" applyFill="1" applyBorder="1" applyAlignment="1" applyProtection="1">
      <alignment horizontal="right" wrapText="1"/>
    </xf>
    <xf numFmtId="0" fontId="5" fillId="27" borderId="17" xfId="0" applyFont="1" applyFill="1" applyBorder="1" applyAlignment="1" applyProtection="1">
      <alignment horizontal="center" wrapText="1"/>
    </xf>
    <xf numFmtId="4" fontId="5" fillId="27" borderId="14" xfId="136" applyNumberFormat="1" applyFont="1" applyFill="1" applyBorder="1" applyAlignment="1" applyProtection="1">
      <alignment horizontal="right" vertical="top" wrapText="1"/>
    </xf>
    <xf numFmtId="0" fontId="5" fillId="27" borderId="17" xfId="0" applyFont="1" applyFill="1" applyBorder="1" applyAlignment="1" applyProtection="1">
      <alignment horizontal="center" vertical="top" wrapText="1"/>
    </xf>
    <xf numFmtId="176" fontId="7" fillId="27" borderId="14" xfId="0" applyNumberFormat="1" applyFont="1" applyFill="1" applyBorder="1" applyAlignment="1" applyProtection="1">
      <alignment horizontal="right" vertical="center" wrapText="1"/>
    </xf>
    <xf numFmtId="4" fontId="5" fillId="27" borderId="14" xfId="136" applyNumberFormat="1" applyFont="1" applyFill="1" applyBorder="1" applyAlignment="1" applyProtection="1">
      <alignment vertical="top" wrapText="1"/>
    </xf>
    <xf numFmtId="0" fontId="38" fillId="27" borderId="17" xfId="0" applyFont="1" applyFill="1" applyBorder="1" applyAlignment="1" applyProtection="1">
      <alignment vertical="center" wrapText="1"/>
    </xf>
    <xf numFmtId="168" fontId="5" fillId="27" borderId="14" xfId="142" applyNumberFormat="1" applyFont="1" applyFill="1" applyBorder="1" applyAlignment="1" applyProtection="1">
      <alignment vertical="center"/>
    </xf>
    <xf numFmtId="39" fontId="5" fillId="27" borderId="17" xfId="143" applyFont="1" applyFill="1" applyBorder="1" applyAlignment="1" applyProtection="1">
      <alignment horizontal="center" vertical="center"/>
    </xf>
    <xf numFmtId="0" fontId="38" fillId="27" borderId="17" xfId="0" applyFont="1" applyFill="1" applyBorder="1" applyAlignment="1" applyProtection="1">
      <alignment horizontal="justify" vertical="center" wrapText="1"/>
    </xf>
    <xf numFmtId="43" fontId="5" fillId="27" borderId="14" xfId="111" applyNumberFormat="1" applyFont="1" applyFill="1" applyBorder="1" applyAlignment="1" applyProtection="1">
      <alignment horizontal="right" vertical="top" wrapText="1"/>
    </xf>
    <xf numFmtId="2" fontId="5" fillId="27" borderId="16" xfId="0" applyNumberFormat="1" applyFont="1" applyFill="1" applyBorder="1" applyAlignment="1" applyProtection="1">
      <alignment horizontal="right" vertical="top" wrapText="1"/>
    </xf>
    <xf numFmtId="4" fontId="5" fillId="27" borderId="14" xfId="0" applyNumberFormat="1" applyFont="1" applyFill="1" applyBorder="1" applyAlignment="1" applyProtection="1">
      <alignment horizontal="right" vertical="top"/>
    </xf>
    <xf numFmtId="39" fontId="5" fillId="27" borderId="17" xfId="0" applyNumberFormat="1" applyFont="1" applyFill="1" applyBorder="1" applyAlignment="1" applyProtection="1">
      <alignment horizontal="center" vertical="center"/>
    </xf>
    <xf numFmtId="0" fontId="5" fillId="27" borderId="16" xfId="0" applyNumberFormat="1" applyFont="1" applyFill="1" applyBorder="1" applyAlignment="1" applyProtection="1">
      <alignment horizontal="right" vertical="top" wrapText="1"/>
    </xf>
    <xf numFmtId="2" fontId="5" fillId="27" borderId="17" xfId="68" applyNumberFormat="1" applyFont="1" applyFill="1" applyBorder="1" applyAlignment="1" applyProtection="1">
      <alignment horizontal="center" vertical="center"/>
    </xf>
    <xf numFmtId="168" fontId="5" fillId="27" borderId="17" xfId="110" applyNumberFormat="1" applyFont="1" applyFill="1" applyBorder="1" applyAlignment="1" applyProtection="1">
      <alignment horizontal="center" vertical="top" wrapText="1"/>
    </xf>
    <xf numFmtId="176" fontId="7" fillId="27" borderId="14" xfId="0" applyNumberFormat="1" applyFont="1" applyFill="1" applyBorder="1" applyAlignment="1" applyProtection="1">
      <alignment horizontal="right" vertical="top" wrapText="1"/>
    </xf>
    <xf numFmtId="0" fontId="5" fillId="27" borderId="17" xfId="0" applyFont="1" applyFill="1" applyBorder="1" applyAlignment="1" applyProtection="1">
      <alignment horizontal="justify" vertical="center" wrapText="1"/>
    </xf>
    <xf numFmtId="0" fontId="5" fillId="27" borderId="17" xfId="0" applyFont="1" applyFill="1" applyBorder="1" applyAlignment="1" applyProtection="1">
      <alignment vertical="center"/>
    </xf>
    <xf numFmtId="43" fontId="5" fillId="27" borderId="17" xfId="66" applyNumberFormat="1" applyFont="1" applyFill="1" applyBorder="1" applyAlignment="1" applyProtection="1">
      <alignment horizontal="right" vertical="top" wrapText="1"/>
    </xf>
    <xf numFmtId="4" fontId="8" fillId="27" borderId="13" xfId="0" applyNumberFormat="1" applyFont="1" applyFill="1" applyBorder="1" applyAlignment="1" applyProtection="1">
      <alignment horizontal="right" vertical="top"/>
    </xf>
    <xf numFmtId="4" fontId="8" fillId="27" borderId="17" xfId="0" applyNumberFormat="1" applyFont="1" applyFill="1" applyBorder="1" applyAlignment="1" applyProtection="1">
      <alignment horizontal="center" vertical="top"/>
    </xf>
    <xf numFmtId="4" fontId="36" fillId="27" borderId="14" xfId="0" applyNumberFormat="1" applyFont="1" applyFill="1" applyBorder="1" applyAlignment="1" applyProtection="1">
      <alignment vertical="top"/>
    </xf>
    <xf numFmtId="4" fontId="36" fillId="27" borderId="17" xfId="0" applyNumberFormat="1" applyFont="1" applyFill="1" applyBorder="1" applyAlignment="1" applyProtection="1">
      <alignment horizontal="center" vertical="top"/>
    </xf>
    <xf numFmtId="173" fontId="7" fillId="27" borderId="16" xfId="122" applyNumberFormat="1" applyFont="1" applyFill="1" applyBorder="1" applyAlignment="1" applyProtection="1">
      <alignment horizontal="right" vertical="top" wrapText="1"/>
    </xf>
    <xf numFmtId="0" fontId="5" fillId="27" borderId="14" xfId="0" applyFont="1" applyFill="1" applyBorder="1" applyAlignment="1" applyProtection="1">
      <alignment horizontal="left" vertical="top" wrapText="1"/>
    </xf>
    <xf numFmtId="176" fontId="7" fillId="27" borderId="14" xfId="0" applyNumberFormat="1" applyFont="1" applyFill="1" applyBorder="1" applyAlignment="1" applyProtection="1">
      <alignment horizontal="right" wrapText="1"/>
    </xf>
    <xf numFmtId="0" fontId="5" fillId="27" borderId="17" xfId="0" applyFont="1" applyFill="1" applyBorder="1" applyAlignment="1" applyProtection="1">
      <alignment horizontal="center"/>
    </xf>
    <xf numFmtId="1" fontId="6" fillId="27" borderId="16" xfId="122" applyNumberFormat="1" applyFont="1" applyFill="1" applyBorder="1" applyAlignment="1" applyProtection="1">
      <alignment horizontal="right" vertical="top" wrapText="1"/>
    </xf>
    <xf numFmtId="0" fontId="8" fillId="27" borderId="14" xfId="0" applyFont="1" applyFill="1" applyBorder="1" applyAlignment="1" applyProtection="1">
      <alignment horizontal="left" vertical="top" wrapText="1"/>
    </xf>
    <xf numFmtId="2" fontId="8" fillId="27" borderId="14" xfId="0" applyNumberFormat="1" applyFont="1" applyFill="1" applyBorder="1" applyAlignment="1" applyProtection="1">
      <alignment vertical="center"/>
    </xf>
    <xf numFmtId="0" fontId="8" fillId="27" borderId="17" xfId="0" applyFont="1" applyFill="1" applyBorder="1" applyAlignment="1" applyProtection="1">
      <alignment horizontal="center" vertical="center"/>
    </xf>
    <xf numFmtId="186" fontId="5" fillId="27" borderId="16" xfId="143" applyNumberFormat="1" applyFont="1" applyFill="1" applyBorder="1" applyAlignment="1" applyProtection="1">
      <alignment horizontal="right" vertical="top" wrapText="1"/>
    </xf>
    <xf numFmtId="0" fontId="5" fillId="27" borderId="14" xfId="0" applyFont="1" applyFill="1" applyBorder="1" applyAlignment="1" applyProtection="1">
      <alignment horizontal="justify" vertical="top" wrapText="1"/>
    </xf>
    <xf numFmtId="168" fontId="5" fillId="27" borderId="14" xfId="142" applyNumberFormat="1" applyFont="1" applyFill="1" applyBorder="1" applyAlignment="1" applyProtection="1"/>
    <xf numFmtId="39" fontId="5" fillId="27" borderId="17" xfId="143" applyFont="1" applyFill="1" applyBorder="1" applyAlignment="1" applyProtection="1">
      <alignment horizontal="center"/>
    </xf>
    <xf numFmtId="186" fontId="5" fillId="27" borderId="16" xfId="66" applyNumberFormat="1" applyFont="1" applyFill="1" applyBorder="1" applyAlignment="1" applyProtection="1">
      <alignment vertical="top" wrapText="1"/>
    </xf>
    <xf numFmtId="165" fontId="5" fillId="27" borderId="14" xfId="66" applyFont="1" applyFill="1" applyBorder="1" applyAlignment="1" applyProtection="1">
      <alignment horizontal="right" wrapText="1"/>
    </xf>
    <xf numFmtId="174" fontId="5" fillId="27" borderId="17" xfId="0" applyNumberFormat="1" applyFont="1" applyFill="1" applyBorder="1" applyAlignment="1" applyProtection="1">
      <alignment horizontal="center"/>
    </xf>
    <xf numFmtId="0" fontId="5" fillId="27" borderId="14" xfId="0" applyFont="1" applyFill="1" applyBorder="1" applyAlignment="1" applyProtection="1">
      <alignment vertical="center" wrapText="1"/>
    </xf>
    <xf numFmtId="2" fontId="5" fillId="27" borderId="14" xfId="0" applyNumberFormat="1" applyFont="1" applyFill="1" applyBorder="1" applyAlignment="1" applyProtection="1">
      <alignment horizontal="right"/>
    </xf>
    <xf numFmtId="2" fontId="5" fillId="27" borderId="14" xfId="0" applyNumberFormat="1" applyFont="1" applyFill="1" applyBorder="1" applyAlignment="1" applyProtection="1">
      <alignment vertical="center"/>
    </xf>
    <xf numFmtId="2" fontId="7" fillId="27" borderId="16" xfId="122" applyNumberFormat="1" applyFont="1" applyFill="1" applyBorder="1" applyAlignment="1" applyProtection="1">
      <alignment horizontal="right" vertical="top" wrapText="1"/>
    </xf>
    <xf numFmtId="0" fontId="8" fillId="27" borderId="14" xfId="0" applyFont="1" applyFill="1" applyBorder="1" applyAlignment="1" applyProtection="1">
      <alignment horizontal="center" vertical="top" wrapText="1"/>
    </xf>
    <xf numFmtId="0" fontId="5" fillId="27" borderId="17" xfId="0" applyFont="1" applyFill="1" applyBorder="1" applyAlignment="1" applyProtection="1">
      <alignment horizontal="center" vertical="top"/>
    </xf>
    <xf numFmtId="0" fontId="8" fillId="27" borderId="17" xfId="0" applyFont="1" applyFill="1" applyBorder="1" applyAlignment="1" applyProtection="1">
      <alignment horizontal="left" vertical="top" wrapText="1"/>
    </xf>
    <xf numFmtId="173" fontId="7" fillId="27" borderId="16" xfId="122" applyNumberFormat="1" applyFont="1" applyFill="1" applyBorder="1" applyAlignment="1" applyProtection="1">
      <alignment vertical="top" wrapText="1"/>
    </xf>
    <xf numFmtId="2" fontId="5" fillId="27" borderId="14" xfId="0" applyNumberFormat="1" applyFont="1" applyFill="1" applyBorder="1" applyAlignment="1" applyProtection="1">
      <alignment horizontal="right" vertical="top" wrapText="1"/>
    </xf>
    <xf numFmtId="173" fontId="7" fillId="27" borderId="36" xfId="122" applyNumberFormat="1" applyFont="1" applyFill="1" applyBorder="1" applyAlignment="1" applyProtection="1">
      <alignment vertical="top" wrapText="1"/>
    </xf>
    <xf numFmtId="0" fontId="5" fillId="27" borderId="34" xfId="0" applyFont="1" applyFill="1" applyBorder="1" applyAlignment="1" applyProtection="1">
      <alignment vertical="center" wrapText="1"/>
    </xf>
    <xf numFmtId="2" fontId="5" fillId="27" borderId="34" xfId="0" applyNumberFormat="1" applyFont="1" applyFill="1" applyBorder="1" applyAlignment="1" applyProtection="1">
      <alignment vertical="center"/>
    </xf>
    <xf numFmtId="0" fontId="5" fillId="27" borderId="37" xfId="0" applyFont="1" applyFill="1" applyBorder="1" applyAlignment="1" applyProtection="1">
      <alignment horizontal="center" vertical="top" wrapText="1"/>
    </xf>
    <xf numFmtId="2" fontId="5" fillId="27" borderId="14" xfId="0" applyNumberFormat="1" applyFont="1" applyFill="1" applyBorder="1" applyAlignment="1" applyProtection="1">
      <alignment horizontal="right" wrapText="1"/>
    </xf>
    <xf numFmtId="4" fontId="5" fillId="27" borderId="14" xfId="105" applyNumberFormat="1" applyFont="1" applyFill="1" applyBorder="1" applyAlignment="1" applyProtection="1">
      <alignment horizontal="right" vertical="center" wrapText="1"/>
    </xf>
    <xf numFmtId="2" fontId="7" fillId="27" borderId="16" xfId="122" applyNumberFormat="1" applyFont="1" applyFill="1" applyBorder="1" applyAlignment="1" applyProtection="1">
      <alignment vertical="top" wrapText="1"/>
    </xf>
    <xf numFmtId="2" fontId="7" fillId="27" borderId="8" xfId="122" applyNumberFormat="1" applyFont="1" applyFill="1" applyBorder="1" applyAlignment="1" applyProtection="1">
      <alignment vertical="top" wrapText="1"/>
    </xf>
    <xf numFmtId="0" fontId="5" fillId="27" borderId="16" xfId="0" applyFont="1" applyFill="1" applyBorder="1" applyAlignment="1" applyProtection="1">
      <alignment vertical="center" wrapText="1"/>
    </xf>
    <xf numFmtId="2" fontId="7" fillId="30" borderId="16" xfId="122" applyNumberFormat="1" applyFont="1" applyFill="1" applyBorder="1" applyAlignment="1" applyProtection="1">
      <alignment horizontal="right" vertical="top" wrapText="1"/>
    </xf>
    <xf numFmtId="0" fontId="8" fillId="30" borderId="14" xfId="0" applyFont="1" applyFill="1" applyBorder="1" applyAlignment="1" applyProtection="1">
      <alignment horizontal="center" vertical="top" wrapText="1"/>
    </xf>
    <xf numFmtId="176" fontId="7" fillId="30" borderId="14" xfId="0" applyNumberFormat="1" applyFont="1" applyFill="1" applyBorder="1" applyAlignment="1" applyProtection="1">
      <alignment horizontal="right" vertical="top" wrapText="1"/>
    </xf>
    <xf numFmtId="2" fontId="5" fillId="30" borderId="14" xfId="0" applyNumberFormat="1" applyFont="1" applyFill="1" applyBorder="1" applyAlignment="1" applyProtection="1">
      <alignment vertical="top"/>
    </xf>
    <xf numFmtId="4" fontId="8" fillId="31" borderId="13" xfId="0" applyNumberFormat="1" applyFont="1" applyFill="1" applyBorder="1" applyAlignment="1" applyProtection="1">
      <alignment horizontal="right" vertical="top"/>
    </xf>
    <xf numFmtId="4" fontId="8" fillId="31" borderId="12" xfId="0" applyNumberFormat="1" applyFont="1" applyFill="1" applyBorder="1" applyAlignment="1" applyProtection="1">
      <alignment horizontal="center" vertical="top"/>
    </xf>
    <xf numFmtId="4" fontId="36" fillId="31" borderId="10" xfId="0" applyNumberFormat="1" applyFont="1" applyFill="1" applyBorder="1" applyAlignment="1" applyProtection="1">
      <alignment vertical="top"/>
    </xf>
    <xf numFmtId="4" fontId="36" fillId="31" borderId="10" xfId="0" applyNumberFormat="1" applyFont="1" applyFill="1" applyBorder="1" applyAlignment="1" applyProtection="1">
      <alignment horizontal="center" vertical="top"/>
    </xf>
    <xf numFmtId="4" fontId="8" fillId="27" borderId="12" xfId="0" applyNumberFormat="1" applyFont="1" applyFill="1" applyBorder="1" applyAlignment="1" applyProtection="1">
      <alignment horizontal="center" vertical="top"/>
    </xf>
    <xf numFmtId="4" fontId="36" fillId="27" borderId="10" xfId="0" applyNumberFormat="1" applyFont="1" applyFill="1" applyBorder="1" applyAlignment="1" applyProtection="1">
      <alignment vertical="top"/>
    </xf>
    <xf numFmtId="4" fontId="36" fillId="27" borderId="10" xfId="0" applyNumberFormat="1" applyFont="1" applyFill="1" applyBorder="1" applyAlignment="1" applyProtection="1">
      <alignment horizontal="center" vertical="top"/>
    </xf>
    <xf numFmtId="4" fontId="8" fillId="27" borderId="10" xfId="0" applyNumberFormat="1" applyFont="1" applyFill="1" applyBorder="1" applyAlignment="1" applyProtection="1">
      <alignment horizontal="right" vertical="top"/>
    </xf>
    <xf numFmtId="4" fontId="8" fillId="27" borderId="10" xfId="0" applyNumberFormat="1" applyFont="1" applyFill="1" applyBorder="1" applyAlignment="1" applyProtection="1">
      <alignment horizontal="center" vertical="top"/>
    </xf>
    <xf numFmtId="4" fontId="8" fillId="27" borderId="10" xfId="72" applyNumberFormat="1" applyFont="1" applyFill="1" applyBorder="1" applyAlignment="1" applyProtection="1">
      <alignment horizontal="center" vertical="top" wrapText="1"/>
    </xf>
    <xf numFmtId="4" fontId="5" fillId="27" borderId="10" xfId="120" applyNumberFormat="1" applyFont="1" applyFill="1" applyBorder="1" applyAlignment="1" applyProtection="1">
      <alignment horizontal="center" vertical="top" wrapText="1"/>
    </xf>
    <xf numFmtId="4" fontId="40" fillId="27" borderId="10" xfId="72" applyNumberFormat="1" applyFont="1" applyFill="1" applyBorder="1" applyAlignment="1" applyProtection="1">
      <alignment horizontal="right" vertical="top" wrapText="1"/>
    </xf>
    <xf numFmtId="4" fontId="37" fillId="27" borderId="10" xfId="0" applyNumberFormat="1" applyFont="1" applyFill="1" applyBorder="1" applyAlignment="1" applyProtection="1">
      <alignment horizontal="center" vertical="top" wrapText="1"/>
    </xf>
    <xf numFmtId="4" fontId="40" fillId="27" borderId="10" xfId="120" applyNumberFormat="1" applyFont="1" applyFill="1" applyBorder="1" applyAlignment="1" applyProtection="1">
      <alignment horizontal="right" vertical="top" wrapText="1"/>
    </xf>
    <xf numFmtId="4" fontId="40" fillId="27" borderId="10" xfId="120" applyNumberFormat="1" applyFont="1" applyFill="1" applyBorder="1" applyAlignment="1" applyProtection="1">
      <alignment horizontal="center" vertical="top" wrapText="1"/>
    </xf>
    <xf numFmtId="4" fontId="5" fillId="27" borderId="10" xfId="72" applyNumberFormat="1" applyFont="1" applyFill="1" applyBorder="1" applyAlignment="1" applyProtection="1">
      <alignment horizontal="center" vertical="top"/>
    </xf>
    <xf numFmtId="4" fontId="8" fillId="27" borderId="10" xfId="0" applyNumberFormat="1" applyFont="1" applyFill="1" applyBorder="1" applyAlignment="1" applyProtection="1">
      <alignment horizontal="right" vertical="top" wrapText="1"/>
    </xf>
    <xf numFmtId="4" fontId="8" fillId="27" borderId="10" xfId="0" applyNumberFormat="1" applyFont="1" applyFill="1" applyBorder="1" applyAlignment="1" applyProtection="1">
      <alignment horizontal="center" vertical="top" wrapText="1"/>
    </xf>
    <xf numFmtId="4" fontId="40" fillId="27" borderId="10" xfId="0" applyNumberFormat="1" applyFont="1" applyFill="1" applyBorder="1" applyAlignment="1" applyProtection="1">
      <alignment horizontal="right" vertical="top" wrapText="1"/>
    </xf>
    <xf numFmtId="178" fontId="37" fillId="27" borderId="10" xfId="0" applyNumberFormat="1" applyFont="1" applyFill="1" applyBorder="1" applyAlignment="1" applyProtection="1">
      <alignment horizontal="right" vertical="top"/>
    </xf>
    <xf numFmtId="0" fontId="5" fillId="27" borderId="32" xfId="0" applyFont="1" applyFill="1" applyBorder="1" applyAlignment="1" applyProtection="1">
      <alignment horizontal="right" vertical="top" wrapText="1"/>
    </xf>
    <xf numFmtId="0" fontId="5" fillId="27" borderId="32" xfId="0" applyFont="1" applyFill="1" applyBorder="1" applyAlignment="1" applyProtection="1">
      <alignment horizontal="justify" vertical="top" wrapText="1"/>
    </xf>
    <xf numFmtId="4" fontId="5" fillId="27" borderId="32" xfId="0" applyNumberFormat="1" applyFont="1" applyFill="1" applyBorder="1" applyAlignment="1" applyProtection="1">
      <alignment horizontal="right" vertical="top" wrapText="1"/>
    </xf>
    <xf numFmtId="0" fontId="5" fillId="27" borderId="32" xfId="0" applyFont="1" applyFill="1" applyBorder="1" applyAlignment="1" applyProtection="1">
      <alignment horizontal="center" vertical="top" wrapText="1"/>
    </xf>
    <xf numFmtId="178" fontId="37" fillId="27" borderId="10" xfId="88" applyNumberFormat="1" applyFont="1" applyFill="1" applyBorder="1" applyAlignment="1" applyProtection="1">
      <alignment horizontal="right" vertical="top" wrapText="1"/>
    </xf>
    <xf numFmtId="4" fontId="37" fillId="27" borderId="10" xfId="0" applyNumberFormat="1" applyFont="1" applyFill="1" applyBorder="1" applyAlignment="1" applyProtection="1">
      <alignment horizontal="left" vertical="top" wrapText="1"/>
    </xf>
    <xf numFmtId="4" fontId="37" fillId="27" borderId="10" xfId="88" applyNumberFormat="1" applyFont="1" applyFill="1" applyBorder="1" applyAlignment="1" applyProtection="1">
      <alignment horizontal="right" vertical="top" wrapText="1"/>
    </xf>
    <xf numFmtId="4" fontId="5" fillId="27" borderId="10" xfId="106" applyNumberFormat="1" applyFont="1" applyFill="1" applyBorder="1" applyAlignment="1" applyProtection="1">
      <alignment horizontal="center" vertical="top" wrapText="1"/>
    </xf>
    <xf numFmtId="4" fontId="8" fillId="31" borderId="10" xfId="0" applyNumberFormat="1" applyFont="1" applyFill="1" applyBorder="1" applyAlignment="1" applyProtection="1">
      <alignment horizontal="right" vertical="top"/>
    </xf>
    <xf numFmtId="4" fontId="8" fillId="31" borderId="10" xfId="0" applyNumberFormat="1" applyFont="1" applyFill="1" applyBorder="1" applyAlignment="1" applyProtection="1">
      <alignment horizontal="center" vertical="top"/>
    </xf>
    <xf numFmtId="3" fontId="8" fillId="27" borderId="10" xfId="0" applyNumberFormat="1" applyFont="1" applyFill="1" applyBorder="1" applyAlignment="1" applyProtection="1">
      <alignment horizontal="center" vertical="top" wrapText="1"/>
    </xf>
    <xf numFmtId="0" fontId="8" fillId="27" borderId="10" xfId="113" applyNumberFormat="1" applyFont="1" applyFill="1" applyBorder="1" applyAlignment="1" applyProtection="1">
      <alignment horizontal="right" vertical="top" wrapText="1"/>
    </xf>
    <xf numFmtId="0" fontId="8" fillId="27" borderId="10" xfId="113" applyNumberFormat="1" applyFont="1" applyFill="1" applyBorder="1" applyAlignment="1" applyProtection="1">
      <alignment horizontal="left" vertical="top" wrapText="1"/>
    </xf>
    <xf numFmtId="0" fontId="5" fillId="27" borderId="10" xfId="113" applyNumberFormat="1" applyFont="1" applyFill="1" applyBorder="1" applyAlignment="1" applyProtection="1">
      <alignment horizontal="center" vertical="top" wrapText="1"/>
    </xf>
    <xf numFmtId="0" fontId="8" fillId="27" borderId="10" xfId="0" applyFont="1" applyFill="1" applyBorder="1" applyAlignment="1" applyProtection="1">
      <alignment horizontal="right" vertical="top"/>
    </xf>
    <xf numFmtId="0" fontId="8" fillId="27" borderId="10" xfId="0" applyFont="1" applyFill="1" applyBorder="1" applyAlignment="1" applyProtection="1">
      <alignment horizontal="left" vertical="top" wrapText="1"/>
    </xf>
    <xf numFmtId="168" fontId="5" fillId="27" borderId="10" xfId="0" applyNumberFormat="1" applyFont="1" applyFill="1" applyBorder="1" applyAlignment="1" applyProtection="1">
      <alignment horizontal="center" vertical="top" wrapText="1"/>
    </xf>
    <xf numFmtId="0" fontId="38" fillId="27" borderId="10" xfId="113" applyNumberFormat="1" applyFont="1" applyFill="1" applyBorder="1" applyAlignment="1" applyProtection="1">
      <alignment horizontal="right" vertical="top" wrapText="1"/>
    </xf>
    <xf numFmtId="0" fontId="5" fillId="27" borderId="10" xfId="113" applyNumberFormat="1" applyFont="1" applyFill="1" applyBorder="1" applyAlignment="1" applyProtection="1">
      <alignment vertical="top" wrapText="1"/>
    </xf>
    <xf numFmtId="0" fontId="38" fillId="27" borderId="10" xfId="113" applyNumberFormat="1" applyFont="1" applyFill="1" applyBorder="1" applyAlignment="1" applyProtection="1">
      <alignment horizontal="center" vertical="top" wrapText="1"/>
    </xf>
    <xf numFmtId="0" fontId="40" fillId="27" borderId="10" xfId="0" applyFont="1" applyFill="1" applyBorder="1" applyAlignment="1" applyProtection="1">
      <alignment vertical="top"/>
    </xf>
    <xf numFmtId="0" fontId="5" fillId="27" borderId="10" xfId="0" applyFont="1" applyFill="1" applyBorder="1" applyAlignment="1" applyProtection="1">
      <alignment horizontal="right" vertical="top"/>
    </xf>
    <xf numFmtId="0" fontId="5" fillId="27" borderId="10" xfId="0" applyFont="1" applyFill="1" applyBorder="1" applyAlignment="1" applyProtection="1">
      <alignment horizontal="left" vertical="top" wrapText="1"/>
    </xf>
    <xf numFmtId="43" fontId="5" fillId="27" borderId="10" xfId="114" applyFont="1" applyFill="1" applyBorder="1" applyAlignment="1" applyProtection="1">
      <alignment horizontal="right" vertical="top" wrapText="1"/>
    </xf>
    <xf numFmtId="2" fontId="5" fillId="27" borderId="10" xfId="0" applyNumberFormat="1" applyFont="1" applyFill="1" applyBorder="1" applyAlignment="1" applyProtection="1">
      <alignment vertical="top"/>
    </xf>
    <xf numFmtId="39" fontId="38" fillId="27" borderId="10" xfId="113" applyNumberFormat="1" applyFont="1" applyFill="1" applyBorder="1" applyAlignment="1" applyProtection="1">
      <alignment vertical="top" wrapText="1"/>
    </xf>
    <xf numFmtId="1" fontId="8" fillId="27" borderId="10" xfId="0" applyNumberFormat="1" applyFont="1" applyFill="1" applyBorder="1" applyAlignment="1" applyProtection="1">
      <alignment horizontal="right" vertical="top"/>
    </xf>
    <xf numFmtId="0" fontId="5" fillId="27" borderId="10" xfId="0" applyFont="1" applyFill="1" applyBorder="1" applyAlignment="1" applyProtection="1">
      <alignment vertical="top"/>
    </xf>
    <xf numFmtId="0" fontId="5" fillId="0" borderId="10" xfId="0" applyFont="1" applyFill="1" applyBorder="1" applyAlignment="1" applyProtection="1">
      <alignment vertical="top" wrapText="1"/>
    </xf>
    <xf numFmtId="4" fontId="5" fillId="27" borderId="10" xfId="0" applyNumberFormat="1" applyFont="1" applyFill="1" applyBorder="1" applyAlignment="1" applyProtection="1">
      <alignment horizontal="right" vertical="top"/>
    </xf>
    <xf numFmtId="173" fontId="5" fillId="27" borderId="10" xfId="0" applyNumberFormat="1" applyFont="1" applyFill="1" applyBorder="1" applyAlignment="1" applyProtection="1">
      <alignment horizontal="right" vertical="top"/>
    </xf>
    <xf numFmtId="0" fontId="5" fillId="27" borderId="10" xfId="0" applyFont="1" applyFill="1" applyBorder="1" applyAlignment="1" applyProtection="1">
      <alignment vertical="top" wrapText="1"/>
    </xf>
    <xf numFmtId="0" fontId="41" fillId="27" borderId="10" xfId="113" applyNumberFormat="1" applyFont="1" applyFill="1" applyBorder="1" applyAlignment="1" applyProtection="1">
      <alignment horizontal="right" vertical="top" wrapText="1"/>
    </xf>
    <xf numFmtId="0" fontId="8" fillId="27" borderId="10" xfId="113" applyNumberFormat="1" applyFont="1" applyFill="1" applyBorder="1" applyAlignment="1" applyProtection="1">
      <alignment vertical="top" wrapText="1"/>
    </xf>
    <xf numFmtId="0" fontId="5" fillId="27" borderId="10" xfId="0" applyFont="1" applyFill="1" applyBorder="1" applyAlignment="1" applyProtection="1">
      <alignment horizontal="center" vertical="top"/>
    </xf>
    <xf numFmtId="0" fontId="38" fillId="27" borderId="32" xfId="113" applyNumberFormat="1" applyFont="1" applyFill="1" applyBorder="1" applyAlignment="1" applyProtection="1">
      <alignment horizontal="right" vertical="top" wrapText="1"/>
    </xf>
    <xf numFmtId="0" fontId="5" fillId="27" borderId="32" xfId="0" applyFont="1" applyFill="1" applyBorder="1" applyAlignment="1" applyProtection="1">
      <alignment vertical="top"/>
    </xf>
    <xf numFmtId="0" fontId="5" fillId="27" borderId="32" xfId="113" applyNumberFormat="1" applyFont="1" applyFill="1" applyBorder="1" applyAlignment="1" applyProtection="1">
      <alignment horizontal="center" vertical="top" wrapText="1"/>
    </xf>
    <xf numFmtId="2" fontId="38" fillId="27" borderId="10" xfId="113" applyNumberFormat="1" applyFont="1" applyFill="1" applyBorder="1" applyAlignment="1" applyProtection="1">
      <alignment horizontal="right" vertical="top" wrapText="1"/>
    </xf>
    <xf numFmtId="0" fontId="5" fillId="27" borderId="10" xfId="113" applyNumberFormat="1" applyFont="1" applyFill="1" applyBorder="1" applyAlignment="1" applyProtection="1">
      <alignment horizontal="left" vertical="top" wrapText="1"/>
    </xf>
    <xf numFmtId="39" fontId="5" fillId="27" borderId="10" xfId="113" applyNumberFormat="1" applyFont="1" applyFill="1" applyBorder="1" applyAlignment="1" applyProtection="1">
      <alignment vertical="top"/>
    </xf>
    <xf numFmtId="0" fontId="5" fillId="27" borderId="10" xfId="113" applyNumberFormat="1" applyFont="1" applyFill="1" applyBorder="1" applyAlignment="1" applyProtection="1">
      <alignment horizontal="right" vertical="top" wrapText="1"/>
    </xf>
    <xf numFmtId="0" fontId="38" fillId="0" borderId="10" xfId="0" applyFont="1" applyBorder="1" applyAlignment="1" applyProtection="1">
      <alignment vertical="top"/>
    </xf>
    <xf numFmtId="40" fontId="5" fillId="27" borderId="10" xfId="113" applyNumberFormat="1" applyFont="1" applyFill="1" applyBorder="1" applyAlignment="1" applyProtection="1">
      <alignment horizontal="center" vertical="top" wrapText="1"/>
    </xf>
    <xf numFmtId="4" fontId="5" fillId="27" borderId="10" xfId="0" applyNumberFormat="1" applyFont="1" applyFill="1" applyBorder="1" applyAlignment="1" applyProtection="1">
      <alignment horizontal="left" vertical="top" wrapText="1"/>
    </xf>
    <xf numFmtId="2" fontId="41" fillId="27" borderId="10" xfId="113" applyNumberFormat="1" applyFont="1" applyFill="1" applyBorder="1" applyAlignment="1" applyProtection="1">
      <alignment horizontal="right" vertical="top" wrapText="1"/>
    </xf>
    <xf numFmtId="0" fontId="5" fillId="27" borderId="32" xfId="113" applyNumberFormat="1" applyFont="1" applyFill="1" applyBorder="1" applyAlignment="1" applyProtection="1">
      <alignment vertical="top" wrapText="1"/>
    </xf>
    <xf numFmtId="0" fontId="38" fillId="27" borderId="32" xfId="113" applyNumberFormat="1" applyFont="1" applyFill="1" applyBorder="1" applyAlignment="1" applyProtection="1">
      <alignment horizontal="center" vertical="top" wrapText="1"/>
    </xf>
    <xf numFmtId="0" fontId="8" fillId="27" borderId="10" xfId="113" applyFont="1" applyFill="1" applyBorder="1" applyAlignment="1" applyProtection="1">
      <alignment vertical="top"/>
    </xf>
    <xf numFmtId="0" fontId="8" fillId="27" borderId="10" xfId="113" applyFont="1" applyFill="1" applyBorder="1" applyAlignment="1" applyProtection="1">
      <alignment vertical="top" wrapText="1"/>
    </xf>
    <xf numFmtId="39" fontId="5" fillId="27" borderId="10" xfId="113" applyNumberFormat="1" applyFont="1" applyFill="1" applyBorder="1" applyAlignment="1" applyProtection="1">
      <alignment horizontal="right" vertical="top"/>
    </xf>
    <xf numFmtId="39" fontId="5" fillId="27" borderId="10" xfId="138" applyNumberFormat="1" applyFont="1" applyFill="1" applyBorder="1" applyAlignment="1" applyProtection="1">
      <alignment horizontal="right" vertical="top"/>
    </xf>
    <xf numFmtId="0" fontId="5" fillId="27" borderId="10" xfId="138" applyNumberFormat="1" applyFont="1" applyFill="1" applyBorder="1" applyAlignment="1" applyProtection="1">
      <alignment horizontal="center" vertical="top" wrapText="1"/>
    </xf>
    <xf numFmtId="0" fontId="5" fillId="27" borderId="10" xfId="138" applyNumberFormat="1" applyFont="1" applyFill="1" applyBorder="1" applyAlignment="1" applyProtection="1">
      <alignment horizontal="right" vertical="top" wrapText="1"/>
    </xf>
    <xf numFmtId="0" fontId="8" fillId="0" borderId="10" xfId="0" applyFont="1" applyFill="1" applyBorder="1" applyAlignment="1" applyProtection="1">
      <alignment vertical="top" wrapText="1"/>
    </xf>
    <xf numFmtId="4" fontId="7" fillId="0" borderId="10" xfId="0" applyNumberFormat="1" applyFont="1" applyFill="1" applyBorder="1" applyAlignment="1" applyProtection="1">
      <alignment vertical="top"/>
    </xf>
    <xf numFmtId="181" fontId="7" fillId="0" borderId="10" xfId="0" applyNumberFormat="1" applyFont="1" applyFill="1" applyBorder="1" applyAlignment="1" applyProtection="1">
      <alignment horizontal="center" vertical="top"/>
    </xf>
    <xf numFmtId="4" fontId="7" fillId="27" borderId="10" xfId="0" applyNumberFormat="1" applyFont="1" applyFill="1" applyBorder="1" applyAlignment="1" applyProtection="1">
      <alignment vertical="top"/>
    </xf>
    <xf numFmtId="181" fontId="7" fillId="27" borderId="10" xfId="0" applyNumberFormat="1" applyFont="1" applyFill="1" applyBorder="1" applyAlignment="1" applyProtection="1">
      <alignment horizontal="center" vertical="top"/>
    </xf>
    <xf numFmtId="0" fontId="8" fillId="27" borderId="10" xfId="0" applyFont="1" applyFill="1" applyBorder="1" applyAlignment="1" applyProtection="1">
      <alignment vertical="top" wrapText="1"/>
    </xf>
    <xf numFmtId="0" fontId="40" fillId="0" borderId="10" xfId="0" applyFont="1" applyFill="1" applyBorder="1" applyAlignment="1" applyProtection="1">
      <alignment vertical="top" wrapText="1"/>
    </xf>
    <xf numFmtId="4" fontId="40" fillId="0" borderId="10" xfId="0" applyNumberFormat="1" applyFont="1" applyFill="1" applyBorder="1" applyAlignment="1" applyProtection="1">
      <alignment vertical="top"/>
    </xf>
    <xf numFmtId="181" fontId="40" fillId="0" borderId="10" xfId="0" applyNumberFormat="1" applyFont="1" applyFill="1" applyBorder="1" applyAlignment="1" applyProtection="1">
      <alignment horizontal="center" vertical="top"/>
    </xf>
    <xf numFmtId="181" fontId="5" fillId="27" borderId="10" xfId="0" applyNumberFormat="1" applyFont="1" applyFill="1" applyBorder="1" applyAlignment="1" applyProtection="1">
      <alignment horizontal="center" vertical="top"/>
    </xf>
    <xf numFmtId="0" fontId="8" fillId="27" borderId="10" xfId="113" applyNumberFormat="1" applyFont="1" applyFill="1" applyBorder="1" applyAlignment="1" applyProtection="1">
      <alignment horizontal="center" vertical="top" wrapText="1"/>
    </xf>
    <xf numFmtId="4" fontId="8" fillId="27" borderId="10" xfId="89" applyNumberFormat="1" applyFont="1" applyFill="1" applyBorder="1" applyAlignment="1" applyProtection="1">
      <alignment horizontal="center" vertical="top"/>
    </xf>
    <xf numFmtId="178" fontId="5" fillId="27" borderId="32" xfId="88" applyNumberFormat="1" applyFont="1" applyFill="1" applyBorder="1" applyAlignment="1" applyProtection="1">
      <alignment horizontal="right" vertical="top" wrapText="1"/>
    </xf>
    <xf numFmtId="4" fontId="5" fillId="27" borderId="32" xfId="0" applyNumberFormat="1" applyFont="1" applyFill="1" applyBorder="1" applyAlignment="1" applyProtection="1">
      <alignment vertical="top" wrapText="1"/>
    </xf>
    <xf numFmtId="4" fontId="5" fillId="27" borderId="32" xfId="0" applyNumberFormat="1" applyFont="1" applyFill="1" applyBorder="1" applyAlignment="1" applyProtection="1">
      <alignment horizontal="center" vertical="top"/>
    </xf>
    <xf numFmtId="0" fontId="41" fillId="27" borderId="10" xfId="0" applyFont="1" applyFill="1" applyBorder="1" applyAlignment="1" applyProtection="1">
      <alignment horizontal="right" vertical="top"/>
    </xf>
    <xf numFmtId="0" fontId="8" fillId="27" borderId="10" xfId="0" applyFont="1" applyFill="1" applyBorder="1" applyAlignment="1" applyProtection="1">
      <alignment vertical="top"/>
    </xf>
    <xf numFmtId="0" fontId="8" fillId="27" borderId="10" xfId="139" applyNumberFormat="1" applyFont="1" applyFill="1" applyBorder="1" applyAlignment="1" applyProtection="1">
      <alignment horizontal="right" vertical="top"/>
    </xf>
    <xf numFmtId="0" fontId="8" fillId="27" borderId="10" xfId="139" applyFont="1" applyFill="1" applyBorder="1" applyAlignment="1" applyProtection="1">
      <alignment vertical="top" wrapText="1"/>
    </xf>
    <xf numFmtId="4" fontId="5" fillId="27" borderId="10" xfId="139" applyNumberFormat="1" applyFont="1" applyFill="1" applyBorder="1" applyAlignment="1" applyProtection="1">
      <alignment vertical="top"/>
    </xf>
    <xf numFmtId="4" fontId="5" fillId="27" borderId="10" xfId="139" applyNumberFormat="1" applyFont="1" applyFill="1" applyBorder="1" applyAlignment="1" applyProtection="1">
      <alignment horizontal="center" vertical="top"/>
    </xf>
    <xf numFmtId="180" fontId="5" fillId="27" borderId="10" xfId="0" applyNumberFormat="1" applyFont="1" applyFill="1" applyBorder="1" applyAlignment="1" applyProtection="1">
      <alignment horizontal="right" vertical="top"/>
    </xf>
    <xf numFmtId="0" fontId="5" fillId="27" borderId="10" xfId="0" applyNumberFormat="1" applyFont="1" applyFill="1" applyBorder="1" applyAlignment="1" applyProtection="1">
      <alignment vertical="top" wrapText="1"/>
    </xf>
    <xf numFmtId="0" fontId="38" fillId="27" borderId="10" xfId="0" applyFont="1" applyFill="1" applyBorder="1" applyAlignment="1" applyProtection="1">
      <alignment vertical="top"/>
    </xf>
    <xf numFmtId="0" fontId="8" fillId="27" borderId="10" xfId="0" applyNumberFormat="1" applyFont="1" applyFill="1" applyBorder="1" applyAlignment="1" applyProtection="1">
      <alignment vertical="top" wrapText="1"/>
    </xf>
    <xf numFmtId="4" fontId="36" fillId="31" borderId="32" xfId="0" applyNumberFormat="1" applyFont="1" applyFill="1" applyBorder="1" applyAlignment="1" applyProtection="1">
      <alignment horizontal="center" vertical="top"/>
    </xf>
    <xf numFmtId="0" fontId="8" fillId="27" borderId="10" xfId="0" applyFont="1" applyFill="1" applyBorder="1" applyAlignment="1" applyProtection="1">
      <alignment horizontal="center" vertical="top"/>
    </xf>
    <xf numFmtId="0" fontId="8" fillId="27" borderId="32" xfId="0" applyFont="1" applyFill="1" applyBorder="1" applyAlignment="1" applyProtection="1">
      <alignment horizontal="right" vertical="top"/>
    </xf>
    <xf numFmtId="0" fontId="8" fillId="27" borderId="32" xfId="0" applyFont="1" applyFill="1" applyBorder="1" applyAlignment="1" applyProtection="1">
      <alignment horizontal="left" vertical="top" wrapText="1"/>
    </xf>
    <xf numFmtId="168" fontId="5" fillId="27" borderId="32" xfId="0" applyNumberFormat="1" applyFont="1" applyFill="1" applyBorder="1" applyAlignment="1" applyProtection="1">
      <alignment horizontal="center" vertical="top" wrapText="1"/>
    </xf>
    <xf numFmtId="168" fontId="5" fillId="27" borderId="10" xfId="115" applyNumberFormat="1" applyFont="1" applyFill="1" applyBorder="1" applyAlignment="1" applyProtection="1">
      <alignment horizontal="right" vertical="top" wrapText="1"/>
    </xf>
    <xf numFmtId="0" fontId="5" fillId="27" borderId="10" xfId="115" applyFont="1" applyFill="1" applyBorder="1" applyAlignment="1" applyProtection="1">
      <alignment horizontal="center" vertical="top" wrapText="1"/>
    </xf>
    <xf numFmtId="1" fontId="6" fillId="26" borderId="10" xfId="83" applyNumberFormat="1" applyFont="1" applyFill="1" applyBorder="1" applyAlignment="1" applyProtection="1">
      <alignment horizontal="right" vertical="top"/>
    </xf>
    <xf numFmtId="0" fontId="6" fillId="27" borderId="10" xfId="115" applyFont="1" applyFill="1" applyBorder="1" applyAlignment="1" applyProtection="1">
      <alignment vertical="top" wrapText="1"/>
    </xf>
    <xf numFmtId="4" fontId="7" fillId="26" borderId="10" xfId="83" applyNumberFormat="1" applyFont="1" applyFill="1" applyBorder="1" applyAlignment="1" applyProtection="1">
      <alignment vertical="top"/>
    </xf>
    <xf numFmtId="39" fontId="7" fillId="26" borderId="10" xfId="83" applyFont="1" applyFill="1" applyBorder="1" applyAlignment="1" applyProtection="1">
      <alignment horizontal="center" vertical="top"/>
    </xf>
    <xf numFmtId="37" fontId="6" fillId="26" borderId="10" xfId="83" applyNumberFormat="1" applyFont="1" applyFill="1" applyBorder="1" applyAlignment="1" applyProtection="1">
      <alignment horizontal="right" vertical="top" wrapText="1"/>
    </xf>
    <xf numFmtId="0" fontId="7" fillId="26" borderId="10" xfId="115" applyFont="1" applyFill="1" applyBorder="1" applyAlignment="1" applyProtection="1">
      <alignment vertical="top" wrapText="1"/>
    </xf>
    <xf numFmtId="181" fontId="7" fillId="26" borderId="10" xfId="0" applyNumberFormat="1" applyFont="1" applyFill="1" applyBorder="1" applyAlignment="1" applyProtection="1">
      <alignment horizontal="center" vertical="top"/>
    </xf>
    <xf numFmtId="0" fontId="6" fillId="26" borderId="10" xfId="115" applyFont="1" applyFill="1" applyBorder="1" applyAlignment="1" applyProtection="1">
      <alignment horizontal="left" vertical="top" wrapText="1"/>
    </xf>
    <xf numFmtId="4" fontId="7" fillId="26" borderId="10" xfId="83" applyNumberFormat="1" applyFont="1" applyFill="1" applyBorder="1" applyAlignment="1" applyProtection="1">
      <alignment horizontal="center" vertical="top"/>
    </xf>
    <xf numFmtId="0" fontId="50" fillId="26" borderId="10" xfId="115" applyFont="1" applyFill="1" applyBorder="1" applyAlignment="1" applyProtection="1">
      <alignment horizontal="center" vertical="top"/>
    </xf>
    <xf numFmtId="0" fontId="5" fillId="26" borderId="10" xfId="0" applyFont="1" applyFill="1" applyBorder="1" applyAlignment="1" applyProtection="1">
      <alignment vertical="top"/>
    </xf>
    <xf numFmtId="4" fontId="5" fillId="26" borderId="10" xfId="0" applyNumberFormat="1" applyFont="1" applyFill="1" applyBorder="1" applyAlignment="1" applyProtection="1">
      <alignment vertical="top"/>
    </xf>
    <xf numFmtId="0" fontId="5" fillId="26" borderId="10" xfId="0" applyFont="1" applyFill="1" applyBorder="1" applyAlignment="1" applyProtection="1">
      <alignment horizontal="center" vertical="top"/>
    </xf>
    <xf numFmtId="0" fontId="8" fillId="26" borderId="10" xfId="0" applyFont="1" applyFill="1" applyBorder="1" applyAlignment="1" applyProtection="1">
      <alignment vertical="top"/>
    </xf>
    <xf numFmtId="0" fontId="5" fillId="26" borderId="10" xfId="0" applyFont="1" applyFill="1" applyBorder="1" applyAlignment="1" applyProtection="1">
      <alignment vertical="top" wrapText="1"/>
    </xf>
    <xf numFmtId="2" fontId="5" fillId="26" borderId="10" xfId="0" applyNumberFormat="1" applyFont="1" applyFill="1" applyBorder="1" applyAlignment="1" applyProtection="1">
      <alignment vertical="top"/>
    </xf>
    <xf numFmtId="0" fontId="37" fillId="0" borderId="10" xfId="113" applyNumberFormat="1" applyFont="1" applyFill="1" applyBorder="1" applyAlignment="1" applyProtection="1">
      <alignment vertical="top" wrapText="1"/>
    </xf>
    <xf numFmtId="0" fontId="40" fillId="27" borderId="32" xfId="0" applyFont="1" applyFill="1" applyBorder="1" applyAlignment="1" applyProtection="1">
      <alignment vertical="top"/>
    </xf>
    <xf numFmtId="0" fontId="5" fillId="27" borderId="32" xfId="0" applyFont="1" applyFill="1" applyBorder="1" applyAlignment="1" applyProtection="1">
      <alignment horizontal="center" vertical="top"/>
    </xf>
    <xf numFmtId="173" fontId="5" fillId="27" borderId="10" xfId="0" applyNumberFormat="1" applyFont="1" applyFill="1" applyBorder="1" applyAlignment="1" applyProtection="1">
      <alignment vertical="top"/>
    </xf>
    <xf numFmtId="0" fontId="8" fillId="26" borderId="10" xfId="0" applyFont="1" applyFill="1" applyBorder="1" applyAlignment="1" applyProtection="1">
      <alignment vertical="top" wrapText="1"/>
    </xf>
    <xf numFmtId="0" fontId="5" fillId="27" borderId="32" xfId="0" applyFont="1" applyFill="1" applyBorder="1" applyAlignment="1" applyProtection="1">
      <alignment vertical="top" wrapText="1"/>
    </xf>
    <xf numFmtId="4" fontId="7" fillId="27" borderId="32" xfId="0" applyNumberFormat="1" applyFont="1" applyFill="1" applyBorder="1" applyAlignment="1" applyProtection="1">
      <alignment vertical="top"/>
    </xf>
    <xf numFmtId="0" fontId="6" fillId="27" borderId="10" xfId="0" applyFont="1" applyFill="1" applyBorder="1" applyAlignment="1" applyProtection="1">
      <alignment horizontal="center" vertical="top" wrapText="1"/>
    </xf>
    <xf numFmtId="4" fontId="7" fillId="27" borderId="10" xfId="83" applyNumberFormat="1" applyFont="1" applyFill="1" applyBorder="1" applyAlignment="1" applyProtection="1">
      <alignment horizontal="right" vertical="top"/>
    </xf>
    <xf numFmtId="4" fontId="7" fillId="27" borderId="10" xfId="83" applyNumberFormat="1" applyFont="1" applyFill="1" applyBorder="1" applyAlignment="1" applyProtection="1">
      <alignment horizontal="center" vertical="top"/>
    </xf>
    <xf numFmtId="3" fontId="8" fillId="27" borderId="32" xfId="88" applyNumberFormat="1" applyFont="1" applyFill="1" applyBorder="1" applyAlignment="1" applyProtection="1">
      <alignment horizontal="right" vertical="top" wrapText="1"/>
    </xf>
    <xf numFmtId="4" fontId="8" fillId="27" borderId="32" xfId="0" applyNumberFormat="1" applyFont="1" applyFill="1" applyBorder="1" applyAlignment="1" applyProtection="1">
      <alignment vertical="top" wrapText="1"/>
    </xf>
    <xf numFmtId="4" fontId="5" fillId="27" borderId="32" xfId="0" applyNumberFormat="1" applyFont="1" applyFill="1" applyBorder="1" applyAlignment="1" applyProtection="1">
      <alignment horizontal="center" vertical="top" wrapText="1"/>
    </xf>
    <xf numFmtId="4" fontId="5" fillId="27" borderId="10" xfId="88" applyNumberFormat="1" applyFont="1" applyFill="1" applyBorder="1" applyAlignment="1" applyProtection="1">
      <alignment horizontal="right" vertical="top" wrapText="1"/>
    </xf>
    <xf numFmtId="4" fontId="8" fillId="27" borderId="10" xfId="66" applyNumberFormat="1" applyFont="1" applyFill="1" applyBorder="1" applyAlignment="1" applyProtection="1">
      <alignment vertical="top"/>
    </xf>
    <xf numFmtId="4" fontId="8" fillId="27" borderId="10" xfId="85" applyNumberFormat="1" applyFont="1" applyFill="1" applyBorder="1" applyAlignment="1" applyProtection="1">
      <alignment horizontal="left" vertical="top" wrapText="1"/>
    </xf>
    <xf numFmtId="4" fontId="5" fillId="27" borderId="10" xfId="85" applyNumberFormat="1" applyFont="1" applyFill="1" applyBorder="1" applyAlignment="1" applyProtection="1">
      <alignment horizontal="left" vertical="top" wrapText="1"/>
    </xf>
    <xf numFmtId="4" fontId="5" fillId="27" borderId="32" xfId="106" applyNumberFormat="1" applyFont="1" applyFill="1" applyBorder="1" applyAlignment="1" applyProtection="1">
      <alignment horizontal="right" vertical="top" wrapText="1"/>
    </xf>
    <xf numFmtId="4" fontId="5" fillId="27" borderId="32" xfId="106" applyNumberFormat="1" applyFont="1" applyFill="1" applyBorder="1" applyAlignment="1" applyProtection="1">
      <alignment horizontal="center" vertical="top" wrapText="1"/>
    </xf>
    <xf numFmtId="4" fontId="40" fillId="27" borderId="10" xfId="106" applyNumberFormat="1" applyFont="1" applyFill="1" applyBorder="1" applyAlignment="1" applyProtection="1">
      <alignment horizontal="right" vertical="top" wrapText="1"/>
    </xf>
    <xf numFmtId="4" fontId="40" fillId="27" borderId="10" xfId="106" applyNumberFormat="1" applyFont="1" applyFill="1" applyBorder="1" applyAlignment="1" applyProtection="1">
      <alignment horizontal="center" vertical="top" wrapText="1"/>
    </xf>
    <xf numFmtId="4" fontId="5" fillId="27" borderId="10" xfId="119" applyNumberFormat="1" applyFont="1" applyFill="1" applyBorder="1" applyAlignment="1" applyProtection="1">
      <alignment horizontal="right" vertical="top" wrapText="1"/>
    </xf>
    <xf numFmtId="4" fontId="8" fillId="29" borderId="13" xfId="0" applyNumberFormat="1" applyFont="1" applyFill="1" applyBorder="1" applyAlignment="1" applyProtection="1">
      <alignment horizontal="right" vertical="top" wrapText="1"/>
    </xf>
    <xf numFmtId="4" fontId="8" fillId="29" borderId="12" xfId="0" applyNumberFormat="1" applyFont="1" applyFill="1" applyBorder="1" applyAlignment="1" applyProtection="1">
      <alignment horizontal="right" vertical="top" wrapText="1"/>
    </xf>
    <xf numFmtId="4" fontId="8" fillId="29" borderId="10" xfId="0" applyNumberFormat="1" applyFont="1" applyFill="1" applyBorder="1" applyAlignment="1" applyProtection="1">
      <alignment horizontal="right" vertical="top" wrapText="1"/>
    </xf>
    <xf numFmtId="4" fontId="8" fillId="29" borderId="10" xfId="0" applyNumberFormat="1" applyFont="1" applyFill="1" applyBorder="1" applyAlignment="1" applyProtection="1">
      <alignment horizontal="center" vertical="top" wrapText="1"/>
    </xf>
    <xf numFmtId="4" fontId="5" fillId="27" borderId="13" xfId="0" applyNumberFormat="1" applyFont="1" applyFill="1" applyBorder="1" applyAlignment="1" applyProtection="1">
      <alignment horizontal="right" vertical="top" wrapText="1"/>
    </xf>
    <xf numFmtId="4" fontId="5" fillId="27" borderId="12" xfId="0" applyNumberFormat="1" applyFont="1" applyFill="1" applyBorder="1" applyAlignment="1" applyProtection="1">
      <alignment horizontal="left" vertical="top" wrapText="1"/>
    </xf>
    <xf numFmtId="4" fontId="8" fillId="27" borderId="12" xfId="0" applyNumberFormat="1" applyFont="1" applyFill="1" applyBorder="1" applyAlignment="1" applyProtection="1">
      <alignment horizontal="right" vertical="top" wrapText="1"/>
    </xf>
    <xf numFmtId="4" fontId="5" fillId="0" borderId="12" xfId="0" applyNumberFormat="1" applyFont="1" applyBorder="1" applyAlignment="1" applyProtection="1">
      <alignment horizontal="right" vertical="top" wrapText="1"/>
    </xf>
    <xf numFmtId="10" fontId="5" fillId="0" borderId="10" xfId="0" applyNumberFormat="1" applyFont="1" applyBorder="1" applyAlignment="1" applyProtection="1">
      <alignment horizontal="right" vertical="top" wrapText="1"/>
    </xf>
    <xf numFmtId="10" fontId="5" fillId="27" borderId="10" xfId="0" applyNumberFormat="1" applyFont="1" applyFill="1" applyBorder="1" applyAlignment="1" applyProtection="1">
      <alignment horizontal="right" vertical="top" wrapText="1"/>
    </xf>
    <xf numFmtId="10" fontId="5" fillId="0" borderId="10" xfId="92" applyNumberFormat="1" applyFont="1" applyFill="1" applyBorder="1" applyAlignment="1" applyProtection="1">
      <alignment horizontal="right" vertical="top"/>
    </xf>
    <xf numFmtId="4" fontId="5" fillId="27" borderId="10" xfId="92" applyNumberFormat="1" applyFont="1" applyFill="1" applyBorder="1" applyAlignment="1" applyProtection="1">
      <alignment horizontal="center" vertical="top"/>
    </xf>
    <xf numFmtId="4" fontId="5" fillId="0" borderId="12" xfId="107" applyNumberFormat="1" applyFont="1" applyBorder="1" applyAlignment="1" applyProtection="1">
      <alignment horizontal="right" vertical="top"/>
    </xf>
    <xf numFmtId="4" fontId="5" fillId="27" borderId="13" xfId="0" applyNumberFormat="1" applyFont="1" applyFill="1" applyBorder="1" applyAlignment="1" applyProtection="1">
      <alignment horizontal="center" vertical="top" wrapText="1"/>
    </xf>
    <xf numFmtId="0" fontId="5" fillId="27" borderId="16" xfId="0" applyFont="1" applyFill="1" applyBorder="1" applyAlignment="1" applyProtection="1">
      <alignment vertical="center"/>
    </xf>
    <xf numFmtId="181" fontId="7" fillId="27" borderId="14" xfId="0" applyNumberFormat="1" applyFont="1" applyFill="1" applyBorder="1" applyAlignment="1" applyProtection="1">
      <alignment horizontal="right" vertical="top" wrapText="1"/>
    </xf>
    <xf numFmtId="176" fontId="7" fillId="27" borderId="17" xfId="0" applyNumberFormat="1" applyFont="1" applyFill="1" applyBorder="1" applyAlignment="1" applyProtection="1">
      <alignment horizontal="right" vertical="center" wrapText="1"/>
    </xf>
    <xf numFmtId="181" fontId="7" fillId="27" borderId="14" xfId="0" applyNumberFormat="1" applyFont="1" applyFill="1" applyBorder="1" applyAlignment="1" applyProtection="1">
      <alignment horizontal="center" vertical="center"/>
    </xf>
    <xf numFmtId="0" fontId="5" fillId="27" borderId="14" xfId="0" applyFont="1" applyFill="1" applyBorder="1" applyAlignment="1" applyProtection="1">
      <alignment horizontal="right" vertical="top" wrapText="1"/>
    </xf>
    <xf numFmtId="176" fontId="7" fillId="27" borderId="17" xfId="0" applyNumberFormat="1" applyFont="1" applyFill="1" applyBorder="1" applyAlignment="1" applyProtection="1">
      <alignment horizontal="right" vertical="top" wrapText="1"/>
    </xf>
    <xf numFmtId="4" fontId="5" fillId="27" borderId="13" xfId="0" applyNumberFormat="1" applyFont="1" applyFill="1" applyBorder="1" applyAlignment="1" applyProtection="1">
      <alignment horizontal="right" vertical="top"/>
    </xf>
    <xf numFmtId="4" fontId="8" fillId="27" borderId="14" xfId="0" applyNumberFormat="1" applyFont="1" applyFill="1" applyBorder="1" applyAlignment="1" applyProtection="1">
      <alignment horizontal="right" vertical="top"/>
    </xf>
    <xf numFmtId="4" fontId="5" fillId="27" borderId="12" xfId="0" applyNumberFormat="1" applyFont="1" applyFill="1" applyBorder="1" applyAlignment="1" applyProtection="1">
      <alignment horizontal="right" vertical="top"/>
    </xf>
    <xf numFmtId="4" fontId="5" fillId="0" borderId="13" xfId="87" applyNumberFormat="1" applyFont="1" applyBorder="1" applyAlignment="1" applyProtection="1">
      <alignment horizontal="right" vertical="top"/>
    </xf>
    <xf numFmtId="4" fontId="39" fillId="0" borderId="14" xfId="0" applyNumberFormat="1" applyFont="1" applyBorder="1" applyAlignment="1" applyProtection="1">
      <alignment vertical="top"/>
    </xf>
    <xf numFmtId="4" fontId="5" fillId="0" borderId="17" xfId="87" applyNumberFormat="1" applyFont="1" applyBorder="1" applyAlignment="1" applyProtection="1">
      <alignment vertical="top"/>
    </xf>
    <xf numFmtId="4" fontId="5" fillId="0" borderId="14" xfId="87" applyNumberFormat="1" applyFont="1" applyBorder="1" applyAlignment="1" applyProtection="1">
      <alignment horizontal="center" vertical="top"/>
    </xf>
    <xf numFmtId="4" fontId="5" fillId="0" borderId="14" xfId="87" applyNumberFormat="1" applyFont="1" applyBorder="1" applyAlignment="1" applyProtection="1">
      <alignment vertical="top"/>
    </xf>
    <xf numFmtId="4" fontId="5" fillId="29" borderId="30" xfId="0" applyNumberFormat="1" applyFont="1" applyFill="1" applyBorder="1" applyAlignment="1" applyProtection="1">
      <alignment horizontal="right" vertical="top"/>
    </xf>
    <xf numFmtId="4" fontId="8" fillId="29" borderId="28" xfId="0" applyNumberFormat="1" applyFont="1" applyFill="1" applyBorder="1" applyAlignment="1" applyProtection="1">
      <alignment horizontal="right" vertical="top"/>
    </xf>
    <xf numFmtId="4" fontId="5" fillId="29" borderId="31" xfId="0" applyNumberFormat="1" applyFont="1" applyFill="1" applyBorder="1" applyAlignment="1" applyProtection="1">
      <alignment horizontal="right" vertical="top"/>
    </xf>
    <xf numFmtId="4" fontId="5" fillId="29" borderId="28" xfId="0" applyNumberFormat="1" applyFont="1" applyFill="1" applyBorder="1" applyAlignment="1" applyProtection="1">
      <alignment horizontal="center" vertical="top"/>
    </xf>
    <xf numFmtId="4" fontId="5" fillId="29" borderId="28" xfId="0" applyNumberFormat="1" applyFont="1" applyFill="1" applyBorder="1" applyAlignment="1" applyProtection="1">
      <alignment horizontal="right" vertical="top"/>
    </xf>
    <xf numFmtId="4" fontId="5" fillId="27" borderId="12" xfId="74" applyNumberFormat="1" applyFont="1" applyFill="1" applyBorder="1" applyAlignment="1" applyProtection="1">
      <alignment horizontal="right" vertical="top" wrapText="1"/>
    </xf>
    <xf numFmtId="4" fontId="5" fillId="27" borderId="10" xfId="74" applyNumberFormat="1" applyFont="1" applyFill="1" applyBorder="1" applyAlignment="1" applyProtection="1">
      <alignment horizontal="right" vertical="top" wrapText="1"/>
    </xf>
    <xf numFmtId="4" fontId="5" fillId="27" borderId="12" xfId="0" applyNumberFormat="1" applyFont="1" applyFill="1" applyBorder="1" applyAlignment="1" applyProtection="1">
      <alignment horizontal="right" vertical="top" wrapText="1"/>
    </xf>
    <xf numFmtId="4" fontId="8" fillId="31" borderId="35" xfId="66" applyNumberFormat="1" applyFont="1" applyFill="1" applyBorder="1" applyAlignment="1" applyProtection="1">
      <alignment vertical="top"/>
    </xf>
    <xf numFmtId="4" fontId="8" fillId="0" borderId="9" xfId="121" applyNumberFormat="1" applyFont="1" applyFill="1" applyBorder="1" applyAlignment="1" applyProtection="1">
      <alignment vertical="top" wrapText="1"/>
    </xf>
    <xf numFmtId="0" fontId="5" fillId="0" borderId="9" xfId="0" applyFont="1" applyBorder="1" applyAlignment="1" applyProtection="1">
      <alignment vertical="top"/>
    </xf>
    <xf numFmtId="176" fontId="5" fillId="0" borderId="9" xfId="0" quotePrefix="1" applyNumberFormat="1" applyFont="1" applyFill="1" applyBorder="1" applyAlignment="1" applyProtection="1">
      <alignment vertical="top" wrapText="1"/>
    </xf>
    <xf numFmtId="168" fontId="5" fillId="0" borderId="9" xfId="109" applyNumberFormat="1" applyFont="1" applyFill="1" applyBorder="1" applyAlignment="1" applyProtection="1">
      <alignment vertical="top" wrapText="1"/>
    </xf>
    <xf numFmtId="168" fontId="5" fillId="0" borderId="38" xfId="109" applyNumberFormat="1" applyFont="1" applyFill="1" applyBorder="1" applyAlignment="1" applyProtection="1">
      <alignment vertical="top" wrapText="1"/>
    </xf>
    <xf numFmtId="4" fontId="8" fillId="30" borderId="38" xfId="145" applyNumberFormat="1" applyFont="1" applyFill="1" applyBorder="1" applyAlignment="1" applyProtection="1">
      <alignment horizontal="right" vertical="top" wrapText="1"/>
    </xf>
    <xf numFmtId="176" fontId="5" fillId="27" borderId="9" xfId="0" applyNumberFormat="1" applyFont="1" applyFill="1" applyBorder="1" applyAlignment="1" applyProtection="1">
      <alignment horizontal="right" vertical="top" wrapText="1"/>
    </xf>
    <xf numFmtId="43" fontId="8" fillId="27" borderId="9" xfId="66" applyNumberFormat="1" applyFont="1" applyFill="1" applyBorder="1" applyAlignment="1" applyProtection="1">
      <alignment horizontal="center" vertical="top"/>
    </xf>
    <xf numFmtId="39" fontId="5" fillId="27" borderId="9" xfId="0" applyNumberFormat="1" applyFont="1" applyFill="1" applyBorder="1" applyAlignment="1" applyProtection="1">
      <alignment horizontal="right" vertical="center" wrapText="1"/>
    </xf>
    <xf numFmtId="4" fontId="5" fillId="27" borderId="9" xfId="0" applyNumberFormat="1" applyFont="1" applyFill="1" applyBorder="1" applyAlignment="1" applyProtection="1">
      <alignment horizontal="right" vertical="center"/>
    </xf>
    <xf numFmtId="4" fontId="5" fillId="27" borderId="9" xfId="0" applyNumberFormat="1" applyFont="1" applyFill="1" applyBorder="1" applyAlignment="1" applyProtection="1">
      <alignment vertical="top" wrapText="1"/>
    </xf>
    <xf numFmtId="39" fontId="5" fillId="27" borderId="0" xfId="0" applyNumberFormat="1" applyFont="1" applyFill="1" applyBorder="1" applyAlignment="1" applyProtection="1">
      <alignment horizontal="right" vertical="center" wrapText="1"/>
    </xf>
    <xf numFmtId="4" fontId="8" fillId="27" borderId="12" xfId="66" applyNumberFormat="1" applyFont="1" applyFill="1" applyBorder="1" applyAlignment="1" applyProtection="1">
      <alignment vertical="top"/>
    </xf>
    <xf numFmtId="43" fontId="5" fillId="27" borderId="9" xfId="145" applyFont="1" applyFill="1" applyBorder="1" applyAlignment="1" applyProtection="1">
      <alignment horizontal="right" wrapText="1"/>
    </xf>
    <xf numFmtId="43" fontId="8" fillId="27" borderId="9" xfId="145" applyFont="1" applyFill="1" applyBorder="1" applyAlignment="1" applyProtection="1">
      <alignment horizontal="right" vertical="center" wrapText="1"/>
    </xf>
    <xf numFmtId="4" fontId="5" fillId="27" borderId="9" xfId="0" applyNumberFormat="1" applyFont="1" applyFill="1" applyBorder="1" applyAlignment="1" applyProtection="1">
      <alignment horizontal="right"/>
    </xf>
    <xf numFmtId="165" fontId="5" fillId="27" borderId="9" xfId="66" applyFont="1" applyFill="1" applyBorder="1" applyAlignment="1" applyProtection="1">
      <alignment horizontal="right" wrapText="1"/>
    </xf>
    <xf numFmtId="165" fontId="5" fillId="27" borderId="9" xfId="66" applyFont="1" applyFill="1" applyBorder="1" applyAlignment="1" applyProtection="1">
      <alignment horizontal="right" vertical="center" wrapText="1"/>
    </xf>
    <xf numFmtId="43" fontId="8" fillId="27" borderId="9" xfId="145" applyFont="1" applyFill="1" applyBorder="1" applyAlignment="1" applyProtection="1">
      <alignment horizontal="right" vertical="top" wrapText="1"/>
    </xf>
    <xf numFmtId="43" fontId="8" fillId="27" borderId="27" xfId="145" applyFont="1" applyFill="1" applyBorder="1" applyAlignment="1" applyProtection="1">
      <alignment horizontal="right" vertical="center" wrapText="1"/>
    </xf>
    <xf numFmtId="167" fontId="5" fillId="27" borderId="9" xfId="68" applyNumberFormat="1" applyFont="1" applyFill="1" applyBorder="1" applyAlignment="1" applyProtection="1">
      <alignment horizontal="right" wrapText="1"/>
    </xf>
    <xf numFmtId="167" fontId="5" fillId="27" borderId="38" xfId="68" applyNumberFormat="1" applyFont="1" applyFill="1" applyBorder="1" applyAlignment="1" applyProtection="1">
      <alignment horizontal="right" wrapText="1"/>
    </xf>
    <xf numFmtId="4" fontId="8" fillId="30" borderId="9" xfId="145" applyNumberFormat="1" applyFont="1" applyFill="1" applyBorder="1" applyAlignment="1" applyProtection="1">
      <alignment horizontal="right" vertical="top" wrapText="1"/>
    </xf>
    <xf numFmtId="4" fontId="8" fillId="31" borderId="10" xfId="66" applyNumberFormat="1" applyFont="1" applyFill="1" applyBorder="1" applyAlignment="1" applyProtection="1">
      <alignment vertical="top"/>
    </xf>
    <xf numFmtId="4" fontId="8" fillId="27" borderId="10" xfId="67" applyNumberFormat="1" applyFont="1" applyFill="1" applyBorder="1" applyAlignment="1" applyProtection="1">
      <alignment vertical="top"/>
    </xf>
    <xf numFmtId="4" fontId="8" fillId="27" borderId="10" xfId="120" applyNumberFormat="1" applyFont="1" applyFill="1" applyBorder="1" applyAlignment="1" applyProtection="1">
      <alignment horizontal="right" vertical="top" wrapText="1"/>
    </xf>
    <xf numFmtId="4" fontId="37" fillId="27" borderId="10" xfId="120" applyNumberFormat="1" applyFont="1" applyFill="1" applyBorder="1" applyAlignment="1" applyProtection="1">
      <alignment horizontal="right" vertical="top" wrapText="1"/>
    </xf>
    <xf numFmtId="4" fontId="5" fillId="27" borderId="10" xfId="141" applyNumberFormat="1" applyFont="1" applyFill="1" applyBorder="1" applyAlignment="1" applyProtection="1">
      <alignment vertical="top"/>
    </xf>
    <xf numFmtId="4" fontId="8" fillId="31" borderId="32" xfId="66" applyNumberFormat="1" applyFont="1" applyFill="1" applyBorder="1" applyAlignment="1" applyProtection="1">
      <alignment vertical="top"/>
    </xf>
    <xf numFmtId="4" fontId="7" fillId="26" borderId="10" xfId="83" applyNumberFormat="1" applyFont="1" applyFill="1" applyBorder="1" applyAlignment="1" applyProtection="1">
      <alignment horizontal="right" vertical="top"/>
    </xf>
    <xf numFmtId="4" fontId="5" fillId="26" borderId="10" xfId="0" applyNumberFormat="1" applyFont="1" applyFill="1" applyBorder="1" applyAlignment="1" applyProtection="1">
      <alignment vertical="top" wrapText="1"/>
    </xf>
    <xf numFmtId="168" fontId="6" fillId="27" borderId="10" xfId="137" applyNumberFormat="1" applyFont="1" applyFill="1" applyBorder="1" applyAlignment="1" applyProtection="1">
      <alignment vertical="top"/>
    </xf>
    <xf numFmtId="4" fontId="40" fillId="27" borderId="10" xfId="74" applyNumberFormat="1" applyFont="1" applyFill="1" applyBorder="1" applyAlignment="1" applyProtection="1">
      <alignment horizontal="right" vertical="top" wrapText="1"/>
    </xf>
    <xf numFmtId="4" fontId="5" fillId="27" borderId="9" xfId="0" applyNumberFormat="1" applyFont="1" applyFill="1" applyBorder="1" applyAlignment="1" applyProtection="1">
      <alignment horizontal="right" vertical="center" wrapText="1"/>
    </xf>
    <xf numFmtId="4" fontId="8" fillId="27" borderId="12" xfId="122" applyNumberFormat="1" applyFont="1" applyFill="1" applyBorder="1" applyAlignment="1" applyProtection="1">
      <alignment vertical="top"/>
    </xf>
    <xf numFmtId="4" fontId="5" fillId="0" borderId="12" xfId="123" applyNumberFormat="1" applyFont="1" applyFill="1" applyBorder="1" applyAlignment="1" applyProtection="1">
      <alignment vertical="top" wrapText="1"/>
    </xf>
    <xf numFmtId="4" fontId="8" fillId="29" borderId="29" xfId="122" applyNumberFormat="1" applyFont="1" applyFill="1" applyBorder="1" applyAlignment="1" applyProtection="1">
      <alignment vertical="top"/>
    </xf>
    <xf numFmtId="4" fontId="8" fillId="27" borderId="0" xfId="0" quotePrefix="1" applyNumberFormat="1" applyFont="1" applyFill="1" applyBorder="1" applyAlignment="1">
      <alignment horizontal="left" vertical="top" wrapText="1"/>
    </xf>
    <xf numFmtId="4" fontId="5" fillId="27" borderId="0" xfId="0" quotePrefix="1" applyNumberFormat="1" applyFont="1" applyFill="1" applyBorder="1" applyAlignment="1">
      <alignment horizontal="left" vertical="top" wrapText="1"/>
    </xf>
    <xf numFmtId="4" fontId="8" fillId="27" borderId="0" xfId="0" applyNumberFormat="1" applyFont="1" applyFill="1" applyBorder="1" applyAlignment="1">
      <alignment horizontal="center" vertical="top"/>
    </xf>
    <xf numFmtId="4" fontId="45" fillId="27" borderId="11" xfId="74" applyNumberFormat="1" applyFont="1" applyFill="1" applyBorder="1" applyAlignment="1">
      <alignment horizontal="left" vertical="top" wrapText="1"/>
    </xf>
    <xf numFmtId="4" fontId="8" fillId="27" borderId="23" xfId="0" applyNumberFormat="1" applyFont="1" applyFill="1" applyBorder="1" applyAlignment="1">
      <alignment horizontal="center" vertical="top"/>
    </xf>
    <xf numFmtId="4" fontId="8" fillId="27" borderId="24" xfId="0" applyNumberFormat="1" applyFont="1" applyFill="1" applyBorder="1" applyAlignment="1">
      <alignment horizontal="center" vertical="top"/>
    </xf>
    <xf numFmtId="4" fontId="8" fillId="27" borderId="25" xfId="0" applyNumberFormat="1" applyFont="1" applyFill="1" applyBorder="1" applyAlignment="1">
      <alignment horizontal="center" vertical="top"/>
    </xf>
  </cellXfs>
  <cellStyles count="1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omma 2" xfId="46"/>
    <cellStyle name="Comma_ANALISIS EL PUERTO" xfId="47"/>
    <cellStyle name="Énfasis1" xfId="48" builtinId="29" customBuiltin="1"/>
    <cellStyle name="Énfasis2" xfId="49" builtinId="33" customBuiltin="1"/>
    <cellStyle name="Énfasis3" xfId="50" builtinId="37" customBuiltin="1"/>
    <cellStyle name="Énfasis4" xfId="51" builtinId="41" customBuiltin="1"/>
    <cellStyle name="Énfasis5" xfId="52" builtinId="45" customBuiltin="1"/>
    <cellStyle name="Énfasis6" xfId="53" builtinId="49" customBuiltin="1"/>
    <cellStyle name="Euro" xfId="54"/>
    <cellStyle name="Explanatory Text" xfId="55"/>
    <cellStyle name="F2" xfId="56"/>
    <cellStyle name="F3" xfId="57"/>
    <cellStyle name="F4" xfId="58"/>
    <cellStyle name="F5" xfId="59"/>
    <cellStyle name="F6" xfId="60"/>
    <cellStyle name="F7" xfId="61"/>
    <cellStyle name="F8" xfId="62"/>
    <cellStyle name="Heading 2" xfId="63"/>
    <cellStyle name="Heading 3" xfId="64"/>
    <cellStyle name="Incorrecto" xfId="65" builtinId="27" customBuiltin="1"/>
    <cellStyle name="Millares" xfId="66" builtinId="3"/>
    <cellStyle name="Millares 10 2" xfId="106"/>
    <cellStyle name="Millares 10 2 2" xfId="114"/>
    <cellStyle name="Millares 10 2 2 2" xfId="111"/>
    <cellStyle name="Millares 10 2 2 2 2" xfId="117"/>
    <cellStyle name="Millares 10 3" xfId="112"/>
    <cellStyle name="Millares 11" xfId="102"/>
    <cellStyle name="Millares 11 2" xfId="126"/>
    <cellStyle name="Millares 12 3" xfId="120"/>
    <cellStyle name="Millares 14" xfId="67"/>
    <cellStyle name="Millares 2" xfId="68"/>
    <cellStyle name="Millares 2 2" xfId="103"/>
    <cellStyle name="Millares 2 2 2" xfId="137"/>
    <cellStyle name="Millares 2 2 2 2" xfId="140"/>
    <cellStyle name="Millares 2 2 2 3" xfId="123"/>
    <cellStyle name="Millares 2 4" xfId="121"/>
    <cellStyle name="Millares 2_XXXCopia de Pres. elab. no. 24-12  Terrm. ampliacion Ac. Monte Plata" xfId="116"/>
    <cellStyle name="Millares 3" xfId="69"/>
    <cellStyle name="Millares 3 2 3 3" xfId="136"/>
    <cellStyle name="Millares 3 3" xfId="119"/>
    <cellStyle name="Millares 4" xfId="70"/>
    <cellStyle name="Millares 4 2 2" xfId="141"/>
    <cellStyle name="Millares 5" xfId="71"/>
    <cellStyle name="Millares 5 2" xfId="131"/>
    <cellStyle name="Millares 5 3" xfId="72"/>
    <cellStyle name="Millares 5 3 2" xfId="122"/>
    <cellStyle name="Millares 6" xfId="73"/>
    <cellStyle name="Millares 7" xfId="135"/>
    <cellStyle name="Millares 7 3" xfId="108"/>
    <cellStyle name="Millares 8" xfId="133"/>
    <cellStyle name="Millares_NUEVO FORMATO DE PRESUPUESTOS" xfId="74"/>
    <cellStyle name="Millares_PRES 059-09 REHABIL. PLANTA DE TRATAMIENTO DE 80 LPS RAPIDA, AC. HATO DEL YAQUE" xfId="130"/>
    <cellStyle name="Millares_PRESUPUESTO" xfId="142"/>
    <cellStyle name="Millares_rec.No.57-03 481-01 alc.sanitario del seibo red colectora y pta. trat. #2" xfId="145"/>
    <cellStyle name="Moneda 6" xfId="128"/>
    <cellStyle name="Neutral" xfId="75" builtinId="28" customBuiltin="1"/>
    <cellStyle name="No-definido" xfId="76"/>
    <cellStyle name="Normal" xfId="0" builtinId="0"/>
    <cellStyle name="Normal - Style1" xfId="77"/>
    <cellStyle name="Normal 10 2" xfId="104"/>
    <cellStyle name="Normal 10 2 2" xfId="109"/>
    <cellStyle name="Normal 11" xfId="129"/>
    <cellStyle name="Normal 14" xfId="118"/>
    <cellStyle name="Normal 18" xfId="78"/>
    <cellStyle name="Normal 2" xfId="79"/>
    <cellStyle name="Normal 2 10" xfId="115"/>
    <cellStyle name="Normal 2 2" xfId="80"/>
    <cellStyle name="Normal 2 2 2" xfId="110"/>
    <cellStyle name="Normal 2 3" xfId="81"/>
    <cellStyle name="Normal 2 3 2" xfId="107"/>
    <cellStyle name="Normal 2 5" xfId="127"/>
    <cellStyle name="Normal 2_07-09 presupu..." xfId="82"/>
    <cellStyle name="Normal 3" xfId="83"/>
    <cellStyle name="Normal 4" xfId="84"/>
    <cellStyle name="Normal 4 2" xfId="124"/>
    <cellStyle name="Normal 5" xfId="85"/>
    <cellStyle name="Normal 6" xfId="134"/>
    <cellStyle name="Normal 7" xfId="86"/>
    <cellStyle name="Normal 85" xfId="132"/>
    <cellStyle name="Normal 9" xfId="113"/>
    <cellStyle name="Normal 9 2" xfId="138"/>
    <cellStyle name="Normal 9 3" xfId="125"/>
    <cellStyle name="Normal_502-01 alcantarillado sanitario academia de entrenamiento policial de hatilloparte b" xfId="87"/>
    <cellStyle name="Normal_55-09 Equipamiento Pozos Ac. Rural El Llano" xfId="88"/>
    <cellStyle name="Normal_Copia de Copia de Copia de Copia de 153-09 ELECTRIFICACION..." xfId="144"/>
    <cellStyle name="Normal_Hoja1" xfId="105"/>
    <cellStyle name="Normal_Presupuesto" xfId="143"/>
    <cellStyle name="Normal_Presupuesto Terminaciones Edificio Mantenimiento Nave I " xfId="139"/>
    <cellStyle name="Normal_rec 2 al 98-05 terminacion ac. la cueva de cevicos 2da. etapa ac. mult. guanabano- cruce de maguaca parte b y guanabano como ext. al ac. la cueva de cevico 1" xfId="89"/>
    <cellStyle name="Output" xfId="90"/>
    <cellStyle name="Percent 2" xfId="91"/>
    <cellStyle name="Porcentaje" xfId="92" builtinId="5"/>
    <cellStyle name="Porcentual 2" xfId="93"/>
    <cellStyle name="Porcentual 5" xfId="94"/>
    <cellStyle name="Salida" xfId="95" builtinId="21" customBuiltin="1"/>
    <cellStyle name="Texto explicativo" xfId="96" builtinId="53" customBuiltin="1"/>
    <cellStyle name="Title" xfId="97"/>
    <cellStyle name="Título" xfId="98" builtinId="15" customBuiltin="1"/>
    <cellStyle name="Título 2" xfId="99" builtinId="17" customBuiltin="1"/>
    <cellStyle name="Título 3" xfId="100" builtinId="18" customBuiltin="1"/>
    <cellStyle name="Total" xfId="10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1178</xdr:row>
      <xdr:rowOff>104775</xdr:rowOff>
    </xdr:from>
    <xdr:to>
      <xdr:col>6</xdr:col>
      <xdr:colOff>0</xdr:colOff>
      <xdr:row>1178</xdr:row>
      <xdr:rowOff>104775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81425" y="157152975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1177</xdr:row>
      <xdr:rowOff>104775</xdr:rowOff>
    </xdr:from>
    <xdr:to>
      <xdr:col>6</xdr:col>
      <xdr:colOff>0</xdr:colOff>
      <xdr:row>1177</xdr:row>
      <xdr:rowOff>104775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81425" y="156991050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1672</xdr:row>
      <xdr:rowOff>9525</xdr:rowOff>
    </xdr:from>
    <xdr:to>
      <xdr:col>6</xdr:col>
      <xdr:colOff>0</xdr:colOff>
      <xdr:row>1672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819525" y="237048675"/>
          <a:ext cx="298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1672</xdr:row>
      <xdr:rowOff>9525</xdr:rowOff>
    </xdr:from>
    <xdr:to>
      <xdr:col>6</xdr:col>
      <xdr:colOff>0</xdr:colOff>
      <xdr:row>1672</xdr:row>
      <xdr:rowOff>9525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819525" y="237048675"/>
          <a:ext cx="298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1167</xdr:row>
      <xdr:rowOff>9525</xdr:rowOff>
    </xdr:from>
    <xdr:to>
      <xdr:col>7</xdr:col>
      <xdr:colOff>476250</xdr:colOff>
      <xdr:row>1167</xdr:row>
      <xdr:rowOff>9525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800850" y="236400975"/>
          <a:ext cx="1647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1683</xdr:row>
      <xdr:rowOff>123825</xdr:rowOff>
    </xdr:from>
    <xdr:to>
      <xdr:col>6</xdr:col>
      <xdr:colOff>0</xdr:colOff>
      <xdr:row>1683</xdr:row>
      <xdr:rowOff>123825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819525" y="238944150"/>
          <a:ext cx="298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1080</xdr:row>
      <xdr:rowOff>38100</xdr:rowOff>
    </xdr:from>
    <xdr:to>
      <xdr:col>6</xdr:col>
      <xdr:colOff>0</xdr:colOff>
      <xdr:row>1080</xdr:row>
      <xdr:rowOff>38100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81425" y="141217650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686</xdr:row>
      <xdr:rowOff>0</xdr:rowOff>
    </xdr:from>
    <xdr:to>
      <xdr:col>1</xdr:col>
      <xdr:colOff>1304925</xdr:colOff>
      <xdr:row>687</xdr:row>
      <xdr:rowOff>127143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28800" y="111509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685</xdr:row>
      <xdr:rowOff>0</xdr:rowOff>
    </xdr:from>
    <xdr:to>
      <xdr:col>1</xdr:col>
      <xdr:colOff>1285875</xdr:colOff>
      <xdr:row>687</xdr:row>
      <xdr:rowOff>141720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09750" y="1113472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711</xdr:row>
      <xdr:rowOff>0</xdr:rowOff>
    </xdr:from>
    <xdr:to>
      <xdr:col>1</xdr:col>
      <xdr:colOff>1409700</xdr:colOff>
      <xdr:row>712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28800" y="117252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711</xdr:row>
      <xdr:rowOff>0</xdr:rowOff>
    </xdr:from>
    <xdr:to>
      <xdr:col>1</xdr:col>
      <xdr:colOff>1409700</xdr:colOff>
      <xdr:row>712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28800" y="117252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711</xdr:row>
      <xdr:rowOff>0</xdr:rowOff>
    </xdr:from>
    <xdr:to>
      <xdr:col>1</xdr:col>
      <xdr:colOff>1409700</xdr:colOff>
      <xdr:row>712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28800" y="1172527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711</xdr:row>
      <xdr:rowOff>0</xdr:rowOff>
    </xdr:from>
    <xdr:to>
      <xdr:col>1</xdr:col>
      <xdr:colOff>1409700</xdr:colOff>
      <xdr:row>712</xdr:row>
      <xdr:rowOff>114300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28800" y="117252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711</xdr:row>
      <xdr:rowOff>0</xdr:rowOff>
    </xdr:from>
    <xdr:to>
      <xdr:col>1</xdr:col>
      <xdr:colOff>1409700</xdr:colOff>
      <xdr:row>712</xdr:row>
      <xdr:rowOff>114300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28800" y="1172527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H1768"/>
  <sheetViews>
    <sheetView showGridLines="0" showZeros="0" tabSelected="1" view="pageBreakPreview" zoomScale="110" zoomScaleNormal="110" zoomScaleSheetLayoutView="110" workbookViewId="0">
      <selection activeCell="E11" sqref="E11"/>
    </sheetView>
  </sheetViews>
  <sheetFormatPr baseColWidth="10" defaultColWidth="11.42578125" defaultRowHeight="12.95" customHeight="1"/>
  <cols>
    <col min="1" max="1" width="7.28515625" style="12" customWidth="1"/>
    <col min="2" max="2" width="58.140625" style="12" customWidth="1"/>
    <col min="3" max="3" width="11.5703125" style="38" customWidth="1"/>
    <col min="4" max="4" width="7.5703125" style="38" customWidth="1"/>
    <col min="5" max="5" width="14.42578125" style="39" customWidth="1"/>
    <col min="6" max="6" width="17.5703125" style="40" customWidth="1"/>
    <col min="7" max="7" width="17.5703125" style="17" customWidth="1"/>
    <col min="8" max="8" width="16.42578125" style="18" bestFit="1" customWidth="1"/>
    <col min="9" max="9" width="14.7109375" style="22" customWidth="1"/>
    <col min="10" max="10" width="15.85546875" style="22" bestFit="1" customWidth="1"/>
    <col min="11" max="11" width="14.28515625" style="22" bestFit="1" customWidth="1"/>
    <col min="12" max="12" width="12.140625" style="22" bestFit="1" customWidth="1"/>
    <col min="13" max="13" width="13.28515625" style="22" bestFit="1" customWidth="1"/>
    <col min="14" max="16384" width="11.42578125" style="22"/>
  </cols>
  <sheetData>
    <row r="1" spans="1:34" s="5" customFormat="1" ht="4.5" customHeight="1">
      <c r="A1" s="83"/>
      <c r="B1" s="83"/>
      <c r="C1" s="83"/>
      <c r="D1" s="83"/>
      <c r="E1" s="1"/>
      <c r="F1" s="83"/>
      <c r="G1" s="13"/>
      <c r="H1" s="14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s="6" customFormat="1" ht="4.5" customHeight="1">
      <c r="A2" s="118"/>
      <c r="B2" s="118"/>
      <c r="C2" s="118"/>
      <c r="D2" s="118"/>
      <c r="E2" s="1"/>
      <c r="F2" s="118"/>
      <c r="G2" s="15"/>
      <c r="H2" s="1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s="6" customFormat="1" ht="12.95" customHeight="1">
      <c r="A3" s="119"/>
      <c r="B3" s="120"/>
      <c r="C3" s="28"/>
      <c r="D3" s="28"/>
      <c r="E3" s="121"/>
      <c r="F3" s="28"/>
      <c r="G3" s="15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s="6" customFormat="1" ht="15.6" customHeight="1">
      <c r="A4" s="8" t="s">
        <v>308</v>
      </c>
      <c r="B4" s="611" t="s">
        <v>487</v>
      </c>
      <c r="C4" s="612"/>
      <c r="D4" s="612"/>
      <c r="E4" s="612"/>
      <c r="F4" s="612"/>
      <c r="G4" s="15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s="6" customFormat="1" ht="12.75" customHeight="1">
      <c r="A5" s="36" t="s">
        <v>486</v>
      </c>
      <c r="B5" s="120"/>
      <c r="C5" s="28"/>
      <c r="D5" s="122" t="s">
        <v>132</v>
      </c>
      <c r="E5" s="39"/>
      <c r="G5" s="15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s="5" customFormat="1" ht="12" customHeight="1" thickBot="1">
      <c r="A6" s="36"/>
      <c r="B6" s="613"/>
      <c r="C6" s="613"/>
      <c r="D6" s="613"/>
      <c r="E6" s="613"/>
      <c r="F6" s="6"/>
      <c r="G6" s="13"/>
      <c r="H6" s="14"/>
      <c r="I6" s="10"/>
      <c r="J6" s="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s="66" customFormat="1" ht="18" customHeight="1" thickBot="1">
      <c r="A7" s="77" t="s">
        <v>32</v>
      </c>
      <c r="B7" s="79" t="s">
        <v>33</v>
      </c>
      <c r="C7" s="80" t="s">
        <v>1</v>
      </c>
      <c r="D7" s="80" t="s">
        <v>34</v>
      </c>
      <c r="E7" s="81" t="s">
        <v>4</v>
      </c>
      <c r="F7" s="76" t="s">
        <v>10</v>
      </c>
      <c r="G7" s="63"/>
      <c r="H7" s="64"/>
      <c r="I7" s="65"/>
      <c r="J7" s="8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1:34" s="5" customFormat="1" ht="12" customHeight="1">
      <c r="A8" s="78"/>
      <c r="B8" s="615"/>
      <c r="C8" s="616"/>
      <c r="D8" s="616"/>
      <c r="E8" s="617"/>
      <c r="F8" s="6"/>
      <c r="G8" s="13"/>
      <c r="H8" s="14"/>
      <c r="I8" s="10"/>
      <c r="J8" s="8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8" customFormat="1" ht="28.5" customHeight="1">
      <c r="A9" s="226" t="s">
        <v>11</v>
      </c>
      <c r="B9" s="227" t="s">
        <v>261</v>
      </c>
      <c r="C9" s="20"/>
      <c r="D9" s="228"/>
      <c r="E9" s="133"/>
      <c r="F9" s="570"/>
      <c r="G9" s="42"/>
    </row>
    <row r="10" spans="1:34" s="8" customFormat="1" ht="12.75" customHeight="1">
      <c r="A10" s="229">
        <v>1</v>
      </c>
      <c r="B10" s="230" t="s">
        <v>16</v>
      </c>
      <c r="C10" s="20"/>
      <c r="D10" s="228"/>
      <c r="E10" s="134"/>
      <c r="F10" s="237">
        <f>ROUND(E10*C10,2)</f>
        <v>0</v>
      </c>
      <c r="G10" s="42"/>
    </row>
    <row r="11" spans="1:34" s="8" customFormat="1" ht="12.75" customHeight="1">
      <c r="A11" s="231" t="s">
        <v>37</v>
      </c>
      <c r="B11" s="20" t="s">
        <v>206</v>
      </c>
      <c r="C11" s="20">
        <v>1588.82</v>
      </c>
      <c r="D11" s="228" t="s">
        <v>8</v>
      </c>
      <c r="E11" s="134"/>
      <c r="F11" s="237">
        <f>ROUND(E11*C11,2)</f>
        <v>0</v>
      </c>
      <c r="G11" s="42"/>
    </row>
    <row r="12" spans="1:34" s="7" customFormat="1" ht="12.75" customHeight="1">
      <c r="A12" s="232"/>
      <c r="B12" s="233"/>
      <c r="C12" s="2"/>
      <c r="D12" s="234"/>
      <c r="E12" s="137"/>
      <c r="F12" s="233"/>
      <c r="G12" s="42"/>
      <c r="H12" s="16"/>
      <c r="I12" s="8"/>
    </row>
    <row r="13" spans="1:34" s="8" customFormat="1" ht="12.75" customHeight="1">
      <c r="A13" s="229">
        <v>2</v>
      </c>
      <c r="B13" s="235" t="s">
        <v>58</v>
      </c>
      <c r="C13" s="20"/>
      <c r="D13" s="228"/>
      <c r="E13" s="134"/>
      <c r="F13" s="571"/>
      <c r="G13" s="42"/>
    </row>
    <row r="14" spans="1:34" s="8" customFormat="1" ht="12.75" customHeight="1">
      <c r="A14" s="236">
        <f>+A13+0.1</f>
        <v>2.1</v>
      </c>
      <c r="B14" s="237" t="s">
        <v>59</v>
      </c>
      <c r="C14" s="20">
        <v>1521.94</v>
      </c>
      <c r="D14" s="228" t="s">
        <v>8</v>
      </c>
      <c r="E14" s="132"/>
      <c r="F14" s="237">
        <f>ROUND(E14*C14,2)</f>
        <v>0</v>
      </c>
      <c r="G14" s="42"/>
    </row>
    <row r="15" spans="1:34" s="8" customFormat="1" ht="12.75" customHeight="1">
      <c r="A15" s="236">
        <f t="shared" ref="A15:A16" si="0">+A14+0.1</f>
        <v>2.2000000000000002</v>
      </c>
      <c r="B15" s="20" t="s">
        <v>60</v>
      </c>
      <c r="C15" s="20">
        <v>837.07</v>
      </c>
      <c r="D15" s="228" t="s">
        <v>61</v>
      </c>
      <c r="E15" s="132"/>
      <c r="F15" s="237">
        <f t="shared" ref="F15:F25" si="1">ROUND(E15*C15,2)</f>
        <v>0</v>
      </c>
      <c r="G15" s="42"/>
    </row>
    <row r="16" spans="1:34" s="8" customFormat="1" ht="12.75" customHeight="1">
      <c r="A16" s="236">
        <f t="shared" si="0"/>
        <v>2.2999999999999998</v>
      </c>
      <c r="B16" s="20" t="s">
        <v>306</v>
      </c>
      <c r="C16" s="20">
        <v>54.41</v>
      </c>
      <c r="D16" s="228" t="s">
        <v>62</v>
      </c>
      <c r="E16" s="132"/>
      <c r="F16" s="237">
        <f t="shared" si="1"/>
        <v>0</v>
      </c>
      <c r="G16" s="42"/>
    </row>
    <row r="17" spans="1:9" s="7" customFormat="1" ht="12.75" customHeight="1">
      <c r="A17" s="232"/>
      <c r="B17" s="233"/>
      <c r="C17" s="2"/>
      <c r="D17" s="234"/>
      <c r="E17" s="137"/>
      <c r="F17" s="233">
        <f t="shared" si="1"/>
        <v>0</v>
      </c>
      <c r="G17" s="42"/>
      <c r="H17" s="16"/>
      <c r="I17" s="8"/>
    </row>
    <row r="18" spans="1:9" s="8" customFormat="1" ht="12.75" customHeight="1">
      <c r="A18" s="229">
        <v>3</v>
      </c>
      <c r="B18" s="235" t="s">
        <v>9</v>
      </c>
      <c r="C18" s="235"/>
      <c r="D18" s="235"/>
      <c r="E18" s="138"/>
      <c r="F18" s="237">
        <f t="shared" si="1"/>
        <v>0</v>
      </c>
      <c r="G18" s="42"/>
    </row>
    <row r="19" spans="1:9" s="8" customFormat="1" ht="12.75" customHeight="1">
      <c r="A19" s="236">
        <f>+A18+0.1</f>
        <v>3.1</v>
      </c>
      <c r="B19" s="237" t="s">
        <v>63</v>
      </c>
      <c r="C19" s="237">
        <v>3320.63</v>
      </c>
      <c r="D19" s="238" t="s">
        <v>65</v>
      </c>
      <c r="E19" s="135"/>
      <c r="F19" s="237">
        <f t="shared" si="1"/>
        <v>0</v>
      </c>
      <c r="G19" s="42"/>
    </row>
    <row r="20" spans="1:9" s="8" customFormat="1" ht="12.75" customHeight="1">
      <c r="A20" s="236">
        <f t="shared" ref="A20:A23" si="2">+A19+0.1</f>
        <v>3.2</v>
      </c>
      <c r="B20" s="237" t="s">
        <v>64</v>
      </c>
      <c r="C20" s="237">
        <v>258.19</v>
      </c>
      <c r="D20" s="228" t="s">
        <v>66</v>
      </c>
      <c r="E20" s="135"/>
      <c r="F20" s="237">
        <f t="shared" si="1"/>
        <v>0</v>
      </c>
      <c r="G20" s="42"/>
    </row>
    <row r="21" spans="1:9" s="8" customFormat="1" ht="24" customHeight="1">
      <c r="A21" s="236">
        <f t="shared" si="2"/>
        <v>3.3</v>
      </c>
      <c r="B21" s="237" t="s">
        <v>265</v>
      </c>
      <c r="C21" s="237">
        <v>200.9</v>
      </c>
      <c r="D21" s="228" t="s">
        <v>62</v>
      </c>
      <c r="E21" s="135"/>
      <c r="F21" s="237">
        <f t="shared" si="1"/>
        <v>0</v>
      </c>
      <c r="G21" s="42"/>
    </row>
    <row r="22" spans="1:9" s="8" customFormat="1" ht="12.75" customHeight="1">
      <c r="A22" s="236">
        <f t="shared" si="2"/>
        <v>3.4</v>
      </c>
      <c r="B22" s="20" t="s">
        <v>48</v>
      </c>
      <c r="C22" s="20">
        <v>2468.73</v>
      </c>
      <c r="D22" s="228" t="s">
        <v>67</v>
      </c>
      <c r="E22" s="132"/>
      <c r="F22" s="237">
        <f t="shared" si="1"/>
        <v>0</v>
      </c>
      <c r="G22" s="42"/>
    </row>
    <row r="23" spans="1:9" s="8" customFormat="1" ht="12.75" customHeight="1">
      <c r="A23" s="236">
        <f t="shared" si="2"/>
        <v>3.5</v>
      </c>
      <c r="B23" s="20" t="s">
        <v>264</v>
      </c>
      <c r="C23" s="20">
        <v>1265.78</v>
      </c>
      <c r="D23" s="228" t="s">
        <v>62</v>
      </c>
      <c r="E23" s="132"/>
      <c r="F23" s="237">
        <f t="shared" si="1"/>
        <v>0</v>
      </c>
      <c r="G23" s="42"/>
    </row>
    <row r="24" spans="1:9" s="7" customFormat="1" ht="12.75" customHeight="1">
      <c r="A24" s="232"/>
      <c r="B24" s="239"/>
      <c r="C24" s="2"/>
      <c r="D24" s="239"/>
      <c r="E24" s="137"/>
      <c r="F24" s="233">
        <f t="shared" si="1"/>
        <v>0</v>
      </c>
      <c r="G24" s="42"/>
      <c r="H24" s="16"/>
      <c r="I24" s="8"/>
    </row>
    <row r="25" spans="1:9" s="8" customFormat="1" ht="12.75" customHeight="1">
      <c r="A25" s="229">
        <v>4</v>
      </c>
      <c r="B25" s="235" t="s">
        <v>38</v>
      </c>
      <c r="C25" s="235"/>
      <c r="D25" s="235"/>
      <c r="E25" s="139"/>
      <c r="F25" s="237">
        <f t="shared" si="1"/>
        <v>0</v>
      </c>
      <c r="G25" s="42"/>
    </row>
    <row r="26" spans="1:9" s="8" customFormat="1" ht="15" customHeight="1">
      <c r="A26" s="236">
        <f>+A25+0.1</f>
        <v>4.0999999999999996</v>
      </c>
      <c r="B26" s="237" t="s">
        <v>263</v>
      </c>
      <c r="C26" s="237">
        <v>1700.04</v>
      </c>
      <c r="D26" s="238" t="s">
        <v>8</v>
      </c>
      <c r="E26" s="134"/>
      <c r="F26" s="237">
        <f>ROUND(E26*C26,2)</f>
        <v>0</v>
      </c>
      <c r="G26" s="42"/>
    </row>
    <row r="27" spans="1:9" s="7" customFormat="1" ht="12.75" customHeight="1">
      <c r="A27" s="240"/>
      <c r="B27" s="233"/>
      <c r="C27" s="233"/>
      <c r="D27" s="241"/>
      <c r="E27" s="137"/>
      <c r="F27" s="233">
        <f t="shared" ref="F27:F29" si="3">ROUND(E27*C27,2)</f>
        <v>0</v>
      </c>
      <c r="G27" s="42"/>
      <c r="H27" s="16"/>
      <c r="I27" s="8"/>
    </row>
    <row r="28" spans="1:9" s="8" customFormat="1" ht="12.75" customHeight="1">
      <c r="A28" s="229">
        <v>5</v>
      </c>
      <c r="B28" s="235" t="s">
        <v>39</v>
      </c>
      <c r="C28" s="20"/>
      <c r="D28" s="228"/>
      <c r="E28" s="134"/>
      <c r="F28" s="237">
        <f t="shared" si="3"/>
        <v>0</v>
      </c>
      <c r="G28" s="42"/>
    </row>
    <row r="29" spans="1:9" s="8" customFormat="1" ht="12.75" customHeight="1">
      <c r="A29" s="236">
        <f>+A28+0.1</f>
        <v>5.0999999999999996</v>
      </c>
      <c r="B29" s="237" t="s">
        <v>262</v>
      </c>
      <c r="C29" s="20">
        <v>1588.82</v>
      </c>
      <c r="D29" s="238" t="s">
        <v>8</v>
      </c>
      <c r="E29" s="134"/>
      <c r="F29" s="237">
        <f t="shared" si="3"/>
        <v>0</v>
      </c>
      <c r="G29" s="42"/>
    </row>
    <row r="30" spans="1:9" s="7" customFormat="1" ht="12.75" customHeight="1">
      <c r="A30" s="240"/>
      <c r="B30" s="239"/>
      <c r="C30" s="2"/>
      <c r="D30" s="234"/>
      <c r="E30" s="137"/>
      <c r="F30" s="233">
        <f t="shared" ref="F30:F32" si="4">ROUND(E30*C30,2)</f>
        <v>0</v>
      </c>
      <c r="G30" s="42"/>
      <c r="H30" s="16"/>
      <c r="I30" s="8"/>
    </row>
    <row r="31" spans="1:9" s="8" customFormat="1" ht="12.75" customHeight="1">
      <c r="A31" s="229">
        <v>6</v>
      </c>
      <c r="B31" s="235" t="s">
        <v>71</v>
      </c>
      <c r="C31" s="20"/>
      <c r="D31" s="228"/>
      <c r="E31" s="134"/>
      <c r="F31" s="237">
        <f t="shared" si="4"/>
        <v>0</v>
      </c>
      <c r="G31" s="42"/>
    </row>
    <row r="32" spans="1:9" s="8" customFormat="1" ht="12.75" customHeight="1">
      <c r="A32" s="236">
        <f>+A31+0.1</f>
        <v>6.1</v>
      </c>
      <c r="B32" s="237" t="s">
        <v>262</v>
      </c>
      <c r="C32" s="20">
        <v>1588.82</v>
      </c>
      <c r="D32" s="238" t="s">
        <v>8</v>
      </c>
      <c r="E32" s="134"/>
      <c r="F32" s="237">
        <f t="shared" si="4"/>
        <v>0</v>
      </c>
      <c r="G32" s="42"/>
    </row>
    <row r="33" spans="1:9" s="7" customFormat="1" ht="12.75" customHeight="1">
      <c r="A33" s="242"/>
      <c r="B33" s="239"/>
      <c r="C33" s="2"/>
      <c r="D33" s="234"/>
      <c r="E33" s="137"/>
      <c r="F33" s="233">
        <f t="shared" ref="F33" si="5">ROUND(E33*C33,2)</f>
        <v>0</v>
      </c>
      <c r="G33" s="42"/>
      <c r="H33" s="16"/>
      <c r="I33" s="8"/>
    </row>
    <row r="34" spans="1:9" s="8" customFormat="1" ht="13.5" customHeight="1">
      <c r="A34" s="229">
        <v>7</v>
      </c>
      <c r="B34" s="235" t="s">
        <v>257</v>
      </c>
      <c r="C34" s="20">
        <v>15</v>
      </c>
      <c r="D34" s="238" t="s">
        <v>2</v>
      </c>
      <c r="E34" s="134"/>
      <c r="F34" s="237">
        <f>ROUND(E34*C34/100,2)</f>
        <v>0</v>
      </c>
      <c r="G34" s="42"/>
    </row>
    <row r="35" spans="1:9" s="7" customFormat="1" ht="12.75" customHeight="1">
      <c r="A35" s="243"/>
      <c r="B35" s="244"/>
      <c r="C35" s="245"/>
      <c r="D35" s="244"/>
      <c r="E35" s="140"/>
      <c r="F35" s="233"/>
      <c r="G35" s="42"/>
      <c r="H35" s="16"/>
      <c r="I35" s="8"/>
    </row>
    <row r="36" spans="1:9" s="10" customFormat="1" ht="12.75">
      <c r="A36" s="247">
        <v>8</v>
      </c>
      <c r="B36" s="235" t="s">
        <v>258</v>
      </c>
      <c r="C36" s="248"/>
      <c r="D36" s="238"/>
      <c r="E36" s="134"/>
      <c r="F36" s="248">
        <f>+C36/100*E36</f>
        <v>0</v>
      </c>
      <c r="G36" s="42"/>
      <c r="H36" s="8"/>
    </row>
    <row r="37" spans="1:9" s="31" customFormat="1" ht="38.25">
      <c r="A37" s="249">
        <f>A36+0.1</f>
        <v>8.1</v>
      </c>
      <c r="B37" s="250" t="s">
        <v>85</v>
      </c>
      <c r="C37" s="248">
        <v>4</v>
      </c>
      <c r="D37" s="251" t="s">
        <v>35</v>
      </c>
      <c r="E37" s="142"/>
      <c r="F37" s="248">
        <f t="shared" ref="F37:F39" si="6">ROUND(C37*E37,2)</f>
        <v>0</v>
      </c>
      <c r="G37" s="42"/>
    </row>
    <row r="38" spans="1:9" s="31" customFormat="1" ht="38.25">
      <c r="A38" s="249">
        <f t="shared" ref="A38" si="7">A37+0.1</f>
        <v>8.1999999999999993</v>
      </c>
      <c r="B38" s="250" t="s">
        <v>84</v>
      </c>
      <c r="C38" s="248">
        <v>2</v>
      </c>
      <c r="D38" s="251" t="s">
        <v>35</v>
      </c>
      <c r="E38" s="142"/>
      <c r="F38" s="248">
        <f t="shared" si="6"/>
        <v>0</v>
      </c>
      <c r="G38" s="42"/>
    </row>
    <row r="39" spans="1:9" s="31" customFormat="1" ht="15.75" customHeight="1">
      <c r="A39" s="249">
        <f>A38+0.1</f>
        <v>8.3000000000000007</v>
      </c>
      <c r="B39" s="250" t="s">
        <v>72</v>
      </c>
      <c r="C39" s="248">
        <v>6</v>
      </c>
      <c r="D39" s="251" t="s">
        <v>35</v>
      </c>
      <c r="E39" s="142"/>
      <c r="F39" s="248">
        <f t="shared" si="6"/>
        <v>0</v>
      </c>
      <c r="G39" s="42"/>
    </row>
    <row r="40" spans="1:9" s="31" customFormat="1" ht="12.75">
      <c r="A40" s="249"/>
      <c r="B40" s="250"/>
      <c r="C40" s="248"/>
      <c r="D40" s="251"/>
      <c r="E40" s="143"/>
      <c r="F40" s="248"/>
      <c r="G40" s="42"/>
    </row>
    <row r="41" spans="1:9" s="8" customFormat="1" ht="12.75" customHeight="1">
      <c r="A41" s="229">
        <v>9</v>
      </c>
      <c r="B41" s="252" t="s">
        <v>49</v>
      </c>
      <c r="C41" s="20"/>
      <c r="D41" s="228"/>
      <c r="E41" s="134"/>
      <c r="F41" s="248">
        <f t="shared" ref="F41" si="8">ROUND(C41*E41,2)</f>
        <v>0</v>
      </c>
      <c r="G41" s="42"/>
    </row>
    <row r="42" spans="1:9" s="8" customFormat="1" ht="12.75" customHeight="1">
      <c r="A42" s="236">
        <f>+A41+0.1</f>
        <v>9.1</v>
      </c>
      <c r="B42" s="237" t="s">
        <v>50</v>
      </c>
      <c r="C42" s="20">
        <v>837.07</v>
      </c>
      <c r="D42" s="228" t="s">
        <v>61</v>
      </c>
      <c r="E42" s="134"/>
      <c r="F42" s="248">
        <f>ROUND(C42*E42,2)</f>
        <v>0</v>
      </c>
      <c r="G42" s="42"/>
    </row>
    <row r="43" spans="1:9" s="8" customFormat="1" ht="12.75" customHeight="1">
      <c r="A43" s="236">
        <f t="shared" ref="A43:A44" si="9">+A42+0.1</f>
        <v>9.1999999999999993</v>
      </c>
      <c r="B43" s="237" t="s">
        <v>73</v>
      </c>
      <c r="C43" s="20">
        <v>837.07</v>
      </c>
      <c r="D43" s="228" t="s">
        <v>61</v>
      </c>
      <c r="E43" s="134"/>
      <c r="F43" s="248">
        <f>ROUND(C43*E43,2)</f>
        <v>0</v>
      </c>
      <c r="G43" s="42"/>
    </row>
    <row r="44" spans="1:9" s="8" customFormat="1" ht="12.75" customHeight="1">
      <c r="A44" s="236">
        <f t="shared" si="9"/>
        <v>9.3000000000000007</v>
      </c>
      <c r="B44" s="237" t="s">
        <v>304</v>
      </c>
      <c r="C44" s="20">
        <v>2887.89</v>
      </c>
      <c r="D44" s="253" t="s">
        <v>74</v>
      </c>
      <c r="E44" s="144"/>
      <c r="F44" s="572">
        <f>ROUND(C44*E44,2)</f>
        <v>0</v>
      </c>
      <c r="G44" s="42"/>
    </row>
    <row r="45" spans="1:9" s="8" customFormat="1" ht="12.75" customHeight="1">
      <c r="A45" s="254"/>
      <c r="B45" s="230"/>
      <c r="C45" s="20"/>
      <c r="D45" s="253"/>
      <c r="E45" s="145"/>
      <c r="F45" s="572">
        <f t="shared" ref="F45" si="10">ROUND(C45*E45,2)</f>
        <v>0</v>
      </c>
      <c r="G45" s="42"/>
    </row>
    <row r="46" spans="1:9" s="8" customFormat="1" ht="66.75" customHeight="1">
      <c r="A46" s="229">
        <v>10</v>
      </c>
      <c r="B46" s="230" t="s">
        <v>283</v>
      </c>
      <c r="C46" s="20">
        <v>1588.82</v>
      </c>
      <c r="D46" s="253" t="s">
        <v>8</v>
      </c>
      <c r="E46" s="144"/>
      <c r="F46" s="572">
        <f>ROUND(C46*E46,2)</f>
        <v>0</v>
      </c>
      <c r="G46" s="42"/>
    </row>
    <row r="47" spans="1:9" s="8" customFormat="1" ht="12.75" customHeight="1">
      <c r="A47" s="254"/>
      <c r="B47" s="230"/>
      <c r="C47" s="20"/>
      <c r="D47" s="253"/>
      <c r="E47" s="144"/>
      <c r="F47" s="572"/>
      <c r="G47" s="42"/>
    </row>
    <row r="48" spans="1:9" s="8" customFormat="1" ht="25.5" customHeight="1">
      <c r="A48" s="229">
        <v>11</v>
      </c>
      <c r="B48" s="237" t="s">
        <v>75</v>
      </c>
      <c r="C48" s="255">
        <v>1588.82</v>
      </c>
      <c r="D48" s="256" t="s">
        <v>8</v>
      </c>
      <c r="E48" s="146"/>
      <c r="F48" s="572">
        <f>ROUND(C48*E48,2)</f>
        <v>0</v>
      </c>
      <c r="G48" s="42"/>
    </row>
    <row r="49" spans="1:15" s="33" customFormat="1" ht="12.75" customHeight="1">
      <c r="A49" s="257"/>
      <c r="B49" s="258" t="s">
        <v>266</v>
      </c>
      <c r="C49" s="259"/>
      <c r="D49" s="260"/>
      <c r="E49" s="147"/>
      <c r="F49" s="573">
        <f>SUM(F11:F48)</f>
        <v>0</v>
      </c>
      <c r="G49" s="42"/>
      <c r="H49" s="32"/>
      <c r="I49" s="37"/>
    </row>
    <row r="50" spans="1:15" s="8" customFormat="1" ht="12.75" customHeight="1">
      <c r="A50" s="261"/>
      <c r="B50" s="262"/>
      <c r="C50" s="70"/>
      <c r="D50" s="263"/>
      <c r="E50" s="144"/>
      <c r="F50" s="572"/>
      <c r="G50" s="614"/>
    </row>
    <row r="51" spans="1:15" s="68" customFormat="1" ht="38.25">
      <c r="A51" s="264" t="s">
        <v>30</v>
      </c>
      <c r="B51" s="265" t="s">
        <v>478</v>
      </c>
      <c r="C51" s="266"/>
      <c r="D51" s="267"/>
      <c r="E51" s="148"/>
      <c r="F51" s="574"/>
      <c r="G51" s="614"/>
      <c r="H51" s="67"/>
      <c r="I51" s="67"/>
      <c r="J51" s="67"/>
      <c r="K51" s="67"/>
      <c r="L51" s="67"/>
      <c r="O51" s="69"/>
    </row>
    <row r="52" spans="1:15" s="68" customFormat="1" ht="12.75">
      <c r="A52" s="264"/>
      <c r="B52" s="265"/>
      <c r="C52" s="266"/>
      <c r="D52" s="267"/>
      <c r="E52" s="148"/>
      <c r="F52" s="574"/>
      <c r="G52" s="42"/>
      <c r="H52" s="67"/>
      <c r="I52" s="67"/>
      <c r="J52" s="67"/>
      <c r="K52" s="67"/>
      <c r="L52" s="67"/>
      <c r="O52" s="69"/>
    </row>
    <row r="53" spans="1:15" s="68" customFormat="1" ht="12.75">
      <c r="A53" s="268" t="s">
        <v>417</v>
      </c>
      <c r="B53" s="265" t="s">
        <v>418</v>
      </c>
      <c r="C53" s="266"/>
      <c r="D53" s="267"/>
      <c r="E53" s="148"/>
      <c r="F53" s="574"/>
      <c r="G53" s="42"/>
      <c r="H53" s="67"/>
      <c r="I53" s="67"/>
      <c r="J53" s="67"/>
      <c r="K53" s="67"/>
      <c r="L53" s="67"/>
      <c r="O53" s="69"/>
    </row>
    <row r="54" spans="1:15" s="69" customFormat="1" ht="12.75">
      <c r="A54" s="269">
        <v>1</v>
      </c>
      <c r="B54" s="270" t="s">
        <v>105</v>
      </c>
      <c r="C54" s="271"/>
      <c r="D54" s="271"/>
      <c r="E54" s="149"/>
      <c r="F54" s="575"/>
      <c r="G54" s="42"/>
    </row>
    <row r="55" spans="1:15" s="69" customFormat="1" ht="25.5">
      <c r="A55" s="272">
        <v>1.1000000000000001</v>
      </c>
      <c r="B55" s="273" t="s">
        <v>350</v>
      </c>
      <c r="C55" s="274">
        <v>1</v>
      </c>
      <c r="D55" s="267" t="s">
        <v>6</v>
      </c>
      <c r="E55" s="148"/>
      <c r="F55" s="576">
        <f>ROUND((C55*E55),2)</f>
        <v>0</v>
      </c>
      <c r="G55" s="42"/>
    </row>
    <row r="56" spans="1:15" s="69" customFormat="1" ht="12.75">
      <c r="A56" s="272"/>
      <c r="B56" s="275"/>
      <c r="C56" s="276"/>
      <c r="D56" s="276"/>
      <c r="E56" s="150"/>
      <c r="F56" s="576"/>
      <c r="G56" s="42"/>
    </row>
    <row r="57" spans="1:15" s="69" customFormat="1" ht="12.75">
      <c r="A57" s="277">
        <v>2</v>
      </c>
      <c r="B57" s="275" t="s">
        <v>351</v>
      </c>
      <c r="C57" s="276"/>
      <c r="D57" s="276"/>
      <c r="E57" s="150"/>
      <c r="F57" s="576"/>
      <c r="G57" s="42"/>
    </row>
    <row r="58" spans="1:15" s="69" customFormat="1" ht="13.5" customHeight="1">
      <c r="A58" s="272">
        <f>+A57+0.1</f>
        <v>2.1</v>
      </c>
      <c r="B58" s="273" t="s">
        <v>352</v>
      </c>
      <c r="C58" s="274">
        <v>455</v>
      </c>
      <c r="D58" s="267" t="s">
        <v>61</v>
      </c>
      <c r="E58" s="148"/>
      <c r="F58" s="576">
        <f>ROUND((C58*E58),2)</f>
        <v>0</v>
      </c>
      <c r="G58" s="42"/>
    </row>
    <row r="59" spans="1:15" s="68" customFormat="1" ht="25.5">
      <c r="A59" s="272">
        <f>+A58+0.1</f>
        <v>2.2000000000000002</v>
      </c>
      <c r="B59" s="273" t="s">
        <v>353</v>
      </c>
      <c r="C59" s="274">
        <v>12</v>
      </c>
      <c r="D59" s="267" t="s">
        <v>36</v>
      </c>
      <c r="E59" s="148"/>
      <c r="F59" s="576">
        <f>ROUND((C59*E59),2)</f>
        <v>0</v>
      </c>
      <c r="G59" s="42"/>
      <c r="H59" s="67"/>
      <c r="I59" s="67"/>
      <c r="J59" s="67"/>
      <c r="K59" s="67"/>
      <c r="L59" s="67"/>
      <c r="O59" s="69"/>
    </row>
    <row r="60" spans="1:15" s="68" customFormat="1" ht="25.5">
      <c r="A60" s="272">
        <f>+A59+0.1</f>
        <v>2.2999999999999998</v>
      </c>
      <c r="B60" s="273" t="s">
        <v>354</v>
      </c>
      <c r="C60" s="274">
        <v>2</v>
      </c>
      <c r="D60" s="267" t="s">
        <v>36</v>
      </c>
      <c r="E60" s="148"/>
      <c r="F60" s="576">
        <f>ROUND((C60*E60),2)</f>
        <v>0</v>
      </c>
      <c r="G60" s="42"/>
      <c r="H60" s="67"/>
      <c r="I60" s="67"/>
      <c r="J60" s="67"/>
      <c r="K60" s="67"/>
      <c r="L60" s="67"/>
      <c r="O60" s="69"/>
    </row>
    <row r="61" spans="1:15" s="68" customFormat="1" ht="38.25">
      <c r="A61" s="272">
        <f>+A60+0.1</f>
        <v>2.4</v>
      </c>
      <c r="B61" s="278" t="s">
        <v>355</v>
      </c>
      <c r="C61" s="274">
        <v>15</v>
      </c>
      <c r="D61" s="267" t="s">
        <v>36</v>
      </c>
      <c r="E61" s="148"/>
      <c r="F61" s="576">
        <f>ROUND((C61*E61),2)</f>
        <v>0</v>
      </c>
      <c r="G61" s="42"/>
      <c r="H61" s="67"/>
      <c r="I61" s="67"/>
      <c r="J61" s="67"/>
      <c r="K61" s="67"/>
      <c r="L61" s="67"/>
      <c r="O61" s="69"/>
    </row>
    <row r="62" spans="1:15" s="68" customFormat="1" ht="25.5">
      <c r="A62" s="272">
        <f>+A61+0.1</f>
        <v>2.5</v>
      </c>
      <c r="B62" s="279" t="s">
        <v>356</v>
      </c>
      <c r="C62" s="266">
        <v>178.56</v>
      </c>
      <c r="D62" s="267" t="s">
        <v>43</v>
      </c>
      <c r="E62" s="148"/>
      <c r="F62" s="576">
        <f>ROUND((C62*E62),2)</f>
        <v>0</v>
      </c>
      <c r="G62" s="42"/>
      <c r="H62" s="67"/>
      <c r="I62" s="67"/>
      <c r="J62" s="67"/>
      <c r="K62" s="67"/>
      <c r="L62" s="67"/>
      <c r="O62" s="69"/>
    </row>
    <row r="63" spans="1:15" s="68" customFormat="1" ht="12.75">
      <c r="A63" s="280"/>
      <c r="B63" s="281"/>
      <c r="C63" s="266"/>
      <c r="D63" s="267"/>
      <c r="E63" s="148"/>
      <c r="F63" s="574"/>
      <c r="G63" s="42"/>
      <c r="H63" s="67"/>
      <c r="I63" s="67"/>
      <c r="J63" s="67"/>
      <c r="K63" s="67"/>
      <c r="L63" s="67"/>
      <c r="O63" s="69"/>
    </row>
    <row r="64" spans="1:15" s="68" customFormat="1" ht="12.75">
      <c r="A64" s="277">
        <v>3</v>
      </c>
      <c r="B64" s="265" t="s">
        <v>357</v>
      </c>
      <c r="C64" s="266"/>
      <c r="D64" s="267"/>
      <c r="E64" s="148"/>
      <c r="F64" s="574"/>
      <c r="G64" s="42"/>
      <c r="H64" s="67"/>
      <c r="I64" s="67"/>
      <c r="J64" s="67"/>
      <c r="K64" s="67"/>
      <c r="L64" s="67"/>
      <c r="O64" s="69"/>
    </row>
    <row r="65" spans="1:15" s="68" customFormat="1" ht="25.5">
      <c r="A65" s="272">
        <f>+A64+0.1</f>
        <v>3.1</v>
      </c>
      <c r="B65" s="278" t="s">
        <v>358</v>
      </c>
      <c r="C65" s="274">
        <v>401.75</v>
      </c>
      <c r="D65" s="267" t="s">
        <v>61</v>
      </c>
      <c r="E65" s="148"/>
      <c r="F65" s="576">
        <f>ROUND((C65*E65),2)</f>
        <v>0</v>
      </c>
      <c r="G65" s="42"/>
      <c r="H65" s="67"/>
      <c r="I65" s="67"/>
      <c r="J65" s="67"/>
      <c r="K65" s="67"/>
      <c r="L65" s="67"/>
      <c r="O65" s="69"/>
    </row>
    <row r="66" spans="1:15" s="68" customFormat="1" ht="51">
      <c r="A66" s="272">
        <f>+A65+0.1</f>
        <v>3.2</v>
      </c>
      <c r="B66" s="278" t="s">
        <v>359</v>
      </c>
      <c r="C66" s="274">
        <v>10</v>
      </c>
      <c r="D66" s="267" t="s">
        <v>35</v>
      </c>
      <c r="E66" s="148"/>
      <c r="F66" s="576">
        <f>ROUND((C66*E66),2)</f>
        <v>0</v>
      </c>
      <c r="G66" s="42"/>
      <c r="H66" s="67"/>
      <c r="I66" s="67"/>
      <c r="J66" s="67"/>
      <c r="K66" s="67"/>
      <c r="L66" s="67"/>
      <c r="O66" s="69"/>
    </row>
    <row r="67" spans="1:15" s="68" customFormat="1" ht="38.25">
      <c r="A67" s="272">
        <f>+A66+0.1</f>
        <v>3.3</v>
      </c>
      <c r="B67" s="278" t="s">
        <v>381</v>
      </c>
      <c r="C67" s="282">
        <v>10</v>
      </c>
      <c r="D67" s="267" t="s">
        <v>35</v>
      </c>
      <c r="E67" s="151"/>
      <c r="F67" s="576">
        <f>ROUND((C67*E67),2)</f>
        <v>0</v>
      </c>
      <c r="G67" s="42"/>
      <c r="H67" s="67"/>
      <c r="I67" s="67"/>
      <c r="J67" s="67"/>
      <c r="K67" s="67"/>
      <c r="L67" s="67"/>
      <c r="O67" s="69"/>
    </row>
    <row r="68" spans="1:15" s="68" customFormat="1" ht="25.5">
      <c r="A68" s="272">
        <f>+A67+0.1</f>
        <v>3.4</v>
      </c>
      <c r="B68" s="273" t="s">
        <v>360</v>
      </c>
      <c r="C68" s="282">
        <v>1</v>
      </c>
      <c r="D68" s="267" t="s">
        <v>6</v>
      </c>
      <c r="E68" s="151"/>
      <c r="F68" s="576">
        <f>ROUND((C68*E68),2)</f>
        <v>0</v>
      </c>
      <c r="G68" s="42"/>
      <c r="H68" s="67"/>
      <c r="I68" s="67"/>
      <c r="J68" s="67"/>
      <c r="K68" s="67"/>
      <c r="L68" s="67"/>
      <c r="O68" s="69"/>
    </row>
    <row r="69" spans="1:15" s="68" customFormat="1" ht="25.5">
      <c r="A69" s="272">
        <f>+A68+0.1</f>
        <v>3.5</v>
      </c>
      <c r="B69" s="279" t="s">
        <v>361</v>
      </c>
      <c r="C69" s="283">
        <v>7.56</v>
      </c>
      <c r="D69" s="267" t="s">
        <v>43</v>
      </c>
      <c r="E69" s="151"/>
      <c r="F69" s="576">
        <f>ROUND((C69*E69),2)</f>
        <v>0</v>
      </c>
      <c r="G69" s="42"/>
      <c r="H69" s="67"/>
      <c r="I69" s="67"/>
      <c r="J69" s="67"/>
      <c r="K69" s="67"/>
      <c r="L69" s="67"/>
      <c r="O69" s="69"/>
    </row>
    <row r="70" spans="1:15" s="68" customFormat="1" ht="12.75">
      <c r="A70" s="280"/>
      <c r="B70" s="281"/>
      <c r="C70" s="283"/>
      <c r="D70" s="267"/>
      <c r="E70" s="151"/>
      <c r="F70" s="576"/>
      <c r="G70" s="42"/>
      <c r="H70" s="67"/>
      <c r="I70" s="67"/>
      <c r="J70" s="67"/>
      <c r="K70" s="67"/>
      <c r="L70" s="67"/>
      <c r="O70" s="69"/>
    </row>
    <row r="71" spans="1:15" s="68" customFormat="1" ht="12.75">
      <c r="A71" s="72">
        <v>4</v>
      </c>
      <c r="B71" s="284" t="s">
        <v>362</v>
      </c>
      <c r="C71" s="283"/>
      <c r="D71" s="267"/>
      <c r="E71" s="151"/>
      <c r="F71" s="576"/>
      <c r="G71" s="42"/>
      <c r="H71" s="67"/>
      <c r="I71" s="67"/>
      <c r="J71" s="67"/>
      <c r="K71" s="67"/>
      <c r="L71" s="67"/>
      <c r="O71" s="69"/>
    </row>
    <row r="72" spans="1:15" s="68" customFormat="1" ht="29.25" customHeight="1">
      <c r="A72" s="285">
        <f>+A71+0.1</f>
        <v>4.0999999999999996</v>
      </c>
      <c r="B72" s="273" t="s">
        <v>363</v>
      </c>
      <c r="C72" s="283">
        <v>892.78</v>
      </c>
      <c r="D72" s="267" t="s">
        <v>61</v>
      </c>
      <c r="E72" s="151"/>
      <c r="F72" s="576">
        <f t="shared" ref="F72:F80" si="11">ROUND((C72*E72),2)</f>
        <v>0</v>
      </c>
      <c r="G72" s="42"/>
      <c r="H72" s="67"/>
      <c r="I72" s="67"/>
      <c r="J72" s="67"/>
      <c r="K72" s="67"/>
      <c r="L72" s="67"/>
      <c r="O72" s="69"/>
    </row>
    <row r="73" spans="1:15" s="68" customFormat="1" ht="25.5">
      <c r="A73" s="285">
        <f t="shared" ref="A73:A78" si="12">+A72+0.1</f>
        <v>4.2</v>
      </c>
      <c r="B73" s="273" t="s">
        <v>421</v>
      </c>
      <c r="C73" s="283">
        <v>892.78</v>
      </c>
      <c r="D73" s="267" t="s">
        <v>61</v>
      </c>
      <c r="E73" s="151"/>
      <c r="F73" s="576">
        <f t="shared" si="11"/>
        <v>0</v>
      </c>
      <c r="G73" s="42"/>
      <c r="H73" s="67"/>
      <c r="I73" s="67"/>
      <c r="J73" s="67"/>
      <c r="K73" s="67"/>
      <c r="L73" s="67"/>
      <c r="O73" s="69"/>
    </row>
    <row r="74" spans="1:15" s="68" customFormat="1" ht="12.75">
      <c r="A74" s="285">
        <f>+A73+0.1</f>
        <v>4.3</v>
      </c>
      <c r="B74" s="273" t="s">
        <v>364</v>
      </c>
      <c r="C74" s="283">
        <v>892.78</v>
      </c>
      <c r="D74" s="267" t="s">
        <v>61</v>
      </c>
      <c r="E74" s="151"/>
      <c r="F74" s="576">
        <f t="shared" si="11"/>
        <v>0</v>
      </c>
      <c r="G74" s="42"/>
      <c r="H74" s="67"/>
      <c r="I74" s="67"/>
      <c r="J74" s="67"/>
      <c r="K74" s="67"/>
      <c r="L74" s="67"/>
      <c r="O74" s="69"/>
    </row>
    <row r="75" spans="1:15" s="68" customFormat="1" ht="25.5">
      <c r="A75" s="285">
        <f t="shared" si="12"/>
        <v>4.4000000000000004</v>
      </c>
      <c r="B75" s="273" t="s">
        <v>406</v>
      </c>
      <c r="C75" s="283">
        <v>892.78</v>
      </c>
      <c r="D75" s="267" t="s">
        <v>61</v>
      </c>
      <c r="E75" s="151"/>
      <c r="F75" s="576">
        <f t="shared" si="11"/>
        <v>0</v>
      </c>
      <c r="G75" s="42"/>
      <c r="H75" s="67"/>
      <c r="I75" s="67"/>
      <c r="J75" s="67"/>
      <c r="K75" s="67"/>
      <c r="L75" s="67"/>
      <c r="O75" s="69"/>
    </row>
    <row r="76" spans="1:15" s="68" customFormat="1" ht="30.75" customHeight="1">
      <c r="A76" s="285">
        <f t="shared" si="12"/>
        <v>4.5</v>
      </c>
      <c r="B76" s="273" t="s">
        <v>365</v>
      </c>
      <c r="C76" s="283">
        <v>833.58</v>
      </c>
      <c r="D76" s="267" t="s">
        <v>61</v>
      </c>
      <c r="E76" s="151"/>
      <c r="F76" s="576">
        <f t="shared" si="11"/>
        <v>0</v>
      </c>
      <c r="G76" s="42"/>
      <c r="H76" s="67"/>
      <c r="I76" s="67"/>
      <c r="J76" s="67"/>
      <c r="K76" s="67"/>
      <c r="L76" s="67"/>
      <c r="O76" s="69"/>
    </row>
    <row r="77" spans="1:15" s="68" customFormat="1" ht="12.75">
      <c r="A77" s="285">
        <f t="shared" si="12"/>
        <v>4.5999999999999996</v>
      </c>
      <c r="B77" s="273" t="s">
        <v>407</v>
      </c>
      <c r="C77" s="283">
        <v>46.34</v>
      </c>
      <c r="D77" s="267" t="s">
        <v>61</v>
      </c>
      <c r="E77" s="71"/>
      <c r="F77" s="576">
        <f t="shared" si="11"/>
        <v>0</v>
      </c>
      <c r="G77" s="42"/>
      <c r="H77" s="67"/>
      <c r="I77" s="67"/>
      <c r="J77" s="67"/>
      <c r="K77" s="67"/>
      <c r="L77" s="67"/>
      <c r="O77" s="69"/>
    </row>
    <row r="78" spans="1:15" s="68" customFormat="1" ht="12.75">
      <c r="A78" s="285">
        <f t="shared" si="12"/>
        <v>4.7</v>
      </c>
      <c r="B78" s="273" t="s">
        <v>408</v>
      </c>
      <c r="C78" s="283">
        <v>385.35</v>
      </c>
      <c r="D78" s="267" t="s">
        <v>61</v>
      </c>
      <c r="E78" s="71"/>
      <c r="F78" s="576">
        <f t="shared" si="11"/>
        <v>0</v>
      </c>
      <c r="G78" s="42"/>
      <c r="H78" s="67"/>
      <c r="I78" s="67"/>
      <c r="J78" s="67"/>
      <c r="K78" s="67"/>
      <c r="L78" s="67"/>
      <c r="O78" s="69"/>
    </row>
    <row r="79" spans="1:15" s="68" customFormat="1" ht="12.75">
      <c r="A79" s="285"/>
      <c r="B79" s="273"/>
      <c r="C79" s="283"/>
      <c r="D79" s="267"/>
      <c r="E79" s="151"/>
      <c r="F79" s="576"/>
      <c r="G79" s="42"/>
      <c r="H79" s="67"/>
      <c r="I79" s="67"/>
      <c r="J79" s="67"/>
      <c r="K79" s="67"/>
      <c r="L79" s="67"/>
      <c r="O79" s="69"/>
    </row>
    <row r="80" spans="1:15" s="68" customFormat="1" ht="25.5">
      <c r="A80" s="286">
        <v>5</v>
      </c>
      <c r="B80" s="265" t="s">
        <v>366</v>
      </c>
      <c r="C80" s="283">
        <v>4</v>
      </c>
      <c r="D80" s="267" t="s">
        <v>35</v>
      </c>
      <c r="E80" s="151"/>
      <c r="F80" s="576">
        <f t="shared" si="11"/>
        <v>0</v>
      </c>
      <c r="G80" s="42"/>
      <c r="H80" s="67"/>
      <c r="I80" s="67"/>
      <c r="J80" s="67"/>
      <c r="K80" s="67"/>
      <c r="L80" s="67"/>
      <c r="O80" s="69"/>
    </row>
    <row r="81" spans="1:15" s="68" customFormat="1" ht="12.75">
      <c r="A81" s="285"/>
      <c r="B81" s="273"/>
      <c r="C81" s="283"/>
      <c r="D81" s="267"/>
      <c r="E81" s="151"/>
      <c r="F81" s="576"/>
      <c r="G81" s="42"/>
      <c r="H81" s="67"/>
      <c r="I81" s="67"/>
      <c r="J81" s="67"/>
      <c r="K81" s="67"/>
      <c r="L81" s="67"/>
      <c r="O81" s="69"/>
    </row>
    <row r="82" spans="1:15" s="68" customFormat="1" ht="12.75">
      <c r="A82" s="268">
        <v>6</v>
      </c>
      <c r="B82" s="265" t="s">
        <v>367</v>
      </c>
      <c r="C82" s="287"/>
      <c r="D82" s="288"/>
      <c r="E82" s="152"/>
      <c r="F82" s="577"/>
      <c r="G82" s="42"/>
      <c r="H82" s="67"/>
      <c r="I82" s="67"/>
      <c r="J82" s="67"/>
      <c r="K82" s="67"/>
      <c r="L82" s="67"/>
      <c r="O82" s="69"/>
    </row>
    <row r="83" spans="1:15" s="68" customFormat="1" ht="38.25">
      <c r="A83" s="280">
        <f>0.1+A82</f>
        <v>6.1</v>
      </c>
      <c r="B83" s="273" t="s">
        <v>368</v>
      </c>
      <c r="C83" s="283">
        <v>60</v>
      </c>
      <c r="D83" s="267" t="s">
        <v>3</v>
      </c>
      <c r="E83" s="151"/>
      <c r="F83" s="577">
        <f t="shared" ref="F83:F90" si="13">ROUND(C83*E83,2)</f>
        <v>0</v>
      </c>
      <c r="G83" s="42"/>
      <c r="H83" s="67"/>
      <c r="I83" s="67"/>
      <c r="J83" s="67"/>
      <c r="K83" s="67"/>
      <c r="L83" s="67"/>
      <c r="O83" s="69"/>
    </row>
    <row r="84" spans="1:15" s="68" customFormat="1" ht="15.75" customHeight="1">
      <c r="A84" s="280">
        <f t="shared" ref="A84:A90" si="14">0.1+A83</f>
        <v>6.2</v>
      </c>
      <c r="B84" s="289" t="s">
        <v>369</v>
      </c>
      <c r="C84" s="290">
        <v>1</v>
      </c>
      <c r="D84" s="291" t="s">
        <v>35</v>
      </c>
      <c r="E84" s="153"/>
      <c r="F84" s="577">
        <f t="shared" si="13"/>
        <v>0</v>
      </c>
      <c r="G84" s="42"/>
      <c r="H84" s="67"/>
      <c r="I84" s="67"/>
      <c r="J84" s="67"/>
      <c r="K84" s="67"/>
      <c r="L84" s="67"/>
      <c r="O84" s="69"/>
    </row>
    <row r="85" spans="1:15" s="68" customFormat="1" ht="12.75">
      <c r="A85" s="280">
        <f t="shared" si="14"/>
        <v>6.3</v>
      </c>
      <c r="B85" s="289" t="s">
        <v>370</v>
      </c>
      <c r="C85" s="290">
        <v>2</v>
      </c>
      <c r="D85" s="291" t="s">
        <v>35</v>
      </c>
      <c r="E85" s="153"/>
      <c r="F85" s="577">
        <f t="shared" si="13"/>
        <v>0</v>
      </c>
      <c r="G85" s="42"/>
      <c r="H85" s="67"/>
      <c r="I85" s="67"/>
      <c r="J85" s="67"/>
      <c r="K85" s="67"/>
      <c r="L85" s="67"/>
      <c r="O85" s="69"/>
    </row>
    <row r="86" spans="1:15" s="68" customFormat="1" ht="12.75">
      <c r="A86" s="280">
        <f t="shared" si="14"/>
        <v>6.4</v>
      </c>
      <c r="B86" s="289" t="s">
        <v>371</v>
      </c>
      <c r="C86" s="290">
        <v>1</v>
      </c>
      <c r="D86" s="291" t="s">
        <v>35</v>
      </c>
      <c r="E86" s="151"/>
      <c r="F86" s="577">
        <f t="shared" si="13"/>
        <v>0</v>
      </c>
      <c r="G86" s="42"/>
      <c r="H86" s="67"/>
      <c r="I86" s="67"/>
      <c r="J86" s="67"/>
      <c r="K86" s="67"/>
      <c r="L86" s="67"/>
      <c r="O86" s="69"/>
    </row>
    <row r="87" spans="1:15" s="68" customFormat="1" ht="12.75">
      <c r="A87" s="292">
        <f t="shared" si="14"/>
        <v>6.5</v>
      </c>
      <c r="B87" s="293" t="s">
        <v>372</v>
      </c>
      <c r="C87" s="294">
        <v>5</v>
      </c>
      <c r="D87" s="295" t="s">
        <v>35</v>
      </c>
      <c r="E87" s="154"/>
      <c r="F87" s="578">
        <f t="shared" si="13"/>
        <v>0</v>
      </c>
      <c r="G87" s="42"/>
      <c r="H87" s="67"/>
      <c r="I87" s="67"/>
      <c r="J87" s="67"/>
      <c r="K87" s="67"/>
      <c r="L87" s="67"/>
    </row>
    <row r="88" spans="1:15" s="68" customFormat="1" ht="12.75">
      <c r="A88" s="280">
        <f t="shared" si="14"/>
        <v>6.6</v>
      </c>
      <c r="B88" s="289" t="s">
        <v>373</v>
      </c>
      <c r="C88" s="290">
        <v>3</v>
      </c>
      <c r="D88" s="291" t="s">
        <v>35</v>
      </c>
      <c r="E88" s="155"/>
      <c r="F88" s="577">
        <f t="shared" si="13"/>
        <v>0</v>
      </c>
      <c r="G88" s="42"/>
      <c r="H88" s="67"/>
      <c r="I88" s="67"/>
      <c r="J88" s="67"/>
      <c r="K88" s="67"/>
      <c r="L88" s="67"/>
    </row>
    <row r="89" spans="1:15" s="68" customFormat="1" ht="12.75">
      <c r="A89" s="280">
        <f t="shared" si="14"/>
        <v>6.7</v>
      </c>
      <c r="B89" s="289" t="s">
        <v>374</v>
      </c>
      <c r="C89" s="290">
        <v>3</v>
      </c>
      <c r="D89" s="291" t="s">
        <v>35</v>
      </c>
      <c r="E89" s="155"/>
      <c r="F89" s="577">
        <f t="shared" si="13"/>
        <v>0</v>
      </c>
      <c r="G89" s="42"/>
      <c r="H89" s="67"/>
      <c r="I89" s="67"/>
      <c r="J89" s="67"/>
      <c r="K89" s="67"/>
      <c r="L89" s="67"/>
    </row>
    <row r="90" spans="1:15" s="68" customFormat="1" ht="12.75">
      <c r="A90" s="280">
        <f t="shared" si="14"/>
        <v>6.8</v>
      </c>
      <c r="B90" s="296" t="s">
        <v>375</v>
      </c>
      <c r="C90" s="290">
        <v>5</v>
      </c>
      <c r="D90" s="291" t="s">
        <v>35</v>
      </c>
      <c r="E90" s="155"/>
      <c r="F90" s="577">
        <f t="shared" si="13"/>
        <v>0</v>
      </c>
      <c r="G90" s="42"/>
      <c r="H90" s="67"/>
      <c r="I90" s="67"/>
      <c r="J90" s="67"/>
      <c r="K90" s="67"/>
      <c r="L90" s="67"/>
    </row>
    <row r="91" spans="1:15" s="68" customFormat="1" ht="12.75">
      <c r="A91" s="280"/>
      <c r="B91" s="296"/>
      <c r="C91" s="290"/>
      <c r="D91" s="291"/>
      <c r="E91" s="155"/>
      <c r="F91" s="577"/>
      <c r="G91" s="42"/>
      <c r="H91" s="67"/>
      <c r="I91" s="67"/>
      <c r="J91" s="67"/>
      <c r="K91" s="67"/>
      <c r="L91" s="67"/>
    </row>
    <row r="92" spans="1:15" s="68" customFormat="1" ht="12.75">
      <c r="A92" s="268">
        <v>7</v>
      </c>
      <c r="B92" s="297" t="s">
        <v>376</v>
      </c>
      <c r="C92" s="290">
        <v>2</v>
      </c>
      <c r="D92" s="291" t="s">
        <v>34</v>
      </c>
      <c r="E92" s="155"/>
      <c r="F92" s="577">
        <f>ROUND(C92*E92,2)</f>
        <v>0</v>
      </c>
      <c r="G92" s="42"/>
      <c r="H92" s="67"/>
      <c r="I92" s="67"/>
      <c r="J92" s="67"/>
      <c r="K92" s="67"/>
      <c r="L92" s="67"/>
    </row>
    <row r="93" spans="1:15" s="68" customFormat="1" ht="12.75">
      <c r="A93" s="280"/>
      <c r="B93" s="296"/>
      <c r="C93" s="290"/>
      <c r="D93" s="291"/>
      <c r="E93" s="155"/>
      <c r="F93" s="577"/>
      <c r="G93" s="42"/>
      <c r="H93" s="67"/>
      <c r="I93" s="67"/>
      <c r="J93" s="67"/>
      <c r="K93" s="67"/>
      <c r="L93" s="67"/>
    </row>
    <row r="94" spans="1:15" s="68" customFormat="1" ht="12.75">
      <c r="A94" s="268">
        <v>8</v>
      </c>
      <c r="B94" s="297" t="s">
        <v>377</v>
      </c>
      <c r="C94" s="290">
        <v>1</v>
      </c>
      <c r="D94" s="291" t="s">
        <v>46</v>
      </c>
      <c r="E94" s="155"/>
      <c r="F94" s="577">
        <f>ROUND(C94*E94,2)</f>
        <v>0</v>
      </c>
      <c r="G94" s="42"/>
      <c r="H94" s="67"/>
      <c r="I94" s="67"/>
      <c r="J94" s="67"/>
      <c r="K94" s="67"/>
      <c r="L94" s="67"/>
    </row>
    <row r="95" spans="1:15" s="68" customFormat="1" ht="12.75">
      <c r="A95" s="268"/>
      <c r="B95" s="297"/>
      <c r="C95" s="290"/>
      <c r="D95" s="291"/>
      <c r="E95" s="155"/>
      <c r="F95" s="577"/>
      <c r="G95" s="42"/>
      <c r="H95" s="67"/>
      <c r="I95" s="67"/>
      <c r="J95" s="67"/>
      <c r="K95" s="67"/>
      <c r="L95" s="67"/>
    </row>
    <row r="96" spans="1:15" s="68" customFormat="1" ht="12.75">
      <c r="A96" s="280"/>
      <c r="B96" s="298"/>
      <c r="C96" s="266"/>
      <c r="D96" s="299"/>
      <c r="E96" s="151"/>
      <c r="F96" s="574"/>
      <c r="G96" s="42"/>
      <c r="H96" s="67"/>
      <c r="I96" s="67"/>
      <c r="J96" s="67"/>
      <c r="K96" s="67"/>
      <c r="L96" s="67"/>
    </row>
    <row r="97" spans="1:12" s="68" customFormat="1" ht="12.75">
      <c r="A97" s="300">
        <v>9</v>
      </c>
      <c r="B97" s="301" t="s">
        <v>479</v>
      </c>
      <c r="C97" s="302"/>
      <c r="D97" s="303"/>
      <c r="E97" s="156"/>
      <c r="F97" s="73"/>
      <c r="G97" s="42"/>
      <c r="H97" s="67"/>
      <c r="I97" s="67"/>
      <c r="J97" s="67"/>
      <c r="K97" s="67"/>
      <c r="L97" s="67"/>
    </row>
    <row r="98" spans="1:12" s="68" customFormat="1" ht="12.75">
      <c r="A98" s="300"/>
      <c r="B98" s="301"/>
      <c r="C98" s="302"/>
      <c r="D98" s="303"/>
      <c r="E98" s="156"/>
      <c r="F98" s="73"/>
      <c r="G98" s="42"/>
      <c r="H98" s="67"/>
      <c r="I98" s="67"/>
      <c r="J98" s="67"/>
      <c r="K98" s="67"/>
      <c r="L98" s="67"/>
    </row>
    <row r="99" spans="1:12" s="68" customFormat="1" ht="12.75">
      <c r="A99" s="300">
        <v>9.1</v>
      </c>
      <c r="B99" s="304" t="s">
        <v>105</v>
      </c>
      <c r="C99" s="302"/>
      <c r="D99" s="303"/>
      <c r="E99" s="156"/>
      <c r="F99" s="73"/>
      <c r="G99" s="42"/>
      <c r="H99" s="67"/>
      <c r="I99" s="67"/>
      <c r="J99" s="67"/>
      <c r="K99" s="67"/>
      <c r="L99" s="67"/>
    </row>
    <row r="100" spans="1:12" s="68" customFormat="1" ht="25.5">
      <c r="A100" s="75" t="s">
        <v>19</v>
      </c>
      <c r="B100" s="305" t="s">
        <v>378</v>
      </c>
      <c r="C100" s="306">
        <v>1</v>
      </c>
      <c r="D100" s="307" t="s">
        <v>6</v>
      </c>
      <c r="E100" s="74"/>
      <c r="F100" s="73">
        <f>ROUND(C100*E100,2)</f>
        <v>0</v>
      </c>
      <c r="G100" s="42"/>
      <c r="H100" s="67"/>
      <c r="I100" s="67"/>
      <c r="J100" s="67"/>
      <c r="K100" s="67"/>
      <c r="L100" s="67"/>
    </row>
    <row r="101" spans="1:12" s="68" customFormat="1" ht="38.25">
      <c r="A101" s="75" t="s">
        <v>17</v>
      </c>
      <c r="B101" s="305" t="s">
        <v>379</v>
      </c>
      <c r="C101" s="306">
        <v>28.74</v>
      </c>
      <c r="D101" s="307" t="s">
        <v>43</v>
      </c>
      <c r="E101" s="74"/>
      <c r="F101" s="73">
        <f>ROUND(C101*E101,2)</f>
        <v>0</v>
      </c>
      <c r="G101" s="42"/>
      <c r="H101" s="67"/>
      <c r="I101" s="67"/>
      <c r="J101" s="67"/>
      <c r="K101" s="67"/>
      <c r="L101" s="67"/>
    </row>
    <row r="102" spans="1:12" s="68" customFormat="1" ht="12.75">
      <c r="A102" s="75" t="s">
        <v>18</v>
      </c>
      <c r="B102" s="305" t="s">
        <v>112</v>
      </c>
      <c r="C102" s="302">
        <v>155</v>
      </c>
      <c r="D102" s="303" t="s">
        <v>8</v>
      </c>
      <c r="E102" s="156"/>
      <c r="F102" s="73">
        <f>+C102*E102</f>
        <v>0</v>
      </c>
      <c r="G102" s="42"/>
      <c r="H102" s="67"/>
      <c r="I102" s="67"/>
      <c r="J102" s="67"/>
      <c r="K102" s="67"/>
      <c r="L102" s="67"/>
    </row>
    <row r="103" spans="1:12" s="68" customFormat="1" ht="12.75">
      <c r="A103" s="300"/>
      <c r="B103" s="304"/>
      <c r="C103" s="302"/>
      <c r="D103" s="303"/>
      <c r="E103" s="156"/>
      <c r="F103" s="73"/>
      <c r="G103" s="42"/>
      <c r="H103" s="67"/>
      <c r="I103" s="67"/>
      <c r="J103" s="67"/>
      <c r="K103" s="67"/>
      <c r="L103" s="67"/>
    </row>
    <row r="104" spans="1:12" s="68" customFormat="1" ht="12.75">
      <c r="A104" s="300">
        <v>9.1999999999999993</v>
      </c>
      <c r="B104" s="304" t="s">
        <v>9</v>
      </c>
      <c r="C104" s="302"/>
      <c r="D104" s="303"/>
      <c r="E104" s="156"/>
      <c r="F104" s="73"/>
      <c r="G104" s="42"/>
      <c r="H104" s="67"/>
      <c r="I104" s="67"/>
      <c r="J104" s="67"/>
      <c r="K104" s="67"/>
      <c r="L104" s="67"/>
    </row>
    <row r="105" spans="1:12" s="68" customFormat="1" ht="12.75">
      <c r="A105" s="75" t="s">
        <v>20</v>
      </c>
      <c r="B105" s="305" t="s">
        <v>113</v>
      </c>
      <c r="C105" s="306">
        <v>62.65</v>
      </c>
      <c r="D105" s="307" t="s">
        <v>43</v>
      </c>
      <c r="E105" s="74"/>
      <c r="F105" s="73">
        <f t="shared" ref="F105:F132" si="15">ROUND(C105*E105,2)</f>
        <v>0</v>
      </c>
      <c r="G105" s="42"/>
      <c r="H105" s="67"/>
      <c r="I105" s="67"/>
      <c r="J105" s="67"/>
      <c r="K105" s="67"/>
      <c r="L105" s="67"/>
    </row>
    <row r="106" spans="1:12" s="68" customFormat="1" ht="12.75">
      <c r="A106" s="75" t="s">
        <v>21</v>
      </c>
      <c r="B106" s="305" t="s">
        <v>114</v>
      </c>
      <c r="C106" s="306">
        <v>25.23</v>
      </c>
      <c r="D106" s="307" t="s">
        <v>43</v>
      </c>
      <c r="E106" s="74"/>
      <c r="F106" s="73">
        <f t="shared" si="15"/>
        <v>0</v>
      </c>
      <c r="G106" s="42"/>
      <c r="H106" s="67"/>
      <c r="I106" s="67"/>
      <c r="J106" s="67"/>
      <c r="K106" s="67"/>
      <c r="L106" s="67"/>
    </row>
    <row r="107" spans="1:12" s="68" customFormat="1" ht="25.5">
      <c r="A107" s="75" t="s">
        <v>22</v>
      </c>
      <c r="B107" s="305" t="s">
        <v>115</v>
      </c>
      <c r="C107" s="306">
        <v>44.9</v>
      </c>
      <c r="D107" s="307" t="s">
        <v>43</v>
      </c>
      <c r="E107" s="74"/>
      <c r="F107" s="73">
        <f t="shared" si="15"/>
        <v>0</v>
      </c>
      <c r="G107" s="42"/>
      <c r="H107" s="67"/>
      <c r="I107" s="67"/>
      <c r="J107" s="67"/>
      <c r="K107" s="67"/>
      <c r="L107" s="67"/>
    </row>
    <row r="108" spans="1:12" s="68" customFormat="1" ht="12.75">
      <c r="A108" s="300"/>
      <c r="B108" s="304"/>
      <c r="C108" s="302"/>
      <c r="D108" s="303"/>
      <c r="E108" s="156"/>
      <c r="F108" s="73"/>
      <c r="G108" s="42"/>
      <c r="H108" s="67"/>
      <c r="I108" s="67"/>
      <c r="J108" s="67"/>
      <c r="K108" s="67"/>
      <c r="L108" s="67"/>
    </row>
    <row r="109" spans="1:12" s="68" customFormat="1" ht="12.75">
      <c r="A109" s="300">
        <v>9.3000000000000007</v>
      </c>
      <c r="B109" s="304" t="s">
        <v>116</v>
      </c>
      <c r="C109" s="302"/>
      <c r="D109" s="303"/>
      <c r="E109" s="156"/>
      <c r="F109" s="73"/>
      <c r="G109" s="42"/>
      <c r="H109" s="67"/>
      <c r="I109" s="67"/>
      <c r="J109" s="67"/>
      <c r="K109" s="67"/>
      <c r="L109" s="67"/>
    </row>
    <row r="110" spans="1:12" s="68" customFormat="1" ht="12.75">
      <c r="A110" s="75" t="s">
        <v>25</v>
      </c>
      <c r="B110" s="305" t="s">
        <v>117</v>
      </c>
      <c r="C110" s="306">
        <v>13.77</v>
      </c>
      <c r="D110" s="307" t="s">
        <v>43</v>
      </c>
      <c r="E110" s="74"/>
      <c r="F110" s="73">
        <f t="shared" si="15"/>
        <v>0</v>
      </c>
      <c r="G110" s="42"/>
      <c r="H110" s="67"/>
      <c r="I110" s="67"/>
      <c r="J110" s="67"/>
      <c r="K110" s="67"/>
      <c r="L110" s="67"/>
    </row>
    <row r="111" spans="1:12" s="68" customFormat="1" ht="25.5">
      <c r="A111" s="75" t="s">
        <v>26</v>
      </c>
      <c r="B111" s="305" t="s">
        <v>118</v>
      </c>
      <c r="C111" s="306">
        <v>4.28</v>
      </c>
      <c r="D111" s="307" t="s">
        <v>43</v>
      </c>
      <c r="E111" s="74"/>
      <c r="F111" s="73">
        <f t="shared" si="15"/>
        <v>0</v>
      </c>
      <c r="G111" s="42"/>
      <c r="H111" s="67"/>
      <c r="I111" s="67"/>
      <c r="J111" s="67"/>
      <c r="K111" s="67"/>
      <c r="L111" s="67"/>
    </row>
    <row r="112" spans="1:12" s="68" customFormat="1" ht="12.75">
      <c r="A112" s="75" t="s">
        <v>27</v>
      </c>
      <c r="B112" s="305" t="s">
        <v>119</v>
      </c>
      <c r="C112" s="306">
        <v>3.24</v>
      </c>
      <c r="D112" s="307" t="s">
        <v>43</v>
      </c>
      <c r="E112" s="74"/>
      <c r="F112" s="73">
        <f t="shared" si="15"/>
        <v>0</v>
      </c>
      <c r="G112" s="42"/>
      <c r="H112" s="67"/>
      <c r="I112" s="67"/>
      <c r="J112" s="67"/>
      <c r="K112" s="67"/>
      <c r="L112" s="67"/>
    </row>
    <row r="113" spans="1:12" s="68" customFormat="1" ht="12.75">
      <c r="A113" s="75" t="s">
        <v>28</v>
      </c>
      <c r="B113" s="305" t="s">
        <v>120</v>
      </c>
      <c r="C113" s="306">
        <v>6.04</v>
      </c>
      <c r="D113" s="307" t="s">
        <v>43</v>
      </c>
      <c r="E113" s="74"/>
      <c r="F113" s="73">
        <f t="shared" si="15"/>
        <v>0</v>
      </c>
      <c r="G113" s="42"/>
      <c r="H113" s="67"/>
      <c r="I113" s="67"/>
      <c r="J113" s="67"/>
      <c r="K113" s="67"/>
      <c r="L113" s="67"/>
    </row>
    <row r="114" spans="1:12" s="68" customFormat="1" ht="25.5">
      <c r="A114" s="75" t="s">
        <v>29</v>
      </c>
      <c r="B114" s="305" t="s">
        <v>121</v>
      </c>
      <c r="C114" s="306">
        <v>1.51</v>
      </c>
      <c r="D114" s="307" t="s">
        <v>43</v>
      </c>
      <c r="E114" s="74"/>
      <c r="F114" s="73">
        <f t="shared" si="15"/>
        <v>0</v>
      </c>
      <c r="G114" s="42"/>
      <c r="H114" s="67"/>
      <c r="I114" s="67"/>
      <c r="J114" s="67"/>
      <c r="K114" s="67"/>
      <c r="L114" s="67"/>
    </row>
    <row r="115" spans="1:12" s="68" customFormat="1" ht="12.75">
      <c r="A115" s="300"/>
      <c r="B115" s="304"/>
      <c r="C115" s="302"/>
      <c r="D115" s="303"/>
      <c r="E115" s="156"/>
      <c r="F115" s="73"/>
      <c r="G115" s="42"/>
      <c r="H115" s="67"/>
      <c r="I115" s="67"/>
      <c r="J115" s="67"/>
      <c r="K115" s="67"/>
      <c r="L115" s="67"/>
    </row>
    <row r="116" spans="1:12" s="68" customFormat="1" ht="12.75">
      <c r="A116" s="300">
        <v>9.4</v>
      </c>
      <c r="B116" s="304" t="s">
        <v>103</v>
      </c>
      <c r="C116" s="302"/>
      <c r="D116" s="303"/>
      <c r="E116" s="156"/>
      <c r="F116" s="73"/>
      <c r="G116" s="42"/>
      <c r="H116" s="67"/>
      <c r="I116" s="67"/>
      <c r="J116" s="67"/>
      <c r="K116" s="67"/>
      <c r="L116" s="67"/>
    </row>
    <row r="117" spans="1:12" s="68" customFormat="1" ht="12.75">
      <c r="A117" s="75" t="s">
        <v>129</v>
      </c>
      <c r="B117" s="308" t="s">
        <v>122</v>
      </c>
      <c r="C117" s="306">
        <v>85.2</v>
      </c>
      <c r="D117" s="307" t="s">
        <v>61</v>
      </c>
      <c r="E117" s="74"/>
      <c r="F117" s="73">
        <f t="shared" si="15"/>
        <v>0</v>
      </c>
      <c r="G117" s="42"/>
      <c r="H117" s="67"/>
      <c r="I117" s="67"/>
      <c r="J117" s="67"/>
      <c r="K117" s="67"/>
      <c r="L117" s="67"/>
    </row>
    <row r="118" spans="1:12" s="68" customFormat="1" ht="12.75">
      <c r="A118" s="75" t="s">
        <v>130</v>
      </c>
      <c r="B118" s="308" t="s">
        <v>123</v>
      </c>
      <c r="C118" s="306">
        <v>227.2</v>
      </c>
      <c r="D118" s="307" t="s">
        <v>61</v>
      </c>
      <c r="E118" s="74"/>
      <c r="F118" s="73">
        <f t="shared" si="15"/>
        <v>0</v>
      </c>
      <c r="G118" s="42"/>
      <c r="H118" s="67"/>
      <c r="I118" s="67"/>
      <c r="J118" s="67"/>
      <c r="K118" s="67"/>
      <c r="L118" s="67"/>
    </row>
    <row r="119" spans="1:12" s="68" customFormat="1" ht="12.75">
      <c r="A119" s="300"/>
      <c r="B119" s="301"/>
      <c r="C119" s="302"/>
      <c r="D119" s="303"/>
      <c r="E119" s="156"/>
      <c r="F119" s="73"/>
      <c r="G119" s="42"/>
      <c r="H119" s="67"/>
      <c r="I119" s="67"/>
      <c r="J119" s="67"/>
      <c r="K119" s="67"/>
      <c r="L119" s="67"/>
    </row>
    <row r="120" spans="1:12" s="68" customFormat="1" ht="12.75">
      <c r="A120" s="300">
        <v>9.5</v>
      </c>
      <c r="B120" s="301" t="s">
        <v>124</v>
      </c>
      <c r="C120" s="302"/>
      <c r="D120" s="303"/>
      <c r="E120" s="156"/>
      <c r="F120" s="73"/>
      <c r="G120" s="42"/>
      <c r="H120" s="67"/>
      <c r="I120" s="67"/>
      <c r="J120" s="67"/>
      <c r="K120" s="67"/>
      <c r="L120" s="67"/>
    </row>
    <row r="121" spans="1:12" s="68" customFormat="1" ht="12.75">
      <c r="A121" s="75" t="s">
        <v>409</v>
      </c>
      <c r="B121" s="308" t="s">
        <v>44</v>
      </c>
      <c r="C121" s="306">
        <v>148.9</v>
      </c>
      <c r="D121" s="307" t="s">
        <v>61</v>
      </c>
      <c r="E121" s="74"/>
      <c r="F121" s="73">
        <f t="shared" si="15"/>
        <v>0</v>
      </c>
      <c r="G121" s="42"/>
      <c r="H121" s="67"/>
      <c r="I121" s="67"/>
      <c r="J121" s="67"/>
      <c r="K121" s="67"/>
      <c r="L121" s="67"/>
    </row>
    <row r="122" spans="1:12" s="68" customFormat="1" ht="12.75">
      <c r="A122" s="75" t="s">
        <v>410</v>
      </c>
      <c r="B122" s="308" t="s">
        <v>125</v>
      </c>
      <c r="C122" s="306">
        <v>148.9</v>
      </c>
      <c r="D122" s="307" t="s">
        <v>61</v>
      </c>
      <c r="E122" s="74"/>
      <c r="F122" s="73">
        <f t="shared" si="15"/>
        <v>0</v>
      </c>
      <c r="G122" s="42"/>
      <c r="H122" s="67"/>
      <c r="I122" s="67"/>
      <c r="J122" s="67"/>
      <c r="K122" s="67"/>
      <c r="L122" s="67"/>
    </row>
    <row r="123" spans="1:12" s="68" customFormat="1" ht="12.75">
      <c r="A123" s="75" t="s">
        <v>411</v>
      </c>
      <c r="B123" s="308" t="s">
        <v>45</v>
      </c>
      <c r="C123" s="306">
        <v>892</v>
      </c>
      <c r="D123" s="307" t="s">
        <v>8</v>
      </c>
      <c r="E123" s="74"/>
      <c r="F123" s="73">
        <f t="shared" si="15"/>
        <v>0</v>
      </c>
      <c r="G123" s="42"/>
      <c r="H123" s="67"/>
      <c r="I123" s="67"/>
      <c r="J123" s="67"/>
      <c r="K123" s="67"/>
      <c r="L123" s="67"/>
    </row>
    <row r="124" spans="1:12" s="68" customFormat="1" ht="12.75">
      <c r="A124" s="300"/>
      <c r="B124" s="301"/>
      <c r="C124" s="302"/>
      <c r="D124" s="303"/>
      <c r="E124" s="156"/>
      <c r="F124" s="73"/>
      <c r="G124" s="42"/>
      <c r="H124" s="67"/>
      <c r="I124" s="67"/>
      <c r="J124" s="67"/>
      <c r="K124" s="67"/>
      <c r="L124" s="67"/>
    </row>
    <row r="125" spans="1:12" s="68" customFormat="1" ht="12.75">
      <c r="A125" s="300">
        <v>9.6</v>
      </c>
      <c r="B125" s="301" t="s">
        <v>126</v>
      </c>
      <c r="C125" s="302"/>
      <c r="D125" s="303"/>
      <c r="E125" s="156"/>
      <c r="F125" s="73"/>
      <c r="G125" s="42"/>
      <c r="H125" s="67"/>
      <c r="I125" s="67"/>
      <c r="J125" s="67"/>
      <c r="K125" s="67"/>
      <c r="L125" s="67"/>
    </row>
    <row r="126" spans="1:12" s="68" customFormat="1" ht="12.75">
      <c r="A126" s="75" t="s">
        <v>412</v>
      </c>
      <c r="B126" s="308" t="s">
        <v>127</v>
      </c>
      <c r="C126" s="306">
        <v>148.9</v>
      </c>
      <c r="D126" s="307" t="s">
        <v>61</v>
      </c>
      <c r="E126" s="74"/>
      <c r="F126" s="73">
        <f>ROUND(C126*E126,2)</f>
        <v>0</v>
      </c>
      <c r="G126" s="42"/>
      <c r="H126" s="67"/>
      <c r="I126" s="67"/>
      <c r="J126" s="67"/>
      <c r="K126" s="67"/>
      <c r="L126" s="67"/>
    </row>
    <row r="127" spans="1:12" s="68" customFormat="1" ht="12.75">
      <c r="A127" s="75" t="s">
        <v>413</v>
      </c>
      <c r="B127" s="308" t="s">
        <v>128</v>
      </c>
      <c r="C127" s="306">
        <v>148.9</v>
      </c>
      <c r="D127" s="307" t="s">
        <v>61</v>
      </c>
      <c r="E127" s="74"/>
      <c r="F127" s="73">
        <f>ROUND(C127*E127,2)</f>
        <v>0</v>
      </c>
      <c r="G127" s="42"/>
      <c r="H127" s="67"/>
      <c r="I127" s="67"/>
      <c r="J127" s="67"/>
      <c r="K127" s="67"/>
      <c r="L127" s="67"/>
    </row>
    <row r="128" spans="1:12" s="68" customFormat="1" ht="12.75">
      <c r="A128" s="75"/>
      <c r="B128" s="308"/>
      <c r="C128" s="306"/>
      <c r="D128" s="307"/>
      <c r="E128" s="74"/>
      <c r="F128" s="73"/>
      <c r="G128" s="42"/>
      <c r="H128" s="67"/>
      <c r="I128" s="67"/>
      <c r="J128" s="67"/>
      <c r="K128" s="67"/>
      <c r="L128" s="67"/>
    </row>
    <row r="129" spans="1:23" s="68" customFormat="1" ht="12.75">
      <c r="A129" s="300">
        <v>9.6999999999999993</v>
      </c>
      <c r="B129" s="309" t="s">
        <v>14</v>
      </c>
      <c r="C129" s="306"/>
      <c r="D129" s="307"/>
      <c r="E129" s="74"/>
      <c r="F129" s="73"/>
      <c r="G129" s="42"/>
      <c r="H129" s="67"/>
      <c r="I129" s="67"/>
      <c r="J129" s="67"/>
      <c r="K129" s="67"/>
      <c r="L129" s="67"/>
    </row>
    <row r="130" spans="1:23" s="68" customFormat="1" ht="51">
      <c r="A130" s="75" t="s">
        <v>414</v>
      </c>
      <c r="B130" s="310" t="s">
        <v>341</v>
      </c>
      <c r="C130" s="306">
        <v>151</v>
      </c>
      <c r="D130" s="303" t="s">
        <v>8</v>
      </c>
      <c r="E130" s="156"/>
      <c r="F130" s="73">
        <f t="shared" si="15"/>
        <v>0</v>
      </c>
      <c r="G130" s="42"/>
      <c r="H130" s="67"/>
      <c r="I130" s="67"/>
      <c r="J130" s="67"/>
      <c r="K130" s="67"/>
      <c r="L130" s="67"/>
    </row>
    <row r="131" spans="1:23" s="68" customFormat="1" ht="25.5">
      <c r="A131" s="75" t="s">
        <v>415</v>
      </c>
      <c r="B131" s="311" t="s">
        <v>380</v>
      </c>
      <c r="C131" s="306">
        <v>1</v>
      </c>
      <c r="D131" s="303" t="s">
        <v>35</v>
      </c>
      <c r="E131" s="157"/>
      <c r="F131" s="73">
        <f t="shared" si="15"/>
        <v>0</v>
      </c>
      <c r="G131" s="42"/>
      <c r="H131" s="67"/>
      <c r="I131" s="67"/>
      <c r="J131" s="67"/>
      <c r="K131" s="67"/>
      <c r="L131" s="67"/>
    </row>
    <row r="132" spans="1:23" s="68" customFormat="1" ht="12.75">
      <c r="A132" s="75" t="s">
        <v>416</v>
      </c>
      <c r="B132" s="311" t="s">
        <v>405</v>
      </c>
      <c r="C132" s="306">
        <v>658.6</v>
      </c>
      <c r="D132" s="313" t="s">
        <v>61</v>
      </c>
      <c r="E132" s="156"/>
      <c r="F132" s="73">
        <f t="shared" si="15"/>
        <v>0</v>
      </c>
      <c r="G132" s="42"/>
      <c r="H132" s="67"/>
      <c r="I132" s="67"/>
      <c r="J132" s="67"/>
      <c r="K132" s="67"/>
      <c r="L132" s="67"/>
    </row>
    <row r="133" spans="1:23" s="68" customFormat="1" ht="12.75">
      <c r="A133" s="314"/>
      <c r="B133" s="304"/>
      <c r="C133" s="315"/>
      <c r="D133" s="313"/>
      <c r="E133" s="156"/>
      <c r="F133" s="73"/>
      <c r="G133" s="42"/>
      <c r="H133" s="67"/>
      <c r="I133" s="67"/>
      <c r="J133" s="67"/>
      <c r="K133" s="67"/>
      <c r="L133" s="67"/>
    </row>
    <row r="134" spans="1:23" s="104" customFormat="1" ht="12.75" customHeight="1">
      <c r="A134" s="316"/>
      <c r="B134" s="317" t="s">
        <v>419</v>
      </c>
      <c r="C134" s="318"/>
      <c r="D134" s="319"/>
      <c r="E134" s="158"/>
      <c r="F134" s="579">
        <f>SUM(F51:F133)</f>
        <v>0</v>
      </c>
      <c r="G134" s="101"/>
      <c r="H134" s="102"/>
      <c r="I134" s="103"/>
      <c r="K134" s="103"/>
    </row>
    <row r="135" spans="1:23" s="69" customFormat="1" ht="12.75">
      <c r="A135" s="320"/>
      <c r="B135" s="321"/>
      <c r="C135" s="312"/>
      <c r="D135" s="322"/>
      <c r="E135" s="159"/>
      <c r="F135" s="580"/>
      <c r="G135" s="42"/>
      <c r="H135" s="11"/>
      <c r="I135" s="11"/>
      <c r="J135" s="11"/>
      <c r="K135" s="11"/>
      <c r="L135" s="11"/>
    </row>
    <row r="136" spans="1:23" s="107" customFormat="1" ht="12" customHeight="1">
      <c r="A136" s="261" t="s">
        <v>420</v>
      </c>
      <c r="B136" s="323" t="s">
        <v>468</v>
      </c>
      <c r="C136" s="324"/>
      <c r="D136" s="325"/>
      <c r="E136" s="160"/>
      <c r="F136" s="581"/>
      <c r="G136" s="42"/>
      <c r="H136" s="105"/>
      <c r="I136" s="105"/>
      <c r="J136" s="105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</row>
    <row r="137" spans="1:23" s="107" customFormat="1" ht="5.25" customHeight="1">
      <c r="A137" s="326"/>
      <c r="B137" s="327"/>
      <c r="C137" s="324"/>
      <c r="D137" s="325"/>
      <c r="E137" s="160"/>
      <c r="F137" s="581"/>
      <c r="G137" s="42"/>
      <c r="H137" s="105"/>
      <c r="I137" s="105"/>
      <c r="J137" s="105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</row>
    <row r="138" spans="1:23" s="109" customFormat="1" ht="12" customHeight="1">
      <c r="A138" s="328">
        <v>1</v>
      </c>
      <c r="B138" s="327" t="s">
        <v>423</v>
      </c>
      <c r="C138" s="324"/>
      <c r="D138" s="325"/>
      <c r="E138" s="160"/>
      <c r="F138" s="581"/>
      <c r="G138" s="42"/>
      <c r="H138" s="108"/>
      <c r="I138" s="108"/>
      <c r="J138" s="108"/>
    </row>
    <row r="139" spans="1:23" s="107" customFormat="1" ht="12" customHeight="1">
      <c r="A139" s="329">
        <v>1.1000000000000001</v>
      </c>
      <c r="B139" s="330" t="s">
        <v>424</v>
      </c>
      <c r="C139" s="331">
        <v>2</v>
      </c>
      <c r="D139" s="332" t="s">
        <v>425</v>
      </c>
      <c r="E139" s="161"/>
      <c r="F139" s="582">
        <f t="shared" ref="F139:F144" si="16">ROUND(C139*E139,2)</f>
        <v>0</v>
      </c>
      <c r="G139" s="42"/>
      <c r="H139" s="84"/>
      <c r="I139" s="105"/>
      <c r="J139" s="105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</row>
    <row r="140" spans="1:23" s="107" customFormat="1" ht="12" customHeight="1">
      <c r="A140" s="329">
        <v>1.2</v>
      </c>
      <c r="B140" s="330" t="s">
        <v>426</v>
      </c>
      <c r="C140" s="333">
        <v>1</v>
      </c>
      <c r="D140" s="334" t="s">
        <v>35</v>
      </c>
      <c r="E140" s="163"/>
      <c r="F140" s="582">
        <f t="shared" si="16"/>
        <v>0</v>
      </c>
      <c r="G140" s="42"/>
      <c r="H140" s="85"/>
      <c r="I140" s="86"/>
      <c r="J140" s="85"/>
      <c r="K140" s="87"/>
      <c r="L140" s="85"/>
      <c r="M140" s="4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</row>
    <row r="141" spans="1:23" s="107" customFormat="1" ht="12" customHeight="1">
      <c r="A141" s="329">
        <v>1.3</v>
      </c>
      <c r="B141" s="330" t="s">
        <v>427</v>
      </c>
      <c r="C141" s="333">
        <v>1</v>
      </c>
      <c r="D141" s="332" t="s">
        <v>425</v>
      </c>
      <c r="E141" s="163"/>
      <c r="F141" s="582">
        <f t="shared" si="16"/>
        <v>0</v>
      </c>
      <c r="G141" s="42"/>
      <c r="H141" s="85"/>
      <c r="I141" s="86"/>
      <c r="J141" s="85"/>
      <c r="K141" s="87"/>
      <c r="L141" s="85"/>
      <c r="M141" s="4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</row>
    <row r="142" spans="1:23" s="107" customFormat="1" ht="12" customHeight="1">
      <c r="A142" s="329">
        <v>1.4</v>
      </c>
      <c r="B142" s="330" t="s">
        <v>428</v>
      </c>
      <c r="C142" s="335">
        <v>1</v>
      </c>
      <c r="D142" s="334" t="s">
        <v>35</v>
      </c>
      <c r="E142" s="164"/>
      <c r="F142" s="582">
        <f t="shared" si="16"/>
        <v>0</v>
      </c>
      <c r="G142" s="42"/>
      <c r="H142" s="88"/>
      <c r="I142" s="88"/>
      <c r="J142" s="89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</row>
    <row r="143" spans="1:23" s="107" customFormat="1" ht="12" customHeight="1">
      <c r="A143" s="329">
        <v>1.5</v>
      </c>
      <c r="B143" s="330" t="s">
        <v>429</v>
      </c>
      <c r="C143" s="336">
        <v>1</v>
      </c>
      <c r="D143" s="334" t="s">
        <v>35</v>
      </c>
      <c r="E143" s="163"/>
      <c r="F143" s="582">
        <f t="shared" si="16"/>
        <v>0</v>
      </c>
      <c r="G143" s="42"/>
      <c r="H143" s="88"/>
      <c r="I143" s="90"/>
      <c r="J143" s="91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</row>
    <row r="144" spans="1:23" s="107" customFormat="1" ht="12" customHeight="1">
      <c r="A144" s="329">
        <v>1.6</v>
      </c>
      <c r="B144" s="330" t="s">
        <v>430</v>
      </c>
      <c r="C144" s="335">
        <v>2</v>
      </c>
      <c r="D144" s="332" t="s">
        <v>425</v>
      </c>
      <c r="E144" s="164"/>
      <c r="F144" s="582">
        <f t="shared" si="16"/>
        <v>0</v>
      </c>
      <c r="G144" s="42"/>
      <c r="H144" s="88"/>
      <c r="I144" s="90"/>
      <c r="J144" s="91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</row>
    <row r="145" spans="1:23" s="107" customFormat="1" ht="22.15" customHeight="1">
      <c r="A145" s="329">
        <v>1.7</v>
      </c>
      <c r="B145" s="337" t="s">
        <v>431</v>
      </c>
      <c r="C145" s="338">
        <v>1</v>
      </c>
      <c r="D145" s="339" t="s">
        <v>56</v>
      </c>
      <c r="E145" s="165"/>
      <c r="F145" s="583">
        <f>ROUND((C145*E145),2)</f>
        <v>0</v>
      </c>
      <c r="G145" s="42"/>
      <c r="H145" s="88"/>
      <c r="I145" s="92"/>
      <c r="J145" s="91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</row>
    <row r="146" spans="1:23" s="107" customFormat="1" ht="12" customHeight="1">
      <c r="A146" s="329">
        <v>1.8</v>
      </c>
      <c r="B146" s="340" t="s">
        <v>432</v>
      </c>
      <c r="C146" s="100">
        <v>3</v>
      </c>
      <c r="D146" s="332" t="s">
        <v>35</v>
      </c>
      <c r="E146" s="166"/>
      <c r="F146" s="582">
        <f>ROUND(C146*E146,2)</f>
        <v>0</v>
      </c>
      <c r="G146" s="42"/>
      <c r="H146" s="88"/>
      <c r="I146" s="92"/>
      <c r="J146" s="91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</row>
    <row r="147" spans="1:23" s="107" customFormat="1" ht="12" customHeight="1">
      <c r="A147" s="329">
        <v>1.9</v>
      </c>
      <c r="B147" s="340" t="s">
        <v>433</v>
      </c>
      <c r="C147" s="341">
        <v>3</v>
      </c>
      <c r="D147" s="334" t="s">
        <v>35</v>
      </c>
      <c r="E147" s="167"/>
      <c r="F147" s="582">
        <f>ROUND(C147*E147,2)</f>
        <v>0</v>
      </c>
      <c r="G147" s="42"/>
      <c r="H147" s="88"/>
      <c r="I147" s="92"/>
      <c r="J147" s="91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</row>
    <row r="148" spans="1:23" s="107" customFormat="1" ht="12" customHeight="1">
      <c r="A148" s="342">
        <v>1.1000000000000001</v>
      </c>
      <c r="B148" s="337" t="s">
        <v>434</v>
      </c>
      <c r="C148" s="343">
        <v>3</v>
      </c>
      <c r="D148" s="344" t="s">
        <v>34</v>
      </c>
      <c r="E148" s="168"/>
      <c r="F148" s="584">
        <f>+ROUND(C148*E148,2)</f>
        <v>0</v>
      </c>
      <c r="G148" s="42"/>
      <c r="H148" s="93"/>
      <c r="I148" s="92"/>
      <c r="J148" s="91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</row>
    <row r="149" spans="1:23" s="107" customFormat="1" ht="12" customHeight="1">
      <c r="A149" s="345">
        <v>1.1100000000000001</v>
      </c>
      <c r="B149" s="337" t="s">
        <v>435</v>
      </c>
      <c r="C149" s="343">
        <v>3</v>
      </c>
      <c r="D149" s="346" t="s">
        <v>34</v>
      </c>
      <c r="E149" s="168"/>
      <c r="F149" s="584">
        <f>+ROUND(C149*E149,2)</f>
        <v>0</v>
      </c>
      <c r="G149" s="42"/>
      <c r="H149" s="88"/>
      <c r="I149" s="92"/>
      <c r="J149" s="91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</row>
    <row r="150" spans="1:23" s="107" customFormat="1" ht="12" customHeight="1">
      <c r="A150" s="342">
        <v>1.1200000000000001</v>
      </c>
      <c r="B150" s="330" t="s">
        <v>436</v>
      </c>
      <c r="C150" s="333">
        <v>900</v>
      </c>
      <c r="D150" s="347" t="s">
        <v>437</v>
      </c>
      <c r="E150" s="169"/>
      <c r="F150" s="585">
        <f>ROUND(C150*E150,2)</f>
        <v>0</v>
      </c>
      <c r="G150" s="42"/>
      <c r="H150" s="94"/>
      <c r="I150" s="3"/>
      <c r="J150" s="110"/>
      <c r="K150" s="111"/>
      <c r="L150" s="112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</row>
    <row r="151" spans="1:23" s="107" customFormat="1" ht="12" customHeight="1">
      <c r="A151" s="345">
        <v>1.1299999999999999</v>
      </c>
      <c r="B151" s="330" t="s">
        <v>470</v>
      </c>
      <c r="C151" s="348">
        <v>1</v>
      </c>
      <c r="D151" s="334" t="s">
        <v>35</v>
      </c>
      <c r="E151" s="170"/>
      <c r="F151" s="582">
        <f>ROUND(C151*E151,2)</f>
        <v>0</v>
      </c>
      <c r="G151" s="42"/>
      <c r="H151" s="95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</row>
    <row r="152" spans="1:23" s="107" customFormat="1" ht="12" customHeight="1">
      <c r="A152" s="342">
        <v>1.1399999999999999</v>
      </c>
      <c r="B152" s="349" t="s">
        <v>471</v>
      </c>
      <c r="C152" s="100">
        <v>2</v>
      </c>
      <c r="D152" s="332" t="s">
        <v>35</v>
      </c>
      <c r="E152" s="169"/>
      <c r="F152" s="582">
        <f>ROUND(C152*E152,2)</f>
        <v>0</v>
      </c>
      <c r="G152" s="42"/>
      <c r="H152" s="9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</row>
    <row r="153" spans="1:23" s="109" customFormat="1" ht="12" customHeight="1">
      <c r="A153" s="345">
        <v>1.1499999999999999</v>
      </c>
      <c r="B153" s="350" t="s">
        <v>472</v>
      </c>
      <c r="C153" s="351">
        <v>2</v>
      </c>
      <c r="D153" s="334" t="s">
        <v>35</v>
      </c>
      <c r="E153" s="171"/>
      <c r="F153" s="582">
        <f>ROUND(C153*E153,2)</f>
        <v>0</v>
      </c>
      <c r="G153" s="42"/>
      <c r="H153" s="96"/>
    </row>
    <row r="154" spans="1:23" s="7" customFormat="1" ht="12.75" customHeight="1">
      <c r="A154" s="352"/>
      <c r="B154" s="353"/>
      <c r="C154" s="354"/>
      <c r="D154" s="355"/>
      <c r="E154" s="172"/>
      <c r="F154" s="586"/>
      <c r="G154" s="42"/>
      <c r="H154" s="16"/>
      <c r="I154" s="8"/>
    </row>
    <row r="155" spans="1:23" s="107" customFormat="1" ht="7.5" customHeight="1">
      <c r="A155" s="356"/>
      <c r="B155" s="357"/>
      <c r="C155" s="358"/>
      <c r="D155" s="359"/>
      <c r="E155" s="174"/>
      <c r="F155" s="587"/>
      <c r="G155" s="42"/>
      <c r="H155" s="113"/>
      <c r="I155" s="111"/>
      <c r="J155" s="106"/>
      <c r="K155" s="111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</row>
    <row r="156" spans="1:23" s="109" customFormat="1" ht="12.6" customHeight="1">
      <c r="A156" s="360">
        <v>2</v>
      </c>
      <c r="B156" s="361" t="s">
        <v>438</v>
      </c>
      <c r="C156" s="362"/>
      <c r="D156" s="363"/>
      <c r="E156" s="175"/>
      <c r="F156" s="588"/>
      <c r="G156" s="42"/>
      <c r="H156" s="114"/>
      <c r="I156" s="115"/>
      <c r="K156" s="115"/>
    </row>
    <row r="157" spans="1:23" s="109" customFormat="1" ht="54" customHeight="1">
      <c r="A157" s="364">
        <v>2.1</v>
      </c>
      <c r="B157" s="365" t="s">
        <v>477</v>
      </c>
      <c r="C157" s="366">
        <v>35</v>
      </c>
      <c r="D157" s="367" t="s">
        <v>8</v>
      </c>
      <c r="E157" s="176"/>
      <c r="F157" s="589">
        <f t="shared" ref="F157" si="17">ROUND((C157*E157),2)</f>
        <v>0</v>
      </c>
      <c r="G157" s="42"/>
      <c r="H157" s="114"/>
      <c r="I157" s="115"/>
      <c r="K157" s="115"/>
    </row>
    <row r="158" spans="1:23" s="109" customFormat="1" ht="63.75" customHeight="1">
      <c r="A158" s="368">
        <v>2.2000000000000002</v>
      </c>
      <c r="B158" s="365" t="s">
        <v>439</v>
      </c>
      <c r="C158" s="369">
        <v>8</v>
      </c>
      <c r="D158" s="370" t="s">
        <v>8</v>
      </c>
      <c r="E158" s="177"/>
      <c r="F158" s="590">
        <f t="shared" ref="F158:F165" si="18">ROUND(C158*E158,2)</f>
        <v>0</v>
      </c>
      <c r="G158" s="42"/>
      <c r="H158" s="114"/>
      <c r="I158" s="115"/>
      <c r="K158" s="115"/>
    </row>
    <row r="159" spans="1:23" s="109" customFormat="1" ht="54" customHeight="1">
      <c r="A159" s="364">
        <v>2.2999999999999998</v>
      </c>
      <c r="B159" s="365" t="s">
        <v>440</v>
      </c>
      <c r="C159" s="369">
        <v>10</v>
      </c>
      <c r="D159" s="370" t="s">
        <v>8</v>
      </c>
      <c r="E159" s="177"/>
      <c r="F159" s="590">
        <f t="shared" si="18"/>
        <v>0</v>
      </c>
      <c r="G159" s="42"/>
      <c r="H159" s="114"/>
      <c r="I159" s="115"/>
      <c r="K159" s="115"/>
    </row>
    <row r="160" spans="1:23" s="109" customFormat="1" ht="52.15" customHeight="1">
      <c r="A160" s="368">
        <v>2.4</v>
      </c>
      <c r="B160" s="365" t="s">
        <v>441</v>
      </c>
      <c r="C160" s="369">
        <v>20</v>
      </c>
      <c r="D160" s="370" t="s">
        <v>8</v>
      </c>
      <c r="E160" s="177"/>
      <c r="F160" s="590">
        <f t="shared" si="18"/>
        <v>0</v>
      </c>
      <c r="G160" s="42"/>
      <c r="H160" s="114"/>
      <c r="I160" s="115"/>
      <c r="K160" s="115"/>
    </row>
    <row r="161" spans="1:11" s="109" customFormat="1" ht="40.15" customHeight="1">
      <c r="A161" s="364">
        <v>2.5</v>
      </c>
      <c r="B161" s="365" t="s">
        <v>442</v>
      </c>
      <c r="C161" s="369">
        <v>8</v>
      </c>
      <c r="D161" s="370" t="s">
        <v>8</v>
      </c>
      <c r="E161" s="177"/>
      <c r="F161" s="590">
        <f t="shared" si="18"/>
        <v>0</v>
      </c>
      <c r="G161" s="42"/>
      <c r="H161" s="114"/>
      <c r="I161" s="115"/>
      <c r="K161" s="115"/>
    </row>
    <row r="162" spans="1:11" s="109" customFormat="1" ht="25.9" customHeight="1">
      <c r="A162" s="368">
        <v>2.6</v>
      </c>
      <c r="B162" s="371" t="s">
        <v>443</v>
      </c>
      <c r="C162" s="372">
        <v>1</v>
      </c>
      <c r="D162" s="332" t="s">
        <v>35</v>
      </c>
      <c r="E162" s="178"/>
      <c r="F162" s="590">
        <f t="shared" si="18"/>
        <v>0</v>
      </c>
      <c r="G162" s="42"/>
      <c r="H162" s="114"/>
      <c r="I162" s="115"/>
      <c r="K162" s="115"/>
    </row>
    <row r="163" spans="1:11" s="109" customFormat="1" ht="12.6" customHeight="1">
      <c r="A163" s="364">
        <v>2.7</v>
      </c>
      <c r="B163" s="371" t="s">
        <v>444</v>
      </c>
      <c r="C163" s="373">
        <v>1</v>
      </c>
      <c r="D163" s="332" t="s">
        <v>35</v>
      </c>
      <c r="E163" s="178"/>
      <c r="F163" s="591">
        <f t="shared" si="18"/>
        <v>0</v>
      </c>
      <c r="G163" s="42"/>
      <c r="H163" s="114"/>
      <c r="I163" s="115"/>
      <c r="K163" s="115"/>
    </row>
    <row r="164" spans="1:11" s="109" customFormat="1" ht="12.6" customHeight="1">
      <c r="A164" s="368">
        <v>2.8</v>
      </c>
      <c r="B164" s="371" t="s">
        <v>445</v>
      </c>
      <c r="C164" s="373">
        <v>1</v>
      </c>
      <c r="D164" s="332" t="s">
        <v>35</v>
      </c>
      <c r="E164" s="178"/>
      <c r="F164" s="591">
        <f t="shared" si="18"/>
        <v>0</v>
      </c>
      <c r="G164" s="42"/>
      <c r="H164" s="114"/>
      <c r="I164" s="115"/>
      <c r="K164" s="115"/>
    </row>
    <row r="165" spans="1:11" s="109" customFormat="1" ht="12.6" customHeight="1">
      <c r="A165" s="364">
        <v>2.9</v>
      </c>
      <c r="B165" s="371" t="s">
        <v>469</v>
      </c>
      <c r="C165" s="373">
        <v>1</v>
      </c>
      <c r="D165" s="334" t="s">
        <v>35</v>
      </c>
      <c r="E165" s="179"/>
      <c r="F165" s="591">
        <f t="shared" si="18"/>
        <v>0</v>
      </c>
      <c r="G165" s="42"/>
      <c r="H165" s="114"/>
      <c r="I165" s="115"/>
      <c r="K165" s="115"/>
    </row>
    <row r="166" spans="1:11" s="109" customFormat="1" ht="12.6" customHeight="1">
      <c r="A166" s="374"/>
      <c r="B166" s="375"/>
      <c r="C166" s="348"/>
      <c r="D166" s="376"/>
      <c r="E166" s="180"/>
      <c r="F166" s="592"/>
      <c r="G166" s="42"/>
      <c r="H166" s="114"/>
      <c r="I166" s="115"/>
      <c r="K166" s="115"/>
    </row>
    <row r="167" spans="1:11" s="109" customFormat="1" ht="12.75" customHeight="1">
      <c r="A167" s="360">
        <v>3</v>
      </c>
      <c r="B167" s="377" t="s">
        <v>446</v>
      </c>
      <c r="C167" s="362"/>
      <c r="D167" s="334"/>
      <c r="E167" s="181"/>
      <c r="F167" s="593"/>
      <c r="G167" s="42"/>
      <c r="H167" s="114"/>
      <c r="I167" s="115"/>
      <c r="K167" s="115"/>
    </row>
    <row r="168" spans="1:11" s="109" customFormat="1" ht="38.450000000000003" customHeight="1">
      <c r="A168" s="378">
        <v>3.1</v>
      </c>
      <c r="B168" s="365" t="s">
        <v>447</v>
      </c>
      <c r="C168" s="372">
        <v>3</v>
      </c>
      <c r="D168" s="334" t="s">
        <v>35</v>
      </c>
      <c r="E168" s="182"/>
      <c r="F168" s="594">
        <f>ROUND(C168*E168,2)</f>
        <v>0</v>
      </c>
      <c r="G168" s="42"/>
      <c r="H168" s="97"/>
      <c r="I168" s="115"/>
      <c r="K168" s="115"/>
    </row>
    <row r="169" spans="1:11" s="109" customFormat="1" ht="38.450000000000003" customHeight="1">
      <c r="A169" s="378">
        <v>3.1</v>
      </c>
      <c r="B169" s="365" t="s">
        <v>448</v>
      </c>
      <c r="C169" s="372">
        <v>2</v>
      </c>
      <c r="D169" s="334" t="s">
        <v>35</v>
      </c>
      <c r="E169" s="182"/>
      <c r="F169" s="594">
        <f>ROUND(C169*E169,2)</f>
        <v>0</v>
      </c>
      <c r="G169" s="42"/>
      <c r="H169" s="97"/>
      <c r="I169" s="115"/>
      <c r="K169" s="115"/>
    </row>
    <row r="170" spans="1:11" s="109" customFormat="1" ht="12" customHeight="1">
      <c r="A170" s="378">
        <v>3.2</v>
      </c>
      <c r="B170" s="371" t="s">
        <v>449</v>
      </c>
      <c r="C170" s="379">
        <v>5</v>
      </c>
      <c r="D170" s="334" t="s">
        <v>35</v>
      </c>
      <c r="E170" s="183"/>
      <c r="F170" s="594">
        <f>ROUND(C170*E170,2)</f>
        <v>0</v>
      </c>
      <c r="G170" s="42"/>
      <c r="H170" s="98"/>
      <c r="I170" s="115"/>
      <c r="K170" s="115"/>
    </row>
    <row r="171" spans="1:11" s="109" customFormat="1" ht="12.6" customHeight="1">
      <c r="A171" s="378">
        <v>3.3</v>
      </c>
      <c r="B171" s="371" t="s">
        <v>450</v>
      </c>
      <c r="C171" s="379">
        <v>5</v>
      </c>
      <c r="D171" s="334" t="s">
        <v>35</v>
      </c>
      <c r="E171" s="184"/>
      <c r="F171" s="594">
        <f t="shared" ref="F171:F188" si="19">ROUND(C171*E171,2)</f>
        <v>0</v>
      </c>
      <c r="G171" s="42"/>
      <c r="H171" s="98"/>
      <c r="I171" s="115"/>
      <c r="K171" s="115"/>
    </row>
    <row r="172" spans="1:11" s="109" customFormat="1" ht="12" customHeight="1">
      <c r="A172" s="380">
        <v>3.4</v>
      </c>
      <c r="B172" s="381" t="s">
        <v>451</v>
      </c>
      <c r="C172" s="382">
        <v>5</v>
      </c>
      <c r="D172" s="383" t="s">
        <v>35</v>
      </c>
      <c r="E172" s="185"/>
      <c r="F172" s="595">
        <f>ROUND(C172*E172,2)</f>
        <v>0</v>
      </c>
      <c r="G172" s="42"/>
      <c r="H172" s="99"/>
      <c r="I172" s="115"/>
      <c r="K172" s="115"/>
    </row>
    <row r="173" spans="1:11" s="109" customFormat="1" ht="26.45" customHeight="1">
      <c r="A173" s="378">
        <v>3.5</v>
      </c>
      <c r="B173" s="371" t="s">
        <v>452</v>
      </c>
      <c r="C173" s="384">
        <v>1</v>
      </c>
      <c r="D173" s="334" t="s">
        <v>35</v>
      </c>
      <c r="E173" s="186"/>
      <c r="F173" s="594">
        <f t="shared" si="19"/>
        <v>0</v>
      </c>
      <c r="G173" s="42"/>
      <c r="H173" s="99"/>
      <c r="I173" s="115"/>
      <c r="K173" s="115"/>
    </row>
    <row r="174" spans="1:11" s="109" customFormat="1" ht="12" customHeight="1">
      <c r="A174" s="378">
        <v>3.6</v>
      </c>
      <c r="B174" s="371" t="s">
        <v>453</v>
      </c>
      <c r="C174" s="385">
        <v>5</v>
      </c>
      <c r="D174" s="334" t="s">
        <v>35</v>
      </c>
      <c r="E174" s="187"/>
      <c r="F174" s="594">
        <f>ROUND(C174*E174,2)</f>
        <v>0</v>
      </c>
      <c r="G174" s="42"/>
      <c r="H174" s="99"/>
      <c r="I174" s="115"/>
      <c r="K174" s="115"/>
    </row>
    <row r="175" spans="1:11" s="109" customFormat="1" ht="12" customHeight="1">
      <c r="A175" s="378">
        <v>3.7</v>
      </c>
      <c r="B175" s="371" t="s">
        <v>454</v>
      </c>
      <c r="C175" s="373">
        <v>5</v>
      </c>
      <c r="D175" s="334" t="s">
        <v>35</v>
      </c>
      <c r="E175" s="162"/>
      <c r="F175" s="594">
        <f t="shared" si="19"/>
        <v>0</v>
      </c>
      <c r="G175" s="42"/>
      <c r="H175" s="99"/>
      <c r="I175" s="115"/>
      <c r="K175" s="115"/>
    </row>
    <row r="176" spans="1:11" s="109" customFormat="1" ht="12.6" customHeight="1">
      <c r="A176" s="378">
        <v>3.8</v>
      </c>
      <c r="B176" s="371" t="s">
        <v>455</v>
      </c>
      <c r="C176" s="384">
        <v>5</v>
      </c>
      <c r="D176" s="334" t="s">
        <v>35</v>
      </c>
      <c r="E176" s="188"/>
      <c r="F176" s="594">
        <f t="shared" si="19"/>
        <v>0</v>
      </c>
      <c r="G176" s="42"/>
      <c r="H176" s="98"/>
      <c r="I176" s="115"/>
      <c r="K176" s="115"/>
    </row>
    <row r="177" spans="1:11" s="109" customFormat="1" ht="12.6" customHeight="1">
      <c r="A177" s="378">
        <v>3.9</v>
      </c>
      <c r="B177" s="371" t="s">
        <v>456</v>
      </c>
      <c r="C177" s="384">
        <v>5</v>
      </c>
      <c r="D177" s="334" t="s">
        <v>35</v>
      </c>
      <c r="E177" s="186"/>
      <c r="F177" s="594">
        <f>ROUND(C177*E177,2)</f>
        <v>0</v>
      </c>
      <c r="G177" s="42"/>
      <c r="H177" s="98"/>
      <c r="I177" s="115"/>
      <c r="K177" s="115"/>
    </row>
    <row r="178" spans="1:11" s="109" customFormat="1" ht="25.9" customHeight="1">
      <c r="A178" s="386">
        <v>3.1</v>
      </c>
      <c r="B178" s="371" t="s">
        <v>457</v>
      </c>
      <c r="C178" s="384">
        <v>2</v>
      </c>
      <c r="D178" s="334" t="s">
        <v>35</v>
      </c>
      <c r="E178" s="186"/>
      <c r="F178" s="594">
        <f t="shared" si="19"/>
        <v>0</v>
      </c>
      <c r="G178" s="42"/>
      <c r="H178" s="98"/>
      <c r="I178" s="115"/>
      <c r="K178" s="115"/>
    </row>
    <row r="179" spans="1:11" s="109" customFormat="1" ht="12.6" customHeight="1">
      <c r="A179" s="386">
        <v>3.11</v>
      </c>
      <c r="B179" s="371" t="s">
        <v>458</v>
      </c>
      <c r="C179" s="379">
        <v>1</v>
      </c>
      <c r="D179" s="334" t="s">
        <v>35</v>
      </c>
      <c r="E179" s="183"/>
      <c r="F179" s="594">
        <f>ROUND(C179*E179,2)</f>
        <v>0</v>
      </c>
      <c r="G179" s="42"/>
      <c r="H179" s="98"/>
      <c r="I179" s="115"/>
      <c r="K179" s="115"/>
    </row>
    <row r="180" spans="1:11" s="109" customFormat="1" ht="12.6" customHeight="1">
      <c r="A180" s="386">
        <v>3.12</v>
      </c>
      <c r="B180" s="371" t="s">
        <v>459</v>
      </c>
      <c r="C180" s="379">
        <v>4</v>
      </c>
      <c r="D180" s="334" t="s">
        <v>8</v>
      </c>
      <c r="E180" s="183"/>
      <c r="F180" s="594">
        <f t="shared" si="19"/>
        <v>0</v>
      </c>
      <c r="G180" s="42"/>
      <c r="H180" s="98"/>
      <c r="I180" s="115"/>
      <c r="K180" s="115"/>
    </row>
    <row r="181" spans="1:11" s="109" customFormat="1" ht="12.6" customHeight="1">
      <c r="A181" s="386">
        <v>3.13</v>
      </c>
      <c r="B181" s="371" t="s">
        <v>460</v>
      </c>
      <c r="C181" s="379">
        <v>10</v>
      </c>
      <c r="D181" s="334" t="s">
        <v>8</v>
      </c>
      <c r="E181" s="183"/>
      <c r="F181" s="594">
        <f t="shared" si="19"/>
        <v>0</v>
      </c>
      <c r="G181" s="42"/>
      <c r="H181" s="98"/>
      <c r="I181" s="115"/>
      <c r="K181" s="115"/>
    </row>
    <row r="182" spans="1:11" s="109" customFormat="1" ht="12.6" customHeight="1">
      <c r="A182" s="386">
        <v>3.14</v>
      </c>
      <c r="B182" s="371" t="s">
        <v>461</v>
      </c>
      <c r="C182" s="379">
        <v>4</v>
      </c>
      <c r="D182" s="334" t="s">
        <v>8</v>
      </c>
      <c r="E182" s="183"/>
      <c r="F182" s="594">
        <f>ROUND(C182*E182,2)</f>
        <v>0</v>
      </c>
      <c r="G182" s="42"/>
      <c r="H182" s="98"/>
      <c r="I182" s="115"/>
      <c r="K182" s="115"/>
    </row>
    <row r="183" spans="1:11" s="109" customFormat="1" ht="25.9" customHeight="1">
      <c r="A183" s="386">
        <v>3.15</v>
      </c>
      <c r="B183" s="371" t="s">
        <v>462</v>
      </c>
      <c r="C183" s="384">
        <v>1</v>
      </c>
      <c r="D183" s="334" t="s">
        <v>35</v>
      </c>
      <c r="E183" s="186"/>
      <c r="F183" s="594">
        <f t="shared" si="19"/>
        <v>0</v>
      </c>
      <c r="G183" s="42"/>
      <c r="H183" s="98"/>
      <c r="I183" s="115"/>
      <c r="K183" s="115"/>
    </row>
    <row r="184" spans="1:11" s="109" customFormat="1" ht="12.6" customHeight="1">
      <c r="A184" s="386">
        <v>3.16</v>
      </c>
      <c r="B184" s="371" t="s">
        <v>463</v>
      </c>
      <c r="C184" s="379">
        <v>1</v>
      </c>
      <c r="D184" s="334" t="s">
        <v>35</v>
      </c>
      <c r="E184" s="183"/>
      <c r="F184" s="594">
        <f t="shared" si="19"/>
        <v>0</v>
      </c>
      <c r="G184" s="42"/>
      <c r="H184" s="98"/>
      <c r="I184" s="115"/>
      <c r="K184" s="115"/>
    </row>
    <row r="185" spans="1:11" s="109" customFormat="1" ht="12.6" customHeight="1">
      <c r="A185" s="386">
        <v>3.17</v>
      </c>
      <c r="B185" s="371" t="s">
        <v>464</v>
      </c>
      <c r="C185" s="373">
        <v>2</v>
      </c>
      <c r="D185" s="334" t="s">
        <v>35</v>
      </c>
      <c r="E185" s="186"/>
      <c r="F185" s="594">
        <f t="shared" si="19"/>
        <v>0</v>
      </c>
      <c r="G185" s="42"/>
      <c r="H185" s="98"/>
      <c r="I185" s="115"/>
      <c r="K185" s="115"/>
    </row>
    <row r="186" spans="1:11" s="109" customFormat="1" ht="12" customHeight="1">
      <c r="A186" s="387">
        <v>3.18</v>
      </c>
      <c r="B186" s="388" t="s">
        <v>465</v>
      </c>
      <c r="C186" s="385">
        <v>8</v>
      </c>
      <c r="D186" s="334" t="s">
        <v>35</v>
      </c>
      <c r="E186" s="184"/>
      <c r="F186" s="594">
        <f t="shared" si="19"/>
        <v>0</v>
      </c>
      <c r="G186" s="42"/>
      <c r="H186" s="96"/>
      <c r="I186" s="115"/>
      <c r="K186" s="115"/>
    </row>
    <row r="187" spans="1:11" s="109" customFormat="1" ht="12.6" customHeight="1">
      <c r="A187" s="387">
        <v>3.19</v>
      </c>
      <c r="B187" s="388" t="s">
        <v>466</v>
      </c>
      <c r="C187" s="379">
        <v>1</v>
      </c>
      <c r="D187" s="334" t="s">
        <v>35</v>
      </c>
      <c r="E187" s="183"/>
      <c r="F187" s="594">
        <f t="shared" si="19"/>
        <v>0</v>
      </c>
      <c r="G187" s="42"/>
      <c r="H187" s="96"/>
      <c r="I187" s="115"/>
      <c r="K187" s="115"/>
    </row>
    <row r="188" spans="1:11" s="109" customFormat="1" ht="12.6" customHeight="1">
      <c r="A188" s="386">
        <v>3.2</v>
      </c>
      <c r="B188" s="371" t="s">
        <v>467</v>
      </c>
      <c r="C188" s="379">
        <v>1</v>
      </c>
      <c r="D188" s="334" t="s">
        <v>35</v>
      </c>
      <c r="E188" s="183"/>
      <c r="F188" s="594">
        <f t="shared" si="19"/>
        <v>0</v>
      </c>
      <c r="G188" s="42"/>
      <c r="H188" s="98"/>
      <c r="I188" s="115"/>
      <c r="K188" s="115"/>
    </row>
    <row r="189" spans="1:11" s="104" customFormat="1" ht="12.75" customHeight="1">
      <c r="A189" s="389"/>
      <c r="B189" s="390" t="s">
        <v>473</v>
      </c>
      <c r="C189" s="391"/>
      <c r="D189" s="392"/>
      <c r="E189" s="189"/>
      <c r="F189" s="596">
        <f>SUM(F136:F188)</f>
        <v>0</v>
      </c>
      <c r="G189" s="101"/>
      <c r="H189" s="102"/>
      <c r="I189" s="103"/>
      <c r="K189" s="103"/>
    </row>
    <row r="190" spans="1:11" s="33" customFormat="1" ht="12.75" customHeight="1">
      <c r="A190" s="393"/>
      <c r="B190" s="394" t="s">
        <v>267</v>
      </c>
      <c r="C190" s="395"/>
      <c r="D190" s="396"/>
      <c r="E190" s="190"/>
      <c r="F190" s="597">
        <f>+F189+F134</f>
        <v>0</v>
      </c>
      <c r="G190" s="42"/>
      <c r="H190" s="32"/>
      <c r="I190" s="37"/>
    </row>
    <row r="191" spans="1:11" s="7" customFormat="1" ht="12.75" customHeight="1">
      <c r="A191" s="352"/>
      <c r="B191" s="397"/>
      <c r="C191" s="398"/>
      <c r="D191" s="399"/>
      <c r="E191" s="191"/>
      <c r="F191" s="598"/>
      <c r="G191" s="42"/>
      <c r="H191" s="16"/>
      <c r="I191" s="8"/>
    </row>
    <row r="192" spans="1:11" s="7" customFormat="1" ht="12.75" customHeight="1">
      <c r="A192" s="400"/>
      <c r="B192" s="401"/>
      <c r="C192" s="398"/>
      <c r="D192" s="399"/>
      <c r="E192" s="192"/>
      <c r="F192" s="529"/>
      <c r="G192" s="42"/>
      <c r="H192" s="16"/>
      <c r="I192" s="8"/>
    </row>
    <row r="193" spans="1:9" s="8" customFormat="1" ht="43.5" customHeight="1">
      <c r="A193" s="402" t="s">
        <v>31</v>
      </c>
      <c r="B193" s="235" t="s">
        <v>347</v>
      </c>
      <c r="C193" s="25"/>
      <c r="D193" s="403"/>
      <c r="E193" s="24"/>
      <c r="F193" s="599"/>
      <c r="G193" s="42"/>
    </row>
    <row r="194" spans="1:9" s="7" customFormat="1" ht="12.75" customHeight="1">
      <c r="A194" s="404"/>
      <c r="B194" s="405"/>
      <c r="C194" s="406"/>
      <c r="D194" s="407"/>
      <c r="E194" s="19"/>
      <c r="F194" s="600"/>
      <c r="G194" s="42"/>
      <c r="H194" s="16"/>
      <c r="I194" s="8"/>
    </row>
    <row r="195" spans="1:9" s="8" customFormat="1" ht="12.75" customHeight="1">
      <c r="A195" s="247">
        <v>1</v>
      </c>
      <c r="B195" s="252" t="s">
        <v>7</v>
      </c>
      <c r="C195" s="25">
        <v>3278.72</v>
      </c>
      <c r="D195" s="403" t="s">
        <v>8</v>
      </c>
      <c r="E195" s="24"/>
      <c r="F195" s="25">
        <f>ROUND(C195*E195,2)</f>
        <v>0</v>
      </c>
      <c r="G195" s="42"/>
    </row>
    <row r="196" spans="1:9" s="7" customFormat="1" ht="12.75" customHeight="1">
      <c r="A196" s="404"/>
      <c r="B196" s="405"/>
      <c r="C196" s="406"/>
      <c r="D196" s="407"/>
      <c r="E196" s="19"/>
      <c r="F196" s="406"/>
      <c r="G196" s="42"/>
      <c r="H196" s="16"/>
      <c r="I196" s="8"/>
    </row>
    <row r="197" spans="1:9" s="8" customFormat="1" ht="12.75" customHeight="1">
      <c r="A197" s="247">
        <v>2</v>
      </c>
      <c r="B197" s="252" t="s">
        <v>256</v>
      </c>
      <c r="C197" s="29"/>
      <c r="D197" s="408"/>
      <c r="E197" s="30"/>
      <c r="F197" s="248"/>
      <c r="G197" s="42"/>
    </row>
    <row r="198" spans="1:9" s="8" customFormat="1" ht="12.75" customHeight="1">
      <c r="A198" s="23">
        <f>A197+0.1</f>
        <v>2.1</v>
      </c>
      <c r="B198" s="237" t="s">
        <v>86</v>
      </c>
      <c r="C198" s="29">
        <v>5620</v>
      </c>
      <c r="D198" s="228" t="s">
        <v>8</v>
      </c>
      <c r="E198" s="30"/>
      <c r="F198" s="248">
        <f>ROUND(E198*C198,2)</f>
        <v>0</v>
      </c>
      <c r="G198" s="42"/>
    </row>
    <row r="199" spans="1:9" s="8" customFormat="1" ht="12.75" customHeight="1">
      <c r="A199" s="23">
        <f>A198+0.1</f>
        <v>2.2000000000000002</v>
      </c>
      <c r="B199" s="20" t="s">
        <v>47</v>
      </c>
      <c r="C199" s="29">
        <v>2529</v>
      </c>
      <c r="D199" s="228" t="s">
        <v>61</v>
      </c>
      <c r="E199" s="30"/>
      <c r="F199" s="248">
        <f>ROUND(E199*C199,2)</f>
        <v>0</v>
      </c>
      <c r="G199" s="42"/>
    </row>
    <row r="200" spans="1:9" s="8" customFormat="1" ht="12.75" customHeight="1">
      <c r="A200" s="23">
        <f>A199+0.1</f>
        <v>2.2999999999999998</v>
      </c>
      <c r="B200" s="237" t="s">
        <v>305</v>
      </c>
      <c r="C200" s="29">
        <v>164.39</v>
      </c>
      <c r="D200" s="228" t="s">
        <v>43</v>
      </c>
      <c r="E200" s="30"/>
      <c r="F200" s="248">
        <f>ROUND(E200*C200,2)</f>
        <v>0</v>
      </c>
      <c r="G200" s="42"/>
    </row>
    <row r="201" spans="1:9" s="7" customFormat="1" ht="12.75" customHeight="1">
      <c r="A201" s="404"/>
      <c r="B201" s="405"/>
      <c r="C201" s="406"/>
      <c r="D201" s="407"/>
      <c r="E201" s="19"/>
      <c r="F201" s="411"/>
      <c r="G201" s="42"/>
      <c r="H201" s="16"/>
      <c r="I201" s="8"/>
    </row>
    <row r="202" spans="1:9" s="8" customFormat="1" ht="12.75" customHeight="1">
      <c r="A202" s="247">
        <v>3</v>
      </c>
      <c r="B202" s="235" t="s">
        <v>106</v>
      </c>
      <c r="C202" s="409"/>
      <c r="D202" s="410"/>
      <c r="E202" s="24"/>
      <c r="F202" s="248"/>
      <c r="G202" s="42"/>
    </row>
    <row r="203" spans="1:9" s="8" customFormat="1" ht="12.75" customHeight="1">
      <c r="A203" s="41">
        <f>A202+0.1</f>
        <v>3.1</v>
      </c>
      <c r="B203" s="237" t="s">
        <v>63</v>
      </c>
      <c r="C203" s="248">
        <v>3901.68</v>
      </c>
      <c r="D203" s="238" t="s">
        <v>65</v>
      </c>
      <c r="E203" s="141"/>
      <c r="F203" s="248">
        <f t="shared" ref="F203:F216" si="20">ROUND(E203*C203,2)</f>
        <v>0</v>
      </c>
      <c r="G203" s="42"/>
    </row>
    <row r="204" spans="1:9" s="8" customFormat="1" ht="12.75" customHeight="1">
      <c r="A204" s="41">
        <f>A203+0.1</f>
        <v>3.2</v>
      </c>
      <c r="B204" s="20" t="s">
        <v>87</v>
      </c>
      <c r="C204" s="248">
        <v>368.85</v>
      </c>
      <c r="D204" s="238" t="s">
        <v>43</v>
      </c>
      <c r="E204" s="141"/>
      <c r="F204" s="248">
        <f t="shared" si="20"/>
        <v>0</v>
      </c>
      <c r="G204" s="42"/>
    </row>
    <row r="205" spans="1:9" s="8" customFormat="1" ht="12.75" customHeight="1">
      <c r="A205" s="236">
        <f t="shared" ref="A205" si="21">+A204+0.1</f>
        <v>3.3</v>
      </c>
      <c r="B205" s="237" t="s">
        <v>68</v>
      </c>
      <c r="C205" s="237">
        <v>606.96</v>
      </c>
      <c r="D205" s="228" t="s">
        <v>62</v>
      </c>
      <c r="E205" s="141"/>
      <c r="F205" s="248">
        <f t="shared" si="20"/>
        <v>0</v>
      </c>
      <c r="G205" s="42"/>
    </row>
    <row r="206" spans="1:9" s="8" customFormat="1" ht="12.75" customHeight="1">
      <c r="A206" s="236">
        <f>A204+0.1</f>
        <v>3.3</v>
      </c>
      <c r="B206" s="237" t="s">
        <v>48</v>
      </c>
      <c r="C206" s="237">
        <v>3107</v>
      </c>
      <c r="D206" s="228" t="s">
        <v>67</v>
      </c>
      <c r="E206" s="141"/>
      <c r="F206" s="248">
        <f t="shared" si="20"/>
        <v>0</v>
      </c>
      <c r="G206" s="42"/>
    </row>
    <row r="207" spans="1:9" s="8" customFormat="1" ht="12.75" customHeight="1">
      <c r="A207" s="236">
        <f>A206+0.1</f>
        <v>3.4</v>
      </c>
      <c r="B207" s="237" t="s">
        <v>274</v>
      </c>
      <c r="C207" s="237">
        <v>1600.31</v>
      </c>
      <c r="D207" s="228" t="s">
        <v>62</v>
      </c>
      <c r="E207" s="141"/>
      <c r="F207" s="248">
        <f t="shared" si="20"/>
        <v>0</v>
      </c>
      <c r="G207" s="42"/>
    </row>
    <row r="208" spans="1:9" s="7" customFormat="1" ht="12.75" customHeight="1">
      <c r="A208" s="404"/>
      <c r="B208" s="405"/>
      <c r="C208" s="406"/>
      <c r="D208" s="407"/>
      <c r="E208" s="194"/>
      <c r="F208" s="411"/>
      <c r="G208" s="42"/>
      <c r="H208" s="16"/>
      <c r="I208" s="8"/>
    </row>
    <row r="209" spans="1:9" s="8" customFormat="1" ht="12.75" customHeight="1">
      <c r="A209" s="247">
        <v>4</v>
      </c>
      <c r="B209" s="235" t="s">
        <v>38</v>
      </c>
      <c r="C209" s="409"/>
      <c r="D209" s="410"/>
      <c r="E209" s="195"/>
      <c r="F209" s="248"/>
      <c r="G209" s="42"/>
    </row>
    <row r="210" spans="1:9" s="8" customFormat="1" ht="12.75" customHeight="1">
      <c r="A210" s="236">
        <f>A209+0.1</f>
        <v>4.0999999999999996</v>
      </c>
      <c r="B210" s="237" t="s">
        <v>214</v>
      </c>
      <c r="C210" s="237">
        <v>3409.87</v>
      </c>
      <c r="D210" s="228" t="s">
        <v>8</v>
      </c>
      <c r="E210" s="141"/>
      <c r="F210" s="248">
        <f t="shared" si="20"/>
        <v>0</v>
      </c>
      <c r="G210" s="42"/>
    </row>
    <row r="211" spans="1:9" s="8" customFormat="1" ht="12.75" customHeight="1">
      <c r="A211" s="248"/>
      <c r="B211" s="237"/>
      <c r="C211" s="248"/>
      <c r="D211" s="238"/>
      <c r="E211" s="141"/>
      <c r="F211" s="248"/>
      <c r="G211" s="42"/>
    </row>
    <row r="212" spans="1:9" s="8" customFormat="1" ht="12.75" customHeight="1">
      <c r="A212" s="247">
        <v>5</v>
      </c>
      <c r="B212" s="235" t="s">
        <v>39</v>
      </c>
      <c r="C212" s="409"/>
      <c r="D212" s="410"/>
      <c r="E212" s="195"/>
      <c r="F212" s="248"/>
      <c r="G212" s="42"/>
    </row>
    <row r="213" spans="1:9" s="8" customFormat="1" ht="12.75" customHeight="1">
      <c r="A213" s="41">
        <f>A212+0.1</f>
        <v>5.0999999999999996</v>
      </c>
      <c r="B213" s="237" t="s">
        <v>213</v>
      </c>
      <c r="C213" s="248">
        <v>3278.72</v>
      </c>
      <c r="D213" s="238" t="s">
        <v>8</v>
      </c>
      <c r="E213" s="141"/>
      <c r="F213" s="248">
        <f t="shared" si="20"/>
        <v>0</v>
      </c>
      <c r="G213" s="42"/>
    </row>
    <row r="214" spans="1:9" s="10" customFormat="1" ht="12.75">
      <c r="A214" s="248"/>
      <c r="B214" s="237"/>
      <c r="C214" s="248"/>
      <c r="D214" s="238"/>
      <c r="E214" s="141"/>
      <c r="F214" s="248"/>
      <c r="G214" s="42"/>
      <c r="H214" s="8"/>
    </row>
    <row r="215" spans="1:9" s="10" customFormat="1" ht="12.75">
      <c r="A215" s="247">
        <v>6</v>
      </c>
      <c r="B215" s="235" t="s">
        <v>71</v>
      </c>
      <c r="C215" s="248"/>
      <c r="D215" s="238"/>
      <c r="E215" s="141"/>
      <c r="F215" s="248"/>
      <c r="G215" s="42"/>
      <c r="H215" s="8"/>
    </row>
    <row r="216" spans="1:9" s="10" customFormat="1" ht="14.25" customHeight="1">
      <c r="A216" s="41">
        <f>A215+0.1</f>
        <v>6.1</v>
      </c>
      <c r="B216" s="237" t="s">
        <v>213</v>
      </c>
      <c r="C216" s="248">
        <v>3278.72</v>
      </c>
      <c r="D216" s="238" t="s">
        <v>8</v>
      </c>
      <c r="E216" s="141"/>
      <c r="F216" s="248">
        <f t="shared" si="20"/>
        <v>0</v>
      </c>
      <c r="G216" s="42"/>
      <c r="H216" s="8"/>
    </row>
    <row r="217" spans="1:9" s="9" customFormat="1" ht="12.75">
      <c r="A217" s="411"/>
      <c r="B217" s="233"/>
      <c r="C217" s="411"/>
      <c r="D217" s="241"/>
      <c r="E217" s="194"/>
      <c r="F217" s="411"/>
      <c r="G217" s="42"/>
      <c r="H217" s="16"/>
      <c r="I217" s="10"/>
    </row>
    <row r="218" spans="1:9" s="10" customFormat="1" ht="15" customHeight="1">
      <c r="A218" s="247">
        <v>7</v>
      </c>
      <c r="B218" s="235" t="s">
        <v>257</v>
      </c>
      <c r="C218" s="248">
        <v>15</v>
      </c>
      <c r="D218" s="238" t="s">
        <v>2</v>
      </c>
      <c r="E218" s="134"/>
      <c r="F218" s="248">
        <f>+C218/100*E218</f>
        <v>0</v>
      </c>
      <c r="G218" s="42"/>
      <c r="H218" s="8"/>
    </row>
    <row r="219" spans="1:9" s="9" customFormat="1" ht="11.25" customHeight="1">
      <c r="A219" s="412"/>
      <c r="B219" s="244"/>
      <c r="C219" s="245"/>
      <c r="D219" s="244"/>
      <c r="E219" s="140"/>
      <c r="F219" s="411">
        <f t="shared" ref="F219:F232" si="22">ROUND(C219*E219,2)</f>
        <v>0</v>
      </c>
      <c r="G219" s="42"/>
      <c r="H219" s="16"/>
      <c r="I219" s="10"/>
    </row>
    <row r="220" spans="1:9" s="10" customFormat="1" ht="12.75">
      <c r="A220" s="247">
        <v>8</v>
      </c>
      <c r="B220" s="235" t="s">
        <v>258</v>
      </c>
      <c r="C220" s="248"/>
      <c r="D220" s="238"/>
      <c r="E220" s="134"/>
      <c r="F220" s="248">
        <f>+C220/100*E220</f>
        <v>0</v>
      </c>
      <c r="G220" s="42"/>
      <c r="H220" s="8"/>
    </row>
    <row r="221" spans="1:9" s="31" customFormat="1" ht="45" customHeight="1">
      <c r="A221" s="413">
        <f>A220+0.1</f>
        <v>8.1</v>
      </c>
      <c r="B221" s="414" t="s">
        <v>316</v>
      </c>
      <c r="C221" s="415">
        <v>8</v>
      </c>
      <c r="D221" s="416" t="s">
        <v>35</v>
      </c>
      <c r="E221" s="196"/>
      <c r="F221" s="415">
        <f t="shared" ref="F221:F223" si="23">ROUND(C221*E221,2)</f>
        <v>0</v>
      </c>
      <c r="G221" s="42"/>
    </row>
    <row r="222" spans="1:9" s="31" customFormat="1" ht="38.25">
      <c r="A222" s="249">
        <f t="shared" ref="A222" si="24">A221+0.1</f>
        <v>8.1999999999999993</v>
      </c>
      <c r="B222" s="250" t="s">
        <v>317</v>
      </c>
      <c r="C222" s="248">
        <v>7</v>
      </c>
      <c r="D222" s="251" t="s">
        <v>35</v>
      </c>
      <c r="E222" s="142"/>
      <c r="F222" s="248">
        <f t="shared" si="23"/>
        <v>0</v>
      </c>
      <c r="G222" s="42"/>
    </row>
    <row r="223" spans="1:9" s="31" customFormat="1" ht="17.25" customHeight="1">
      <c r="A223" s="249">
        <f>A222+0.1</f>
        <v>8.3000000000000007</v>
      </c>
      <c r="B223" s="250" t="s">
        <v>72</v>
      </c>
      <c r="C223" s="248">
        <v>15</v>
      </c>
      <c r="D223" s="251" t="s">
        <v>35</v>
      </c>
      <c r="E223" s="142"/>
      <c r="F223" s="248">
        <f t="shared" si="23"/>
        <v>0</v>
      </c>
      <c r="G223" s="42"/>
    </row>
    <row r="224" spans="1:9" s="10" customFormat="1" ht="12.75">
      <c r="A224" s="247"/>
      <c r="B224" s="235"/>
      <c r="C224" s="248"/>
      <c r="D224" s="238"/>
      <c r="E224" s="134"/>
      <c r="F224" s="248"/>
      <c r="G224" s="42"/>
      <c r="H224" s="8"/>
    </row>
    <row r="225" spans="1:9" s="10" customFormat="1" ht="12.75">
      <c r="A225" s="229">
        <v>9</v>
      </c>
      <c r="B225" s="252" t="s">
        <v>49</v>
      </c>
      <c r="C225" s="20"/>
      <c r="D225" s="228"/>
      <c r="E225" s="134"/>
      <c r="F225" s="248">
        <f t="shared" si="22"/>
        <v>0</v>
      </c>
      <c r="G225" s="42"/>
      <c r="H225" s="8"/>
    </row>
    <row r="226" spans="1:9" s="10" customFormat="1" ht="13.5" customHeight="1">
      <c r="A226" s="236">
        <f>+A225+0.1</f>
        <v>9.1</v>
      </c>
      <c r="B226" s="237" t="s">
        <v>50</v>
      </c>
      <c r="C226" s="20">
        <v>2529</v>
      </c>
      <c r="D226" s="228" t="s">
        <v>61</v>
      </c>
      <c r="E226" s="134"/>
      <c r="F226" s="248">
        <f t="shared" si="22"/>
        <v>0</v>
      </c>
      <c r="G226" s="42"/>
      <c r="H226" s="8"/>
    </row>
    <row r="227" spans="1:9" s="10" customFormat="1" ht="15.75" customHeight="1">
      <c r="A227" s="236">
        <f t="shared" ref="A227:A228" si="25">+A226+0.1</f>
        <v>9.1999999999999993</v>
      </c>
      <c r="B227" s="237" t="s">
        <v>73</v>
      </c>
      <c r="C227" s="20">
        <v>2529</v>
      </c>
      <c r="D227" s="228" t="s">
        <v>61</v>
      </c>
      <c r="E227" s="134"/>
      <c r="F227" s="248">
        <f t="shared" si="22"/>
        <v>0</v>
      </c>
      <c r="G227" s="42"/>
      <c r="H227" s="8"/>
    </row>
    <row r="228" spans="1:9" s="10" customFormat="1" ht="12.75">
      <c r="A228" s="236">
        <f t="shared" si="25"/>
        <v>9.3000000000000007</v>
      </c>
      <c r="B228" s="237" t="s">
        <v>212</v>
      </c>
      <c r="C228" s="20">
        <v>8725.0499999999993</v>
      </c>
      <c r="D228" s="228" t="s">
        <v>74</v>
      </c>
      <c r="E228" s="134"/>
      <c r="F228" s="248">
        <f t="shared" si="22"/>
        <v>0</v>
      </c>
      <c r="G228" s="42"/>
      <c r="H228" s="8"/>
    </row>
    <row r="229" spans="1:9" s="9" customFormat="1" ht="12.75">
      <c r="A229" s="417"/>
      <c r="B229" s="418"/>
      <c r="C229" s="2"/>
      <c r="D229" s="234"/>
      <c r="E229" s="137"/>
      <c r="F229" s="411">
        <f t="shared" si="22"/>
        <v>0</v>
      </c>
      <c r="G229" s="42"/>
      <c r="H229" s="16"/>
      <c r="I229" s="10"/>
    </row>
    <row r="230" spans="1:9" s="10" customFormat="1" ht="52.5" customHeight="1">
      <c r="A230" s="229">
        <v>10</v>
      </c>
      <c r="B230" s="230" t="s">
        <v>318</v>
      </c>
      <c r="C230" s="20">
        <v>3278.72</v>
      </c>
      <c r="D230" s="228" t="s">
        <v>8</v>
      </c>
      <c r="E230" s="134"/>
      <c r="F230" s="248">
        <f t="shared" si="22"/>
        <v>0</v>
      </c>
      <c r="G230" s="42"/>
      <c r="H230" s="8"/>
    </row>
    <row r="231" spans="1:9" s="9" customFormat="1" ht="12.75">
      <c r="A231" s="419"/>
      <c r="B231" s="418"/>
      <c r="C231" s="2"/>
      <c r="D231" s="234"/>
      <c r="E231" s="137"/>
      <c r="F231" s="411"/>
      <c r="G231" s="42"/>
      <c r="H231" s="16"/>
      <c r="I231" s="10"/>
    </row>
    <row r="232" spans="1:9" s="10" customFormat="1" ht="25.5">
      <c r="A232" s="21">
        <v>11</v>
      </c>
      <c r="B232" s="237" t="s">
        <v>75</v>
      </c>
      <c r="C232" s="255">
        <v>3278.72</v>
      </c>
      <c r="D232" s="420" t="s">
        <v>8</v>
      </c>
      <c r="E232" s="141"/>
      <c r="F232" s="248">
        <f t="shared" si="22"/>
        <v>0</v>
      </c>
      <c r="G232" s="42"/>
      <c r="H232" s="8"/>
    </row>
    <row r="233" spans="1:9" s="33" customFormat="1" ht="12.75" customHeight="1">
      <c r="A233" s="421"/>
      <c r="B233" s="422" t="s">
        <v>275</v>
      </c>
      <c r="C233" s="395"/>
      <c r="D233" s="396"/>
      <c r="E233" s="190"/>
      <c r="F233" s="597">
        <f>SUM(F195:F232)</f>
        <v>0</v>
      </c>
      <c r="G233" s="43"/>
      <c r="H233" s="32"/>
      <c r="I233" s="37"/>
    </row>
    <row r="234" spans="1:9" s="7" customFormat="1" ht="12.75">
      <c r="A234" s="400"/>
      <c r="B234" s="401"/>
      <c r="C234" s="398"/>
      <c r="D234" s="399"/>
      <c r="E234" s="192"/>
      <c r="F234" s="529"/>
      <c r="G234" s="42"/>
      <c r="H234" s="16"/>
      <c r="I234" s="8"/>
    </row>
    <row r="235" spans="1:9" s="10" customFormat="1" ht="27">
      <c r="A235" s="423" t="s">
        <v>76</v>
      </c>
      <c r="B235" s="235" t="s">
        <v>382</v>
      </c>
      <c r="C235" s="255"/>
      <c r="D235" s="420"/>
      <c r="E235" s="141"/>
      <c r="F235" s="248"/>
      <c r="G235" s="42"/>
      <c r="H235" s="8"/>
    </row>
    <row r="236" spans="1:9" s="10" customFormat="1" ht="12.75">
      <c r="A236" s="21"/>
      <c r="B236" s="237"/>
      <c r="C236" s="255"/>
      <c r="D236" s="420"/>
      <c r="E236" s="141"/>
      <c r="F236" s="248"/>
      <c r="G236" s="42"/>
      <c r="H236" s="8"/>
    </row>
    <row r="237" spans="1:9" s="8" customFormat="1" ht="13.5" customHeight="1">
      <c r="A237" s="424" t="s">
        <v>270</v>
      </c>
      <c r="B237" s="425" t="s">
        <v>268</v>
      </c>
      <c r="C237" s="45"/>
      <c r="D237" s="426"/>
      <c r="E237" s="46"/>
      <c r="F237" s="47"/>
      <c r="G237" s="42"/>
    </row>
    <row r="238" spans="1:9" s="8" customFormat="1" ht="12.75" customHeight="1">
      <c r="A238" s="427">
        <v>1</v>
      </c>
      <c r="B238" s="428" t="s">
        <v>309</v>
      </c>
      <c r="C238" s="20">
        <v>1</v>
      </c>
      <c r="D238" s="429" t="s">
        <v>6</v>
      </c>
      <c r="E238" s="132"/>
      <c r="F238" s="20">
        <f t="shared" ref="F238" si="26">ROUND((C238*E238),2)</f>
        <v>0</v>
      </c>
      <c r="G238" s="42"/>
    </row>
    <row r="239" spans="1:9" s="7" customFormat="1" ht="12.75" customHeight="1">
      <c r="A239" s="430"/>
      <c r="B239" s="431"/>
      <c r="C239" s="48"/>
      <c r="D239" s="432"/>
      <c r="E239" s="49"/>
      <c r="F239" s="50"/>
      <c r="G239" s="42"/>
      <c r="H239" s="16"/>
      <c r="I239" s="8"/>
    </row>
    <row r="240" spans="1:9" s="7" customFormat="1" ht="12.75" customHeight="1">
      <c r="A240" s="427">
        <v>2</v>
      </c>
      <c r="B240" s="428" t="s">
        <v>15</v>
      </c>
      <c r="C240" s="20"/>
      <c r="D240" s="429"/>
      <c r="E240" s="197"/>
      <c r="F240" s="2"/>
      <c r="G240" s="42"/>
      <c r="H240" s="16"/>
      <c r="I240" s="8"/>
    </row>
    <row r="241" spans="1:9" s="8" customFormat="1" ht="12.75" customHeight="1">
      <c r="A241" s="434">
        <f>+A240+0.1</f>
        <v>2.1</v>
      </c>
      <c r="B241" s="435" t="s">
        <v>276</v>
      </c>
      <c r="C241" s="20">
        <v>279.57</v>
      </c>
      <c r="D241" s="429" t="s">
        <v>67</v>
      </c>
      <c r="E241" s="132"/>
      <c r="F241" s="20">
        <f t="shared" ref="F241:F242" si="27">ROUND((C241*E241),2)</f>
        <v>0</v>
      </c>
      <c r="G241" s="42"/>
    </row>
    <row r="242" spans="1:9" s="8" customFormat="1" ht="12.75" customHeight="1">
      <c r="A242" s="434">
        <f>+A241+0.1</f>
        <v>2.2000000000000002</v>
      </c>
      <c r="B242" s="20" t="s">
        <v>264</v>
      </c>
      <c r="C242" s="436">
        <v>275.57</v>
      </c>
      <c r="D242" s="429" t="s">
        <v>62</v>
      </c>
      <c r="E242" s="198"/>
      <c r="F242" s="20">
        <f t="shared" si="27"/>
        <v>0</v>
      </c>
      <c r="G242" s="42"/>
    </row>
    <row r="243" spans="1:9" s="7" customFormat="1" ht="27" customHeight="1">
      <c r="A243" s="434">
        <f t="shared" ref="A243:A245" si="28">+A242+0.1</f>
        <v>2.2999999999999998</v>
      </c>
      <c r="B243" s="237" t="s">
        <v>68</v>
      </c>
      <c r="C243" s="237">
        <v>15.2</v>
      </c>
      <c r="D243" s="429" t="s">
        <v>62</v>
      </c>
      <c r="E243" s="199"/>
      <c r="F243" s="20">
        <f t="shared" ref="F243:F245" si="29">ROUND((C243*E243),2)</f>
        <v>0</v>
      </c>
      <c r="G243" s="42"/>
      <c r="H243" s="16"/>
      <c r="I243" s="8"/>
    </row>
    <row r="244" spans="1:9" s="7" customFormat="1" ht="12.75" customHeight="1">
      <c r="A244" s="434">
        <f t="shared" si="28"/>
        <v>2.4</v>
      </c>
      <c r="B244" s="435" t="s">
        <v>154</v>
      </c>
      <c r="C244" s="20">
        <v>15.2</v>
      </c>
      <c r="D244" s="429" t="s">
        <v>43</v>
      </c>
      <c r="E244" s="132"/>
      <c r="F244" s="20">
        <f t="shared" si="29"/>
        <v>0</v>
      </c>
      <c r="G244" s="42"/>
      <c r="H244" s="16"/>
      <c r="I244" s="8"/>
    </row>
    <row r="245" spans="1:9" s="7" customFormat="1" ht="12.75" customHeight="1">
      <c r="A245" s="434">
        <f t="shared" si="28"/>
        <v>2.5</v>
      </c>
      <c r="B245" s="435" t="s">
        <v>156</v>
      </c>
      <c r="C245" s="20">
        <v>14.44</v>
      </c>
      <c r="D245" s="429" t="s">
        <v>67</v>
      </c>
      <c r="E245" s="132"/>
      <c r="F245" s="20">
        <f t="shared" si="29"/>
        <v>0</v>
      </c>
      <c r="G245" s="42"/>
      <c r="H245" s="16"/>
      <c r="I245" s="8"/>
    </row>
    <row r="246" spans="1:9" s="7" customFormat="1" ht="12.75" customHeight="1">
      <c r="A246" s="430"/>
      <c r="B246" s="431"/>
      <c r="C246" s="48"/>
      <c r="D246" s="432"/>
      <c r="E246" s="51"/>
      <c r="F246" s="47"/>
      <c r="G246" s="42"/>
      <c r="H246" s="16"/>
      <c r="I246" s="8"/>
    </row>
    <row r="247" spans="1:9" s="8" customFormat="1" ht="25.5" customHeight="1">
      <c r="A247" s="439">
        <v>3</v>
      </c>
      <c r="B247" s="428" t="s">
        <v>269</v>
      </c>
      <c r="C247" s="20"/>
      <c r="D247" s="429"/>
      <c r="E247" s="200"/>
      <c r="F247" s="20"/>
      <c r="G247" s="42"/>
    </row>
    <row r="248" spans="1:9" s="8" customFormat="1" ht="12.75" customHeight="1">
      <c r="A248" s="434">
        <v>3.1</v>
      </c>
      <c r="B248" s="441" t="s">
        <v>157</v>
      </c>
      <c r="C248" s="442">
        <v>99.84</v>
      </c>
      <c r="D248" s="429" t="s">
        <v>8</v>
      </c>
      <c r="E248" s="201"/>
      <c r="F248" s="20">
        <f t="shared" ref="F248:F249" si="30">ROUND((C248*E248),2)</f>
        <v>0</v>
      </c>
      <c r="G248" s="42"/>
    </row>
    <row r="249" spans="1:9" s="8" customFormat="1" ht="12.75" customHeight="1">
      <c r="A249" s="443">
        <v>3.2</v>
      </c>
      <c r="B249" s="444" t="s">
        <v>158</v>
      </c>
      <c r="C249" s="442">
        <v>149.76</v>
      </c>
      <c r="D249" s="429" t="s">
        <v>61</v>
      </c>
      <c r="E249" s="201"/>
      <c r="F249" s="20">
        <f t="shared" si="30"/>
        <v>0</v>
      </c>
      <c r="G249" s="42"/>
    </row>
    <row r="250" spans="1:9" s="7" customFormat="1" ht="12.75" customHeight="1">
      <c r="A250" s="430"/>
      <c r="B250" s="431"/>
      <c r="C250" s="48"/>
      <c r="D250" s="432"/>
      <c r="E250" s="51"/>
      <c r="F250" s="47"/>
      <c r="G250" s="42"/>
      <c r="H250" s="16"/>
      <c r="I250" s="8"/>
    </row>
    <row r="251" spans="1:9" s="7" customFormat="1" ht="27.75" customHeight="1">
      <c r="A251" s="445" t="s">
        <v>271</v>
      </c>
      <c r="B251" s="425" t="s">
        <v>383</v>
      </c>
      <c r="C251" s="48"/>
      <c r="D251" s="432"/>
      <c r="E251" s="51"/>
      <c r="F251" s="47"/>
      <c r="G251" s="42"/>
      <c r="H251" s="16"/>
      <c r="I251" s="8"/>
    </row>
    <row r="252" spans="1:9" s="7" customFormat="1" ht="12.75" customHeight="1">
      <c r="A252" s="445">
        <v>1</v>
      </c>
      <c r="B252" s="446" t="s">
        <v>105</v>
      </c>
      <c r="C252" s="48"/>
      <c r="D252" s="432"/>
      <c r="E252" s="51"/>
      <c r="F252" s="47"/>
      <c r="G252" s="42"/>
      <c r="H252" s="16"/>
      <c r="I252" s="8"/>
    </row>
    <row r="253" spans="1:9" s="7" customFormat="1" ht="12.75" customHeight="1">
      <c r="A253" s="430">
        <v>1.1000000000000001</v>
      </c>
      <c r="B253" s="431" t="s">
        <v>205</v>
      </c>
      <c r="C253" s="45">
        <v>900</v>
      </c>
      <c r="D253" s="426" t="s">
        <v>384</v>
      </c>
      <c r="E253" s="51"/>
      <c r="F253" s="45">
        <f t="shared" ref="F253:F257" si="31">ROUND(C253*E253,2)</f>
        <v>0</v>
      </c>
      <c r="G253" s="42"/>
      <c r="H253" s="16"/>
      <c r="I253" s="8"/>
    </row>
    <row r="254" spans="1:9" s="7" customFormat="1" ht="12.75" customHeight="1">
      <c r="A254" s="430">
        <v>1.2</v>
      </c>
      <c r="B254" s="431" t="s">
        <v>216</v>
      </c>
      <c r="C254" s="45">
        <v>4</v>
      </c>
      <c r="D254" s="426" t="s">
        <v>108</v>
      </c>
      <c r="E254" s="46"/>
      <c r="F254" s="45">
        <f t="shared" si="31"/>
        <v>0</v>
      </c>
      <c r="G254" s="42"/>
      <c r="H254" s="16"/>
      <c r="I254" s="8"/>
    </row>
    <row r="255" spans="1:9" s="7" customFormat="1" ht="25.5">
      <c r="A255" s="430">
        <v>1.3</v>
      </c>
      <c r="B255" s="237" t="s">
        <v>217</v>
      </c>
      <c r="C255" s="45">
        <v>15609.34</v>
      </c>
      <c r="D255" s="447" t="s">
        <v>65</v>
      </c>
      <c r="E255" s="46"/>
      <c r="F255" s="45">
        <f t="shared" si="31"/>
        <v>0</v>
      </c>
      <c r="G255" s="42"/>
      <c r="H255" s="16"/>
      <c r="I255" s="8"/>
    </row>
    <row r="256" spans="1:9" s="8" customFormat="1" ht="32.25" customHeight="1">
      <c r="A256" s="430">
        <v>1.4</v>
      </c>
      <c r="B256" s="237" t="s">
        <v>264</v>
      </c>
      <c r="C256" s="45">
        <v>20292.14</v>
      </c>
      <c r="D256" s="228" t="s">
        <v>62</v>
      </c>
      <c r="E256" s="46"/>
      <c r="F256" s="45">
        <f t="shared" si="31"/>
        <v>0</v>
      </c>
      <c r="G256" s="42"/>
    </row>
    <row r="257" spans="1:9" s="7" customFormat="1" ht="12.75" customHeight="1">
      <c r="A257" s="430"/>
      <c r="B257" s="431"/>
      <c r="C257" s="45"/>
      <c r="D257" s="426"/>
      <c r="E257" s="46"/>
      <c r="F257" s="45">
        <f t="shared" si="31"/>
        <v>0</v>
      </c>
      <c r="G257" s="42"/>
      <c r="H257" s="16"/>
      <c r="I257" s="8"/>
    </row>
    <row r="258" spans="1:9" s="7" customFormat="1" ht="15.75" customHeight="1">
      <c r="A258" s="445">
        <v>2</v>
      </c>
      <c r="B258" s="446" t="s">
        <v>134</v>
      </c>
      <c r="C258" s="45"/>
      <c r="D258" s="426"/>
      <c r="E258" s="46"/>
      <c r="F258" s="45">
        <f t="shared" ref="F258:F273" si="32">ROUND(C258*E258,2)</f>
        <v>0</v>
      </c>
      <c r="G258" s="42"/>
      <c r="H258" s="16"/>
      <c r="I258" s="8"/>
    </row>
    <row r="259" spans="1:9" s="7" customFormat="1" ht="12.75" customHeight="1">
      <c r="A259" s="430">
        <v>2.1</v>
      </c>
      <c r="B259" s="440" t="s">
        <v>223</v>
      </c>
      <c r="C259" s="45">
        <v>837.85</v>
      </c>
      <c r="D259" s="447" t="s">
        <v>65</v>
      </c>
      <c r="E259" s="46"/>
      <c r="F259" s="45">
        <f t="shared" si="32"/>
        <v>0</v>
      </c>
      <c r="G259" s="42"/>
      <c r="H259" s="16"/>
      <c r="I259" s="8"/>
    </row>
    <row r="260" spans="1:9" s="7" customFormat="1" ht="13.5" customHeight="1">
      <c r="A260" s="430">
        <f>+A259+0.1</f>
        <v>2.2000000000000002</v>
      </c>
      <c r="B260" s="237" t="s">
        <v>215</v>
      </c>
      <c r="C260" s="45">
        <v>71.67</v>
      </c>
      <c r="D260" s="447" t="s">
        <v>150</v>
      </c>
      <c r="E260" s="46"/>
      <c r="F260" s="45">
        <f t="shared" si="32"/>
        <v>0</v>
      </c>
      <c r="G260" s="42"/>
      <c r="H260" s="16"/>
      <c r="I260" s="8"/>
    </row>
    <row r="261" spans="1:9" s="7" customFormat="1" ht="17.25" customHeight="1">
      <c r="A261" s="430">
        <f t="shared" ref="A261" si="33">+A260+0.1</f>
        <v>2.2999999999999998</v>
      </c>
      <c r="B261" s="20" t="s">
        <v>264</v>
      </c>
      <c r="C261" s="45">
        <v>995.94</v>
      </c>
      <c r="D261" s="228" t="s">
        <v>62</v>
      </c>
      <c r="E261" s="135"/>
      <c r="F261" s="45">
        <f t="shared" si="32"/>
        <v>0</v>
      </c>
      <c r="G261" s="42"/>
      <c r="H261" s="16"/>
      <c r="I261" s="8"/>
    </row>
    <row r="262" spans="1:9" s="7" customFormat="1" ht="12.75" customHeight="1">
      <c r="A262" s="430"/>
      <c r="B262" s="431"/>
      <c r="C262" s="45"/>
      <c r="D262" s="426"/>
      <c r="E262" s="46"/>
      <c r="F262" s="45">
        <f t="shared" si="32"/>
        <v>0</v>
      </c>
      <c r="G262" s="42"/>
      <c r="H262" s="16"/>
      <c r="I262" s="8"/>
    </row>
    <row r="263" spans="1:9" s="7" customFormat="1" ht="12.75" customHeight="1">
      <c r="A263" s="445">
        <v>3</v>
      </c>
      <c r="B263" s="446" t="s">
        <v>135</v>
      </c>
      <c r="C263" s="45"/>
      <c r="D263" s="426"/>
      <c r="E263" s="46"/>
      <c r="F263" s="45">
        <f t="shared" si="32"/>
        <v>0</v>
      </c>
      <c r="G263" s="42"/>
      <c r="H263" s="16"/>
      <c r="I263" s="8"/>
    </row>
    <row r="264" spans="1:9" s="7" customFormat="1" ht="14.25">
      <c r="A264" s="430">
        <f>+A263+0.1</f>
        <v>3.1</v>
      </c>
      <c r="B264" s="444" t="s">
        <v>310</v>
      </c>
      <c r="C264" s="45">
        <v>82.03</v>
      </c>
      <c r="D264" s="426" t="s">
        <v>133</v>
      </c>
      <c r="E264" s="46"/>
      <c r="F264" s="45">
        <f>ROUND(C264*E264,2)</f>
        <v>0</v>
      </c>
      <c r="G264" s="42"/>
      <c r="H264" s="16"/>
      <c r="I264" s="8"/>
    </row>
    <row r="265" spans="1:9" s="7" customFormat="1" ht="12.75" customHeight="1">
      <c r="A265" s="448">
        <f>+A264+0.1</f>
        <v>3.2</v>
      </c>
      <c r="B265" s="449" t="s">
        <v>311</v>
      </c>
      <c r="C265" s="123">
        <v>2.4</v>
      </c>
      <c r="D265" s="450" t="s">
        <v>133</v>
      </c>
      <c r="E265" s="124"/>
      <c r="F265" s="123">
        <f t="shared" si="32"/>
        <v>0</v>
      </c>
      <c r="G265" s="42"/>
      <c r="H265" s="16"/>
      <c r="I265" s="8"/>
    </row>
    <row r="266" spans="1:9" s="7" customFormat="1" ht="12.75" customHeight="1">
      <c r="A266" s="430">
        <f t="shared" ref="A266:A272" si="34">+A265+0.1</f>
        <v>3.3</v>
      </c>
      <c r="B266" s="440" t="s">
        <v>312</v>
      </c>
      <c r="C266" s="45">
        <v>35.49</v>
      </c>
      <c r="D266" s="426" t="s">
        <v>133</v>
      </c>
      <c r="E266" s="46"/>
      <c r="F266" s="45">
        <f t="shared" si="32"/>
        <v>0</v>
      </c>
      <c r="G266" s="42"/>
      <c r="H266" s="16"/>
      <c r="I266" s="8"/>
    </row>
    <row r="267" spans="1:9" s="7" customFormat="1" ht="15" customHeight="1">
      <c r="A267" s="430">
        <f t="shared" si="34"/>
        <v>3.4</v>
      </c>
      <c r="B267" s="431" t="s">
        <v>385</v>
      </c>
      <c r="C267" s="45">
        <v>167.9</v>
      </c>
      <c r="D267" s="426" t="s">
        <v>133</v>
      </c>
      <c r="E267" s="46"/>
      <c r="F267" s="45">
        <f t="shared" si="32"/>
        <v>0</v>
      </c>
      <c r="G267" s="42"/>
      <c r="H267" s="16"/>
      <c r="I267" s="8"/>
    </row>
    <row r="268" spans="1:9" s="7" customFormat="1" ht="16.5" customHeight="1">
      <c r="A268" s="430">
        <f t="shared" si="34"/>
        <v>3.5</v>
      </c>
      <c r="B268" s="431" t="s">
        <v>386</v>
      </c>
      <c r="C268" s="45">
        <v>3.15</v>
      </c>
      <c r="D268" s="426" t="s">
        <v>133</v>
      </c>
      <c r="E268" s="46"/>
      <c r="F268" s="45">
        <f t="shared" si="32"/>
        <v>0</v>
      </c>
      <c r="G268" s="42"/>
      <c r="H268" s="16"/>
      <c r="I268" s="8"/>
    </row>
    <row r="269" spans="1:9" s="7" customFormat="1" ht="15.75" customHeight="1">
      <c r="A269" s="430">
        <f t="shared" si="34"/>
        <v>3.6</v>
      </c>
      <c r="B269" s="431" t="s">
        <v>387</v>
      </c>
      <c r="C269" s="52">
        <v>8.83</v>
      </c>
      <c r="D269" s="426" t="s">
        <v>133</v>
      </c>
      <c r="E269" s="46"/>
      <c r="F269" s="45">
        <f t="shared" si="32"/>
        <v>0</v>
      </c>
      <c r="G269" s="42"/>
      <c r="H269" s="16"/>
      <c r="I269" s="82"/>
    </row>
    <row r="270" spans="1:9" s="7" customFormat="1" ht="14.25" customHeight="1">
      <c r="A270" s="430">
        <f t="shared" si="34"/>
        <v>3.7</v>
      </c>
      <c r="B270" s="431" t="s">
        <v>388</v>
      </c>
      <c r="C270" s="45">
        <v>5.03</v>
      </c>
      <c r="D270" s="426" t="s">
        <v>133</v>
      </c>
      <c r="E270" s="46"/>
      <c r="F270" s="45">
        <f t="shared" si="32"/>
        <v>0</v>
      </c>
      <c r="G270" s="42"/>
      <c r="H270" s="16"/>
      <c r="I270" s="8"/>
    </row>
    <row r="271" spans="1:9" s="7" customFormat="1" ht="15" customHeight="1">
      <c r="A271" s="430">
        <f t="shared" si="34"/>
        <v>3.8</v>
      </c>
      <c r="B271" s="431" t="s">
        <v>389</v>
      </c>
      <c r="C271" s="45">
        <v>38.950000000000003</v>
      </c>
      <c r="D271" s="426" t="s">
        <v>133</v>
      </c>
      <c r="E271" s="46"/>
      <c r="F271" s="45">
        <f t="shared" si="32"/>
        <v>0</v>
      </c>
      <c r="G271" s="42"/>
      <c r="H271" s="16"/>
      <c r="I271" s="8"/>
    </row>
    <row r="272" spans="1:9" s="7" customFormat="1" ht="15" customHeight="1">
      <c r="A272" s="430">
        <f t="shared" si="34"/>
        <v>3.9</v>
      </c>
      <c r="B272" s="431" t="s">
        <v>390</v>
      </c>
      <c r="C272" s="45">
        <v>2.4500000000000002</v>
      </c>
      <c r="D272" s="426" t="s">
        <v>133</v>
      </c>
      <c r="E272" s="46"/>
      <c r="F272" s="45">
        <f t="shared" si="32"/>
        <v>0</v>
      </c>
      <c r="G272" s="42"/>
      <c r="H272" s="16"/>
      <c r="I272" s="8"/>
    </row>
    <row r="273" spans="1:9" s="7" customFormat="1" ht="28.5" customHeight="1">
      <c r="A273" s="451">
        <v>3.1</v>
      </c>
      <c r="B273" s="444" t="s">
        <v>313</v>
      </c>
      <c r="C273" s="45">
        <v>11.75</v>
      </c>
      <c r="D273" s="426" t="s">
        <v>133</v>
      </c>
      <c r="E273" s="46"/>
      <c r="F273" s="45">
        <f t="shared" si="32"/>
        <v>0</v>
      </c>
      <c r="G273" s="42"/>
      <c r="H273" s="16"/>
      <c r="I273" s="8"/>
    </row>
    <row r="274" spans="1:9" s="7" customFormat="1" ht="12.75" customHeight="1">
      <c r="A274" s="430"/>
      <c r="B274" s="431"/>
      <c r="C274" s="45"/>
      <c r="D274" s="426"/>
      <c r="E274" s="46"/>
      <c r="F274" s="47"/>
      <c r="G274" s="42"/>
      <c r="H274" s="16"/>
      <c r="I274" s="8"/>
    </row>
    <row r="275" spans="1:9" s="7" customFormat="1" ht="26.25" customHeight="1">
      <c r="A275" s="445">
        <v>6</v>
      </c>
      <c r="B275" s="446" t="s">
        <v>136</v>
      </c>
      <c r="C275" s="45">
        <v>457.18</v>
      </c>
      <c r="D275" s="228" t="s">
        <v>61</v>
      </c>
      <c r="E275" s="51"/>
      <c r="F275" s="438">
        <f>+E275*C275</f>
        <v>0</v>
      </c>
      <c r="G275" s="42"/>
      <c r="H275" s="16"/>
      <c r="I275" s="8"/>
    </row>
    <row r="276" spans="1:9" s="7" customFormat="1" ht="12.75" customHeight="1">
      <c r="A276" s="430"/>
      <c r="B276" s="431"/>
      <c r="C276" s="45"/>
      <c r="D276" s="432"/>
      <c r="E276" s="51"/>
      <c r="F276" s="45"/>
      <c r="G276" s="42"/>
      <c r="H276" s="16"/>
      <c r="I276" s="8"/>
    </row>
    <row r="277" spans="1:9" s="7" customFormat="1" ht="12.75" customHeight="1">
      <c r="A277" s="445">
        <v>7</v>
      </c>
      <c r="B277" s="452" t="s">
        <v>314</v>
      </c>
      <c r="C277" s="453">
        <v>1</v>
      </c>
      <c r="D277" s="426" t="s">
        <v>6</v>
      </c>
      <c r="E277" s="132"/>
      <c r="F277" s="45">
        <f t="shared" ref="F277" si="35">ROUND(C277*E277,2)</f>
        <v>0</v>
      </c>
      <c r="G277" s="42"/>
      <c r="H277" s="16"/>
      <c r="I277" s="8"/>
    </row>
    <row r="278" spans="1:9" s="7" customFormat="1" ht="12.75" customHeight="1">
      <c r="A278" s="454"/>
      <c r="B278" s="452"/>
      <c r="C278" s="453"/>
      <c r="D278" s="426"/>
      <c r="E278" s="202"/>
      <c r="F278" s="45"/>
      <c r="G278" s="42"/>
      <c r="H278" s="16"/>
      <c r="I278" s="8"/>
    </row>
    <row r="279" spans="1:9" s="7" customFormat="1" ht="12.75" customHeight="1">
      <c r="A279" s="445">
        <v>8</v>
      </c>
      <c r="B279" s="446" t="s">
        <v>57</v>
      </c>
      <c r="C279" s="45"/>
      <c r="D279" s="432"/>
      <c r="E279" s="51"/>
      <c r="F279" s="47"/>
      <c r="G279" s="42"/>
      <c r="H279" s="16"/>
      <c r="I279" s="8"/>
    </row>
    <row r="280" spans="1:9" s="7" customFormat="1" ht="12.75" customHeight="1">
      <c r="A280" s="430">
        <v>8.1</v>
      </c>
      <c r="B280" s="440" t="s">
        <v>162</v>
      </c>
      <c r="C280" s="45">
        <v>367</v>
      </c>
      <c r="D280" s="432" t="s">
        <v>104</v>
      </c>
      <c r="E280" s="51"/>
      <c r="F280" s="45">
        <f t="shared" ref="F280:F281" si="36">ROUND(C280*E280,2)</f>
        <v>0</v>
      </c>
      <c r="G280" s="42"/>
      <c r="H280" s="16"/>
      <c r="I280" s="8"/>
    </row>
    <row r="281" spans="1:9" s="7" customFormat="1" ht="12.75" customHeight="1">
      <c r="A281" s="430">
        <v>8.1999999999999993</v>
      </c>
      <c r="B281" s="440" t="s">
        <v>163</v>
      </c>
      <c r="C281" s="45">
        <v>140.85</v>
      </c>
      <c r="D281" s="432" t="s">
        <v>8</v>
      </c>
      <c r="E281" s="51"/>
      <c r="F281" s="45">
        <f t="shared" si="36"/>
        <v>0</v>
      </c>
      <c r="G281" s="42"/>
      <c r="H281" s="16"/>
      <c r="I281" s="8"/>
    </row>
    <row r="282" spans="1:9" s="7" customFormat="1" ht="12.75" customHeight="1">
      <c r="A282" s="430"/>
      <c r="B282" s="431"/>
      <c r="C282" s="45"/>
      <c r="D282" s="455"/>
      <c r="E282" s="51"/>
      <c r="F282" s="47"/>
      <c r="G282" s="42"/>
      <c r="H282" s="16"/>
      <c r="I282" s="8"/>
    </row>
    <row r="283" spans="1:9" s="8" customFormat="1" ht="12.75" customHeight="1">
      <c r="A283" s="424">
        <v>9</v>
      </c>
      <c r="B283" s="446" t="s">
        <v>137</v>
      </c>
      <c r="C283" s="45"/>
      <c r="D283" s="456"/>
      <c r="E283" s="46"/>
      <c r="F283" s="47"/>
      <c r="G283" s="42"/>
    </row>
    <row r="284" spans="1:9" s="8" customFormat="1" ht="12.75" customHeight="1">
      <c r="A284" s="454">
        <f>+A283+0.1</f>
        <v>9.1</v>
      </c>
      <c r="B284" s="440" t="s">
        <v>44</v>
      </c>
      <c r="C284" s="45">
        <v>954.84</v>
      </c>
      <c r="D284" s="228" t="s">
        <v>61</v>
      </c>
      <c r="E284" s="46"/>
      <c r="F284" s="45">
        <f t="shared" ref="F284:F291" si="37">ROUND(C284*E284,2)</f>
        <v>0</v>
      </c>
      <c r="G284" s="42"/>
    </row>
    <row r="285" spans="1:9" s="8" customFormat="1" ht="12.75" customHeight="1">
      <c r="A285" s="454">
        <f>+A284+0.1</f>
        <v>9.1999999999999993</v>
      </c>
      <c r="B285" s="440" t="s">
        <v>218</v>
      </c>
      <c r="C285" s="45">
        <v>405.96</v>
      </c>
      <c r="D285" s="228" t="s">
        <v>61</v>
      </c>
      <c r="E285" s="46"/>
      <c r="F285" s="45">
        <f t="shared" ref="F285" si="38">ROUND(C285*E285,2)</f>
        <v>0</v>
      </c>
      <c r="G285" s="42"/>
    </row>
    <row r="286" spans="1:9" s="8" customFormat="1" ht="12.75" customHeight="1">
      <c r="A286" s="454">
        <f t="shared" ref="A286:A291" si="39">+A285+0.1</f>
        <v>9.3000000000000007</v>
      </c>
      <c r="B286" s="440" t="s">
        <v>219</v>
      </c>
      <c r="C286" s="45">
        <v>548.88</v>
      </c>
      <c r="D286" s="228" t="s">
        <v>61</v>
      </c>
      <c r="E286" s="46"/>
      <c r="F286" s="45">
        <f t="shared" si="37"/>
        <v>0</v>
      </c>
      <c r="G286" s="42"/>
    </row>
    <row r="287" spans="1:9" s="8" customFormat="1" ht="12.75" customHeight="1">
      <c r="A287" s="454">
        <f t="shared" si="39"/>
        <v>9.4</v>
      </c>
      <c r="B287" s="440" t="s">
        <v>220</v>
      </c>
      <c r="C287" s="45">
        <v>157.57</v>
      </c>
      <c r="D287" s="228" t="s">
        <v>61</v>
      </c>
      <c r="E287" s="46"/>
      <c r="F287" s="45">
        <f t="shared" si="37"/>
        <v>0</v>
      </c>
      <c r="G287" s="42"/>
    </row>
    <row r="288" spans="1:9" s="8" customFormat="1" ht="12.75" customHeight="1">
      <c r="A288" s="454">
        <f t="shared" si="39"/>
        <v>9.5</v>
      </c>
      <c r="B288" s="440" t="s">
        <v>221</v>
      </c>
      <c r="C288" s="45">
        <v>260.45</v>
      </c>
      <c r="D288" s="228" t="s">
        <v>61</v>
      </c>
      <c r="E288" s="46"/>
      <c r="F288" s="45">
        <f t="shared" si="37"/>
        <v>0</v>
      </c>
      <c r="G288" s="42"/>
    </row>
    <row r="289" spans="1:9" s="8" customFormat="1" ht="12.75" customHeight="1">
      <c r="A289" s="454">
        <f t="shared" si="39"/>
        <v>9.6</v>
      </c>
      <c r="B289" s="440" t="s">
        <v>45</v>
      </c>
      <c r="C289" s="45">
        <v>73.400000000000006</v>
      </c>
      <c r="D289" s="426" t="s">
        <v>8</v>
      </c>
      <c r="E289" s="46"/>
      <c r="F289" s="45">
        <f t="shared" si="37"/>
        <v>0</v>
      </c>
      <c r="G289" s="42"/>
    </row>
    <row r="290" spans="1:9" s="8" customFormat="1" ht="12.75" customHeight="1">
      <c r="A290" s="454">
        <f t="shared" si="39"/>
        <v>9.6999999999999993</v>
      </c>
      <c r="B290" s="431" t="s">
        <v>233</v>
      </c>
      <c r="C290" s="45">
        <v>405.96</v>
      </c>
      <c r="D290" s="228" t="s">
        <v>61</v>
      </c>
      <c r="E290" s="46"/>
      <c r="F290" s="45">
        <f t="shared" si="37"/>
        <v>0</v>
      </c>
      <c r="G290" s="42"/>
    </row>
    <row r="291" spans="1:9" s="8" customFormat="1" ht="12.75" customHeight="1">
      <c r="A291" s="454">
        <f t="shared" si="39"/>
        <v>9.8000000000000007</v>
      </c>
      <c r="B291" s="431" t="s">
        <v>234</v>
      </c>
      <c r="C291" s="45">
        <v>405.96</v>
      </c>
      <c r="D291" s="228" t="s">
        <v>61</v>
      </c>
      <c r="E291" s="46"/>
      <c r="F291" s="45">
        <f t="shared" si="37"/>
        <v>0</v>
      </c>
      <c r="G291" s="42"/>
    </row>
    <row r="292" spans="1:9" s="8" customFormat="1" ht="12.75" customHeight="1">
      <c r="A292" s="454"/>
      <c r="B292" s="433"/>
      <c r="C292" s="45"/>
      <c r="D292" s="426"/>
      <c r="E292" s="46"/>
      <c r="F292" s="47"/>
      <c r="G292" s="42"/>
    </row>
    <row r="293" spans="1:9" s="7" customFormat="1" ht="12.75" customHeight="1">
      <c r="A293" s="445">
        <v>10</v>
      </c>
      <c r="B293" s="446" t="s">
        <v>131</v>
      </c>
      <c r="C293" s="48"/>
      <c r="D293" s="432"/>
      <c r="E293" s="51"/>
      <c r="F293" s="47"/>
      <c r="G293" s="42"/>
      <c r="H293" s="16"/>
      <c r="I293" s="8"/>
    </row>
    <row r="294" spans="1:9" s="8" customFormat="1" ht="15" customHeight="1">
      <c r="A294" s="454">
        <f>+A293+0.1</f>
        <v>10.1</v>
      </c>
      <c r="B294" s="237" t="s">
        <v>190</v>
      </c>
      <c r="C294" s="45">
        <v>1</v>
      </c>
      <c r="D294" s="426" t="s">
        <v>56</v>
      </c>
      <c r="E294" s="46"/>
      <c r="F294" s="45">
        <f t="shared" ref="F294:F298" si="40">ROUND(C294*E294,2)</f>
        <v>0</v>
      </c>
      <c r="G294" s="42"/>
    </row>
    <row r="295" spans="1:9" s="8" customFormat="1" ht="29.25" customHeight="1">
      <c r="A295" s="454">
        <f t="shared" ref="A295:A298" si="41">+A294+0.1</f>
        <v>10.199999999999999</v>
      </c>
      <c r="B295" s="457" t="s">
        <v>189</v>
      </c>
      <c r="C295" s="45">
        <v>1</v>
      </c>
      <c r="D295" s="426" t="s">
        <v>56</v>
      </c>
      <c r="E295" s="46"/>
      <c r="F295" s="45">
        <f t="shared" si="40"/>
        <v>0</v>
      </c>
      <c r="G295" s="42"/>
    </row>
    <row r="296" spans="1:9" s="8" customFormat="1" ht="12.75" customHeight="1">
      <c r="A296" s="454">
        <f t="shared" si="41"/>
        <v>10.3</v>
      </c>
      <c r="B296" s="431" t="s">
        <v>191</v>
      </c>
      <c r="C296" s="45">
        <v>8.92</v>
      </c>
      <c r="D296" s="426" t="s">
        <v>8</v>
      </c>
      <c r="E296" s="46"/>
      <c r="F296" s="45">
        <f t="shared" si="40"/>
        <v>0</v>
      </c>
      <c r="G296" s="42"/>
    </row>
    <row r="297" spans="1:9" s="8" customFormat="1" ht="26.25" customHeight="1">
      <c r="A297" s="454">
        <f t="shared" si="41"/>
        <v>10.4</v>
      </c>
      <c r="B297" s="457" t="s">
        <v>109</v>
      </c>
      <c r="C297" s="45">
        <v>1</v>
      </c>
      <c r="D297" s="426" t="s">
        <v>56</v>
      </c>
      <c r="E297" s="46"/>
      <c r="F297" s="45">
        <f t="shared" si="40"/>
        <v>0</v>
      </c>
      <c r="G297" s="42"/>
    </row>
    <row r="298" spans="1:9" s="8" customFormat="1" ht="12.75" customHeight="1">
      <c r="A298" s="454">
        <f t="shared" si="41"/>
        <v>10.5</v>
      </c>
      <c r="B298" s="431" t="s">
        <v>192</v>
      </c>
      <c r="C298" s="45">
        <v>1</v>
      </c>
      <c r="D298" s="426" t="s">
        <v>56</v>
      </c>
      <c r="E298" s="46"/>
      <c r="F298" s="45">
        <f t="shared" si="40"/>
        <v>0</v>
      </c>
      <c r="G298" s="42"/>
    </row>
    <row r="299" spans="1:9" s="7" customFormat="1" ht="12.75" customHeight="1">
      <c r="A299" s="430"/>
      <c r="B299" s="431"/>
      <c r="C299" s="48"/>
      <c r="D299" s="432"/>
      <c r="E299" s="51"/>
      <c r="F299" s="47"/>
      <c r="G299" s="42"/>
      <c r="H299" s="16"/>
      <c r="I299" s="8"/>
    </row>
    <row r="300" spans="1:9" s="7" customFormat="1" ht="40.5" customHeight="1">
      <c r="A300" s="445">
        <v>11</v>
      </c>
      <c r="B300" s="235" t="s">
        <v>222</v>
      </c>
      <c r="C300" s="48"/>
      <c r="D300" s="432"/>
      <c r="E300" s="51"/>
      <c r="F300" s="47"/>
      <c r="G300" s="42"/>
      <c r="H300" s="16"/>
      <c r="I300" s="8"/>
    </row>
    <row r="301" spans="1:9" s="7" customFormat="1" ht="12" customHeight="1">
      <c r="A301" s="430">
        <v>11.1</v>
      </c>
      <c r="B301" s="431" t="s">
        <v>204</v>
      </c>
      <c r="C301" s="45">
        <v>89</v>
      </c>
      <c r="D301" s="432" t="s">
        <v>8</v>
      </c>
      <c r="E301" s="51"/>
      <c r="F301" s="45">
        <f t="shared" ref="F301:F309" si="42">ROUND(C301*E301,2)</f>
        <v>0</v>
      </c>
      <c r="G301" s="42"/>
      <c r="H301" s="16"/>
      <c r="I301" s="8"/>
    </row>
    <row r="302" spans="1:9" s="7" customFormat="1" ht="12.75" customHeight="1">
      <c r="A302" s="430">
        <v>11.2</v>
      </c>
      <c r="B302" s="431" t="s">
        <v>203</v>
      </c>
      <c r="C302" s="45">
        <v>2</v>
      </c>
      <c r="D302" s="228" t="s">
        <v>35</v>
      </c>
      <c r="E302" s="51"/>
      <c r="F302" s="45">
        <f t="shared" si="42"/>
        <v>0</v>
      </c>
      <c r="G302" s="42"/>
      <c r="H302" s="16"/>
      <c r="I302" s="8"/>
    </row>
    <row r="303" spans="1:9" s="7" customFormat="1" ht="12.75" customHeight="1">
      <c r="A303" s="430">
        <v>11.3</v>
      </c>
      <c r="B303" s="431" t="s">
        <v>202</v>
      </c>
      <c r="C303" s="45">
        <v>2</v>
      </c>
      <c r="D303" s="228" t="s">
        <v>35</v>
      </c>
      <c r="E303" s="51"/>
      <c r="F303" s="45">
        <f t="shared" si="42"/>
        <v>0</v>
      </c>
      <c r="G303" s="42"/>
      <c r="H303" s="16"/>
      <c r="I303" s="8"/>
    </row>
    <row r="304" spans="1:9" s="7" customFormat="1" ht="12.75" customHeight="1">
      <c r="A304" s="430">
        <v>11.4</v>
      </c>
      <c r="B304" s="431" t="s">
        <v>201</v>
      </c>
      <c r="C304" s="45">
        <v>10</v>
      </c>
      <c r="D304" s="228" t="s">
        <v>35</v>
      </c>
      <c r="E304" s="51"/>
      <c r="F304" s="45">
        <f t="shared" si="42"/>
        <v>0</v>
      </c>
      <c r="G304" s="42"/>
      <c r="H304" s="16"/>
      <c r="I304" s="8"/>
    </row>
    <row r="305" spans="1:10" s="7" customFormat="1" ht="12.75" customHeight="1">
      <c r="A305" s="430">
        <v>11.5</v>
      </c>
      <c r="B305" s="431" t="s">
        <v>199</v>
      </c>
      <c r="C305" s="45">
        <v>2</v>
      </c>
      <c r="D305" s="228" t="s">
        <v>35</v>
      </c>
      <c r="E305" s="51"/>
      <c r="F305" s="45">
        <f t="shared" si="42"/>
        <v>0</v>
      </c>
      <c r="G305" s="42"/>
      <c r="H305" s="16"/>
      <c r="I305" s="8"/>
    </row>
    <row r="306" spans="1:10" s="7" customFormat="1" ht="12.75" customHeight="1">
      <c r="A306" s="430">
        <v>11.6</v>
      </c>
      <c r="B306" s="431" t="s">
        <v>200</v>
      </c>
      <c r="C306" s="45">
        <v>5</v>
      </c>
      <c r="D306" s="228" t="s">
        <v>35</v>
      </c>
      <c r="E306" s="51"/>
      <c r="F306" s="45">
        <f t="shared" si="42"/>
        <v>0</v>
      </c>
      <c r="G306" s="42"/>
      <c r="H306" s="16"/>
      <c r="I306" s="8"/>
    </row>
    <row r="307" spans="1:10" s="7" customFormat="1" ht="13.5" customHeight="1">
      <c r="A307" s="430">
        <v>11.7</v>
      </c>
      <c r="B307" s="237" t="s">
        <v>272</v>
      </c>
      <c r="C307" s="20">
        <v>4</v>
      </c>
      <c r="D307" s="228" t="s">
        <v>35</v>
      </c>
      <c r="E307" s="203"/>
      <c r="F307" s="237">
        <f t="shared" ref="F307" si="43">ROUND(E307*C307,2)</f>
        <v>0</v>
      </c>
      <c r="G307" s="42"/>
      <c r="H307" s="16"/>
      <c r="I307" s="8"/>
    </row>
    <row r="308" spans="1:10" s="7" customFormat="1" ht="12.75" customHeight="1">
      <c r="A308" s="430">
        <v>11.8</v>
      </c>
      <c r="B308" s="431" t="s">
        <v>193</v>
      </c>
      <c r="C308" s="45">
        <v>1</v>
      </c>
      <c r="D308" s="228" t="s">
        <v>35</v>
      </c>
      <c r="E308" s="51"/>
      <c r="F308" s="45">
        <f t="shared" si="42"/>
        <v>0</v>
      </c>
      <c r="G308" s="42"/>
      <c r="H308" s="16"/>
      <c r="I308" s="8"/>
    </row>
    <row r="309" spans="1:10" s="7" customFormat="1" ht="12.75" customHeight="1">
      <c r="A309" s="430">
        <v>11.9</v>
      </c>
      <c r="B309" s="431" t="s">
        <v>194</v>
      </c>
      <c r="C309" s="45">
        <v>1</v>
      </c>
      <c r="D309" s="228" t="s">
        <v>35</v>
      </c>
      <c r="E309" s="51"/>
      <c r="F309" s="45">
        <f t="shared" si="42"/>
        <v>0</v>
      </c>
      <c r="G309" s="42"/>
      <c r="H309" s="16"/>
      <c r="I309" s="8"/>
    </row>
    <row r="310" spans="1:10" s="7" customFormat="1" ht="12.75" customHeight="1">
      <c r="A310" s="430"/>
      <c r="B310" s="431"/>
      <c r="C310" s="45"/>
      <c r="D310" s="432"/>
      <c r="E310" s="51"/>
      <c r="F310" s="45"/>
      <c r="G310" s="42"/>
      <c r="H310" s="16"/>
      <c r="I310" s="8"/>
    </row>
    <row r="311" spans="1:10" s="7" customFormat="1" ht="14.25" customHeight="1">
      <c r="A311" s="458">
        <v>11.1</v>
      </c>
      <c r="B311" s="446" t="s">
        <v>198</v>
      </c>
      <c r="C311" s="48"/>
      <c r="D311" s="432"/>
      <c r="E311" s="51"/>
      <c r="F311" s="45"/>
      <c r="G311" s="42"/>
      <c r="H311" s="16"/>
      <c r="I311" s="8"/>
    </row>
    <row r="312" spans="1:10" s="7" customFormat="1" ht="12.75" customHeight="1">
      <c r="A312" s="454" t="s">
        <v>139</v>
      </c>
      <c r="B312" s="237" t="s">
        <v>63</v>
      </c>
      <c r="C312" s="45">
        <v>63.07</v>
      </c>
      <c r="D312" s="447" t="s">
        <v>65</v>
      </c>
      <c r="E312" s="46"/>
      <c r="F312" s="45">
        <f t="shared" ref="F312:F314" si="44">ROUND(C312*E312,2)</f>
        <v>0</v>
      </c>
      <c r="G312" s="42"/>
      <c r="H312" s="16"/>
      <c r="I312" s="8"/>
    </row>
    <row r="313" spans="1:10" s="7" customFormat="1" ht="12.75" customHeight="1">
      <c r="A313" s="454" t="s">
        <v>140</v>
      </c>
      <c r="B313" s="237" t="s">
        <v>188</v>
      </c>
      <c r="C313" s="45">
        <v>56.24</v>
      </c>
      <c r="D313" s="447" t="s">
        <v>150</v>
      </c>
      <c r="E313" s="51"/>
      <c r="F313" s="45">
        <f t="shared" si="44"/>
        <v>0</v>
      </c>
      <c r="G313" s="42"/>
      <c r="H313" s="16"/>
      <c r="I313" s="8"/>
    </row>
    <row r="314" spans="1:10" s="7" customFormat="1" ht="16.5" customHeight="1">
      <c r="A314" s="454" t="s">
        <v>141</v>
      </c>
      <c r="B314" s="20" t="s">
        <v>264</v>
      </c>
      <c r="C314" s="45">
        <v>8.1999999999999993</v>
      </c>
      <c r="D314" s="228" t="s">
        <v>62</v>
      </c>
      <c r="E314" s="51"/>
      <c r="F314" s="45">
        <f t="shared" si="44"/>
        <v>0</v>
      </c>
      <c r="G314" s="42"/>
      <c r="H314" s="16"/>
      <c r="I314" s="8"/>
    </row>
    <row r="315" spans="1:10" s="7" customFormat="1" ht="12.75" customHeight="1">
      <c r="A315" s="448"/>
      <c r="B315" s="459"/>
      <c r="C315" s="125"/>
      <c r="D315" s="460"/>
      <c r="E315" s="126"/>
      <c r="F315" s="127"/>
      <c r="G315" s="42"/>
      <c r="H315" s="16"/>
      <c r="I315" s="8"/>
    </row>
    <row r="316" spans="1:10" s="7" customFormat="1" ht="12.75" customHeight="1">
      <c r="A316" s="461">
        <v>12</v>
      </c>
      <c r="B316" s="462" t="s">
        <v>142</v>
      </c>
      <c r="C316" s="45">
        <v>42.22</v>
      </c>
      <c r="D316" s="426" t="s">
        <v>138</v>
      </c>
      <c r="E316" s="204"/>
      <c r="F316" s="45">
        <f t="shared" ref="F316" si="45">ROUND(C316*E316,2)</f>
        <v>0</v>
      </c>
      <c r="G316" s="42"/>
      <c r="H316" s="16"/>
      <c r="I316" s="8"/>
    </row>
    <row r="317" spans="1:10" s="7" customFormat="1" ht="12.75" customHeight="1">
      <c r="A317" s="454"/>
      <c r="B317" s="431"/>
      <c r="C317" s="45"/>
      <c r="D317" s="426"/>
      <c r="E317" s="46"/>
      <c r="F317" s="45"/>
      <c r="G317" s="42"/>
      <c r="H317" s="16"/>
      <c r="I317" s="8"/>
    </row>
    <row r="318" spans="1:10" s="7" customFormat="1" ht="12.75" customHeight="1">
      <c r="A318" s="454"/>
      <c r="B318" s="431"/>
      <c r="C318" s="45"/>
      <c r="D318" s="426"/>
      <c r="E318" s="46"/>
      <c r="F318" s="45"/>
      <c r="G318" s="42"/>
      <c r="H318" s="16"/>
      <c r="I318" s="8"/>
    </row>
    <row r="319" spans="1:10" s="7" customFormat="1" ht="12.75" customHeight="1">
      <c r="A319" s="424">
        <v>13</v>
      </c>
      <c r="B319" s="425" t="s">
        <v>111</v>
      </c>
      <c r="C319" s="463"/>
      <c r="D319" s="426"/>
      <c r="E319" s="53"/>
      <c r="F319" s="453"/>
      <c r="G319" s="42"/>
      <c r="H319" s="16"/>
      <c r="I319" s="8"/>
    </row>
    <row r="320" spans="1:10" s="27" customFormat="1" ht="12.75">
      <c r="A320" s="54">
        <v>13.1</v>
      </c>
      <c r="B320" s="444" t="s">
        <v>40</v>
      </c>
      <c r="C320" s="464">
        <v>200</v>
      </c>
      <c r="D320" s="465" t="s">
        <v>8</v>
      </c>
      <c r="E320" s="132"/>
      <c r="F320" s="55">
        <f>ROUND(E320*C320,2)</f>
        <v>0</v>
      </c>
      <c r="G320" s="42"/>
      <c r="H320" s="11"/>
      <c r="I320" s="11"/>
      <c r="J320" s="26"/>
    </row>
    <row r="321" spans="1:10" s="27" customFormat="1" ht="12.75">
      <c r="A321" s="466"/>
      <c r="B321" s="444"/>
      <c r="C321" s="464"/>
      <c r="D321" s="465"/>
      <c r="E321" s="132"/>
      <c r="F321" s="55"/>
      <c r="G321" s="42"/>
      <c r="H321" s="11"/>
      <c r="I321" s="11"/>
      <c r="J321" s="26"/>
    </row>
    <row r="322" spans="1:10" s="7" customFormat="1" ht="12.75" customHeight="1">
      <c r="A322" s="56">
        <v>13.2</v>
      </c>
      <c r="B322" s="467" t="s">
        <v>9</v>
      </c>
      <c r="C322" s="468"/>
      <c r="D322" s="469"/>
      <c r="E322" s="205"/>
      <c r="F322" s="57"/>
      <c r="G322" s="42"/>
      <c r="H322" s="16"/>
      <c r="I322" s="8"/>
    </row>
    <row r="323" spans="1:10" s="7" customFormat="1" ht="12.75" customHeight="1">
      <c r="A323" s="58" t="s">
        <v>143</v>
      </c>
      <c r="B323" s="444" t="s">
        <v>195</v>
      </c>
      <c r="C323" s="470">
        <v>80.06</v>
      </c>
      <c r="D323" s="447" t="s">
        <v>65</v>
      </c>
      <c r="E323" s="206"/>
      <c r="F323" s="55">
        <f t="shared" ref="F323:F349" si="46">ROUND(E323*C323,2)</f>
        <v>0</v>
      </c>
      <c r="G323" s="42"/>
      <c r="H323" s="16"/>
      <c r="I323" s="8"/>
    </row>
    <row r="324" spans="1:10" s="7" customFormat="1" ht="12.75" customHeight="1">
      <c r="A324" s="249" t="s">
        <v>144</v>
      </c>
      <c r="B324" s="444" t="s">
        <v>196</v>
      </c>
      <c r="C324" s="470">
        <v>32.1</v>
      </c>
      <c r="D324" s="426" t="s">
        <v>133</v>
      </c>
      <c r="E324" s="206"/>
      <c r="F324" s="55">
        <f t="shared" si="46"/>
        <v>0</v>
      </c>
      <c r="G324" s="42"/>
      <c r="H324" s="16"/>
      <c r="I324" s="8"/>
    </row>
    <row r="325" spans="1:10" s="7" customFormat="1" ht="12.75" customHeight="1">
      <c r="A325" s="58" t="s">
        <v>145</v>
      </c>
      <c r="B325" s="444" t="s">
        <v>197</v>
      </c>
      <c r="C325" s="470">
        <v>57.55</v>
      </c>
      <c r="D325" s="228" t="s">
        <v>62</v>
      </c>
      <c r="E325" s="206"/>
      <c r="F325" s="55">
        <f t="shared" si="46"/>
        <v>0</v>
      </c>
      <c r="G325" s="42"/>
      <c r="H325" s="16"/>
      <c r="I325" s="8"/>
    </row>
    <row r="326" spans="1:10" s="7" customFormat="1" ht="12.75" customHeight="1">
      <c r="A326" s="58"/>
      <c r="B326" s="444"/>
      <c r="C326" s="470"/>
      <c r="D326" s="471"/>
      <c r="E326" s="206"/>
      <c r="F326" s="55"/>
      <c r="G326" s="42"/>
      <c r="H326" s="16"/>
      <c r="I326" s="8"/>
    </row>
    <row r="327" spans="1:10" s="7" customFormat="1" ht="12.75" customHeight="1">
      <c r="A327" s="59">
        <v>13.3</v>
      </c>
      <c r="B327" s="472" t="s">
        <v>391</v>
      </c>
      <c r="C327" s="470"/>
      <c r="D327" s="471"/>
      <c r="E327" s="206"/>
      <c r="F327" s="55"/>
      <c r="G327" s="42"/>
      <c r="H327" s="16"/>
      <c r="I327" s="8"/>
    </row>
    <row r="328" spans="1:10" s="7" customFormat="1" ht="14.25">
      <c r="A328" s="58" t="s">
        <v>146</v>
      </c>
      <c r="B328" s="444" t="s">
        <v>392</v>
      </c>
      <c r="C328" s="470">
        <v>18.68</v>
      </c>
      <c r="D328" s="426" t="s">
        <v>133</v>
      </c>
      <c r="E328" s="206"/>
      <c r="F328" s="55">
        <f t="shared" si="46"/>
        <v>0</v>
      </c>
      <c r="G328" s="42"/>
      <c r="H328" s="16"/>
      <c r="I328" s="8"/>
    </row>
    <row r="329" spans="1:10" s="7" customFormat="1" ht="14.25">
      <c r="A329" s="58" t="s">
        <v>147</v>
      </c>
      <c r="B329" s="444" t="s">
        <v>393</v>
      </c>
      <c r="C329" s="470">
        <v>4.5</v>
      </c>
      <c r="D329" s="426" t="s">
        <v>133</v>
      </c>
      <c r="E329" s="206"/>
      <c r="F329" s="55">
        <f t="shared" si="46"/>
        <v>0</v>
      </c>
      <c r="G329" s="42"/>
      <c r="H329" s="16"/>
      <c r="I329" s="8"/>
    </row>
    <row r="330" spans="1:10" s="7" customFormat="1" ht="14.25">
      <c r="A330" s="58" t="s">
        <v>226</v>
      </c>
      <c r="B330" s="444" t="s">
        <v>394</v>
      </c>
      <c r="C330" s="470">
        <v>3.6</v>
      </c>
      <c r="D330" s="426" t="s">
        <v>133</v>
      </c>
      <c r="E330" s="206"/>
      <c r="F330" s="55">
        <f t="shared" si="46"/>
        <v>0</v>
      </c>
      <c r="G330" s="42"/>
      <c r="H330" s="16"/>
      <c r="I330" s="8"/>
    </row>
    <row r="331" spans="1:10" s="7" customFormat="1" ht="16.5" customHeight="1">
      <c r="A331" s="58" t="s">
        <v>227</v>
      </c>
      <c r="B331" s="444" t="s">
        <v>395</v>
      </c>
      <c r="C331" s="470">
        <v>7.44</v>
      </c>
      <c r="D331" s="426" t="s">
        <v>133</v>
      </c>
      <c r="E331" s="206"/>
      <c r="F331" s="55">
        <f t="shared" si="46"/>
        <v>0</v>
      </c>
      <c r="G331" s="42"/>
      <c r="H331" s="16"/>
      <c r="I331" s="8"/>
    </row>
    <row r="332" spans="1:10" s="7" customFormat="1" ht="16.5" customHeight="1">
      <c r="A332" s="58" t="s">
        <v>228</v>
      </c>
      <c r="B332" s="444" t="s">
        <v>396</v>
      </c>
      <c r="C332" s="470">
        <v>1.51</v>
      </c>
      <c r="D332" s="426" t="s">
        <v>133</v>
      </c>
      <c r="E332" s="206"/>
      <c r="F332" s="55">
        <f t="shared" si="46"/>
        <v>0</v>
      </c>
      <c r="G332" s="42"/>
      <c r="H332" s="16"/>
      <c r="I332" s="8"/>
    </row>
    <row r="333" spans="1:10" s="7" customFormat="1" ht="12.75" customHeight="1">
      <c r="A333" s="54"/>
      <c r="B333" s="441"/>
      <c r="C333" s="468"/>
      <c r="D333" s="469"/>
      <c r="E333" s="205"/>
      <c r="F333" s="57"/>
      <c r="G333" s="42"/>
      <c r="H333" s="16"/>
      <c r="I333" s="8"/>
    </row>
    <row r="334" spans="1:10" s="7" customFormat="1" ht="12.75" customHeight="1">
      <c r="A334" s="59">
        <v>13.4</v>
      </c>
      <c r="B334" s="472" t="s">
        <v>103</v>
      </c>
      <c r="C334" s="470"/>
      <c r="D334" s="471"/>
      <c r="E334" s="206"/>
      <c r="F334" s="55"/>
      <c r="G334" s="42"/>
      <c r="H334" s="16"/>
      <c r="I334" s="8"/>
    </row>
    <row r="335" spans="1:10" s="7" customFormat="1" ht="12.75" customHeight="1">
      <c r="A335" s="58" t="s">
        <v>148</v>
      </c>
      <c r="B335" s="444" t="s">
        <v>319</v>
      </c>
      <c r="C335" s="470">
        <v>111.6</v>
      </c>
      <c r="D335" s="228" t="s">
        <v>61</v>
      </c>
      <c r="E335" s="206"/>
      <c r="F335" s="55">
        <f t="shared" si="46"/>
        <v>0</v>
      </c>
      <c r="G335" s="42"/>
      <c r="H335" s="16"/>
      <c r="I335" s="8"/>
    </row>
    <row r="336" spans="1:10" s="7" customFormat="1" ht="12.75" customHeight="1">
      <c r="A336" s="58" t="s">
        <v>148</v>
      </c>
      <c r="B336" s="444" t="s">
        <v>320</v>
      </c>
      <c r="C336" s="470">
        <v>297.60000000000002</v>
      </c>
      <c r="D336" s="228" t="s">
        <v>61</v>
      </c>
      <c r="E336" s="206"/>
      <c r="F336" s="55">
        <f>ROUND(E336*C336,2)</f>
        <v>0</v>
      </c>
      <c r="G336" s="42"/>
      <c r="H336" s="16"/>
      <c r="I336" s="8"/>
    </row>
    <row r="337" spans="1:9" s="7" customFormat="1" ht="12.75" customHeight="1">
      <c r="A337" s="58"/>
      <c r="B337" s="444"/>
      <c r="C337" s="470"/>
      <c r="D337" s="471"/>
      <c r="E337" s="206"/>
      <c r="F337" s="55"/>
      <c r="G337" s="42"/>
      <c r="H337" s="16"/>
      <c r="I337" s="8"/>
    </row>
    <row r="338" spans="1:9" s="7" customFormat="1" ht="12.75" customHeight="1">
      <c r="A338" s="59">
        <v>13.5</v>
      </c>
      <c r="B338" s="472" t="s">
        <v>124</v>
      </c>
      <c r="C338" s="470"/>
      <c r="D338" s="471"/>
      <c r="E338" s="206"/>
      <c r="F338" s="55"/>
      <c r="G338" s="42"/>
      <c r="H338" s="16"/>
      <c r="I338" s="8"/>
    </row>
    <row r="339" spans="1:9" s="7" customFormat="1" ht="12.75" customHeight="1">
      <c r="A339" s="58" t="s">
        <v>149</v>
      </c>
      <c r="B339" s="237" t="s">
        <v>225</v>
      </c>
      <c r="C339" s="470">
        <v>185.2</v>
      </c>
      <c r="D339" s="228" t="s">
        <v>61</v>
      </c>
      <c r="E339" s="206"/>
      <c r="F339" s="55">
        <f t="shared" si="46"/>
        <v>0</v>
      </c>
      <c r="G339" s="42"/>
      <c r="H339" s="16"/>
      <c r="I339" s="8"/>
    </row>
    <row r="340" spans="1:9" s="7" customFormat="1" ht="12.75" customHeight="1">
      <c r="A340" s="58" t="s">
        <v>229</v>
      </c>
      <c r="B340" s="237" t="s">
        <v>125</v>
      </c>
      <c r="C340" s="470">
        <v>185.2</v>
      </c>
      <c r="D340" s="228" t="s">
        <v>61</v>
      </c>
      <c r="E340" s="206"/>
      <c r="F340" s="55">
        <f t="shared" ref="F340" si="47">ROUND(E340*C340,2)</f>
        <v>0</v>
      </c>
      <c r="G340" s="42"/>
      <c r="H340" s="16"/>
      <c r="I340" s="8"/>
    </row>
    <row r="341" spans="1:9" s="7" customFormat="1" ht="12.75" customHeight="1">
      <c r="A341" s="58" t="s">
        <v>230</v>
      </c>
      <c r="B341" s="440" t="s">
        <v>45</v>
      </c>
      <c r="C341" s="470">
        <v>1104</v>
      </c>
      <c r="D341" s="471" t="s">
        <v>8</v>
      </c>
      <c r="E341" s="206"/>
      <c r="F341" s="55">
        <f t="shared" si="46"/>
        <v>0</v>
      </c>
      <c r="G341" s="42"/>
      <c r="H341" s="16"/>
      <c r="I341" s="8"/>
    </row>
    <row r="342" spans="1:9" s="7" customFormat="1" ht="12.75" customHeight="1">
      <c r="A342" s="56"/>
      <c r="B342" s="467"/>
      <c r="C342" s="468"/>
      <c r="D342" s="469"/>
      <c r="E342" s="205"/>
      <c r="F342" s="57"/>
      <c r="G342" s="42"/>
      <c r="H342" s="16"/>
      <c r="I342" s="8"/>
    </row>
    <row r="343" spans="1:9" s="7" customFormat="1" ht="12.75" customHeight="1">
      <c r="A343" s="59">
        <v>13.6</v>
      </c>
      <c r="B343" s="467" t="s">
        <v>126</v>
      </c>
      <c r="C343" s="468"/>
      <c r="D343" s="469"/>
      <c r="E343" s="205"/>
      <c r="F343" s="57"/>
      <c r="G343" s="42"/>
      <c r="H343" s="16"/>
      <c r="I343" s="8"/>
    </row>
    <row r="344" spans="1:9" s="7" customFormat="1" ht="12.75" customHeight="1">
      <c r="A344" s="58" t="s">
        <v>231</v>
      </c>
      <c r="B344" s="237" t="s">
        <v>127</v>
      </c>
      <c r="C344" s="470">
        <v>185.2</v>
      </c>
      <c r="D344" s="228" t="s">
        <v>61</v>
      </c>
      <c r="E344" s="51"/>
      <c r="F344" s="45">
        <f t="shared" ref="F344" si="48">ROUND(C344*E344,2)</f>
        <v>0</v>
      </c>
      <c r="G344" s="42"/>
      <c r="H344" s="16"/>
      <c r="I344" s="8"/>
    </row>
    <row r="345" spans="1:9" s="7" customFormat="1" ht="12.75" customHeight="1">
      <c r="A345" s="58" t="s">
        <v>232</v>
      </c>
      <c r="B345" s="237" t="s">
        <v>128</v>
      </c>
      <c r="C345" s="470">
        <v>185.2</v>
      </c>
      <c r="D345" s="228" t="s">
        <v>61</v>
      </c>
      <c r="E345" s="51"/>
      <c r="F345" s="55">
        <f t="shared" si="46"/>
        <v>0</v>
      </c>
      <c r="G345" s="42"/>
      <c r="H345" s="16"/>
      <c r="I345" s="8"/>
    </row>
    <row r="346" spans="1:9" s="7" customFormat="1" ht="12.75" customHeight="1">
      <c r="A346" s="54"/>
      <c r="B346" s="441"/>
      <c r="C346" s="468"/>
      <c r="D346" s="469"/>
      <c r="E346" s="205"/>
      <c r="F346" s="57"/>
      <c r="G346" s="42"/>
      <c r="H346" s="16"/>
      <c r="I346" s="8"/>
    </row>
    <row r="347" spans="1:9" s="7" customFormat="1" ht="51">
      <c r="A347" s="59">
        <v>13.6</v>
      </c>
      <c r="B347" s="250" t="s">
        <v>341</v>
      </c>
      <c r="C347" s="470">
        <v>196</v>
      </c>
      <c r="D347" s="471" t="s">
        <v>8</v>
      </c>
      <c r="E347" s="206"/>
      <c r="F347" s="55">
        <f>+E347*C347</f>
        <v>0</v>
      </c>
      <c r="G347" s="42"/>
      <c r="H347" s="16"/>
      <c r="I347" s="8"/>
    </row>
    <row r="348" spans="1:9" s="7" customFormat="1" ht="12.75" customHeight="1">
      <c r="A348" s="60"/>
      <c r="B348" s="473"/>
      <c r="C348" s="474"/>
      <c r="D348" s="475"/>
      <c r="E348" s="207"/>
      <c r="F348" s="61"/>
      <c r="G348" s="42"/>
      <c r="H348" s="16"/>
      <c r="I348" s="8"/>
    </row>
    <row r="349" spans="1:9" s="7" customFormat="1" ht="24" customHeight="1">
      <c r="A349" s="62">
        <v>13.7</v>
      </c>
      <c r="B349" s="444" t="s">
        <v>342</v>
      </c>
      <c r="C349" s="20">
        <v>1</v>
      </c>
      <c r="D349" s="476" t="s">
        <v>35</v>
      </c>
      <c r="E349" s="132"/>
      <c r="F349" s="55">
        <f t="shared" si="46"/>
        <v>0</v>
      </c>
      <c r="G349" s="42"/>
      <c r="H349" s="16"/>
      <c r="I349" s="8"/>
    </row>
    <row r="350" spans="1:9" s="7" customFormat="1" ht="12.75" customHeight="1">
      <c r="A350" s="454"/>
      <c r="B350" s="452"/>
      <c r="C350" s="453"/>
      <c r="D350" s="426"/>
      <c r="E350" s="53"/>
      <c r="F350" s="45"/>
      <c r="G350" s="42"/>
      <c r="H350" s="16"/>
      <c r="I350" s="8"/>
    </row>
    <row r="351" spans="1:9" s="7" customFormat="1" ht="12.75" customHeight="1">
      <c r="A351" s="424">
        <v>14</v>
      </c>
      <c r="B351" s="425" t="s">
        <v>322</v>
      </c>
      <c r="C351" s="453">
        <v>1</v>
      </c>
      <c r="D351" s="476" t="s">
        <v>35</v>
      </c>
      <c r="E351" s="132"/>
      <c r="F351" s="45">
        <f t="shared" ref="F351:F355" si="49">ROUND(C351*E351,2)</f>
        <v>0</v>
      </c>
      <c r="G351" s="42"/>
      <c r="H351" s="16"/>
      <c r="I351" s="8"/>
    </row>
    <row r="352" spans="1:9" s="7" customFormat="1" ht="12.75" customHeight="1">
      <c r="A352" s="424"/>
      <c r="B352" s="452"/>
      <c r="C352" s="453"/>
      <c r="D352" s="476"/>
      <c r="E352" s="132"/>
      <c r="F352" s="45"/>
      <c r="G352" s="42"/>
      <c r="H352" s="16"/>
      <c r="I352" s="8"/>
    </row>
    <row r="353" spans="1:9" s="7" customFormat="1" ht="12.75" customHeight="1">
      <c r="A353" s="424">
        <v>15</v>
      </c>
      <c r="B353" s="425" t="s">
        <v>321</v>
      </c>
      <c r="C353" s="453">
        <v>432.71</v>
      </c>
      <c r="D353" s="228" t="s">
        <v>61</v>
      </c>
      <c r="E353" s="132"/>
      <c r="F353" s="45">
        <f t="shared" si="49"/>
        <v>0</v>
      </c>
      <c r="G353" s="42"/>
      <c r="H353" s="16"/>
      <c r="I353" s="8"/>
    </row>
    <row r="354" spans="1:9" s="7" customFormat="1" ht="12.75" customHeight="1">
      <c r="A354" s="424"/>
      <c r="B354" s="452"/>
      <c r="C354" s="453"/>
      <c r="D354" s="426"/>
      <c r="E354" s="132"/>
      <c r="F354" s="45"/>
      <c r="G354" s="42"/>
      <c r="H354" s="16"/>
      <c r="I354" s="8"/>
    </row>
    <row r="355" spans="1:9" s="7" customFormat="1" ht="26.25" customHeight="1">
      <c r="A355" s="424">
        <v>16</v>
      </c>
      <c r="B355" s="237" t="s">
        <v>75</v>
      </c>
      <c r="C355" s="453">
        <v>1</v>
      </c>
      <c r="D355" s="429" t="s">
        <v>46</v>
      </c>
      <c r="E355" s="132"/>
      <c r="F355" s="45">
        <f t="shared" si="49"/>
        <v>0</v>
      </c>
      <c r="G355" s="42"/>
      <c r="H355" s="16"/>
      <c r="I355" s="8"/>
    </row>
    <row r="356" spans="1:9" s="33" customFormat="1" ht="12.75" customHeight="1">
      <c r="A356" s="421"/>
      <c r="B356" s="422" t="s">
        <v>273</v>
      </c>
      <c r="C356" s="395"/>
      <c r="D356" s="396"/>
      <c r="E356" s="190"/>
      <c r="F356" s="597">
        <f>ROUND(SUM(F236:F355),2)</f>
        <v>0</v>
      </c>
      <c r="G356" s="43"/>
      <c r="H356" s="32"/>
      <c r="I356" s="37"/>
    </row>
    <row r="357" spans="1:9" s="7" customFormat="1" ht="12.75" customHeight="1">
      <c r="A357" s="430"/>
      <c r="B357" s="477"/>
      <c r="C357" s="48"/>
      <c r="D357" s="432"/>
      <c r="E357" s="51"/>
      <c r="F357" s="47"/>
      <c r="G357" s="42"/>
      <c r="H357" s="16"/>
      <c r="I357" s="8"/>
    </row>
    <row r="358" spans="1:9" s="8" customFormat="1" ht="37.5" customHeight="1">
      <c r="A358" s="478" t="s">
        <v>77</v>
      </c>
      <c r="B358" s="235" t="s">
        <v>404</v>
      </c>
      <c r="C358" s="20"/>
      <c r="D358" s="228"/>
      <c r="E358" s="134"/>
      <c r="F358" s="237"/>
      <c r="G358" s="42"/>
    </row>
    <row r="359" spans="1:9" s="8" customFormat="1" ht="12.75" customHeight="1">
      <c r="A359" s="229">
        <v>1</v>
      </c>
      <c r="B359" s="230" t="s">
        <v>16</v>
      </c>
      <c r="C359" s="20"/>
      <c r="D359" s="228"/>
      <c r="E359" s="134"/>
      <c r="F359" s="237">
        <f>ROUND(E359*C359,2)</f>
        <v>0</v>
      </c>
      <c r="G359" s="42"/>
    </row>
    <row r="360" spans="1:9" s="8" customFormat="1" ht="12.75" customHeight="1">
      <c r="A360" s="231" t="s">
        <v>37</v>
      </c>
      <c r="B360" s="20" t="s">
        <v>206</v>
      </c>
      <c r="C360" s="20">
        <v>6279.25</v>
      </c>
      <c r="D360" s="228" t="s">
        <v>8</v>
      </c>
      <c r="E360" s="134"/>
      <c r="F360" s="237">
        <f>ROUND(E360*C360,2)</f>
        <v>0</v>
      </c>
      <c r="G360" s="42"/>
    </row>
    <row r="361" spans="1:9" s="7" customFormat="1" ht="12.75" customHeight="1">
      <c r="A361" s="232"/>
      <c r="B361" s="233"/>
      <c r="C361" s="2"/>
      <c r="D361" s="234"/>
      <c r="E361" s="137"/>
      <c r="F361" s="233"/>
      <c r="G361" s="42"/>
      <c r="H361" s="16"/>
      <c r="I361" s="8"/>
    </row>
    <row r="362" spans="1:9" s="8" customFormat="1" ht="12.75" customHeight="1">
      <c r="A362" s="229">
        <v>2</v>
      </c>
      <c r="B362" s="235" t="s">
        <v>58</v>
      </c>
      <c r="C362" s="20"/>
      <c r="D362" s="228"/>
      <c r="E362" s="134"/>
      <c r="F362" s="571"/>
      <c r="G362" s="42"/>
    </row>
    <row r="363" spans="1:9" s="8" customFormat="1" ht="12.75" customHeight="1">
      <c r="A363" s="236">
        <f>+A362+0.1</f>
        <v>2.1</v>
      </c>
      <c r="B363" s="237" t="s">
        <v>59</v>
      </c>
      <c r="C363" s="20">
        <v>12558.5</v>
      </c>
      <c r="D363" s="228" t="s">
        <v>8</v>
      </c>
      <c r="E363" s="132"/>
      <c r="F363" s="237">
        <f>ROUND(E363*C363,2)</f>
        <v>0</v>
      </c>
      <c r="G363" s="42"/>
    </row>
    <row r="364" spans="1:9" s="8" customFormat="1" ht="12.75" customHeight="1">
      <c r="A364" s="236">
        <f t="shared" ref="A364:A365" si="50">+A363+0.1</f>
        <v>2.2000000000000002</v>
      </c>
      <c r="B364" s="20" t="s">
        <v>60</v>
      </c>
      <c r="C364" s="20">
        <v>5337.36</v>
      </c>
      <c r="D364" s="228" t="s">
        <v>61</v>
      </c>
      <c r="E364" s="132"/>
      <c r="F364" s="237">
        <f t="shared" ref="F364:F374" si="51">ROUND(E364*C364,2)</f>
        <v>0</v>
      </c>
      <c r="G364" s="42"/>
    </row>
    <row r="365" spans="1:9" s="8" customFormat="1" ht="26.25" customHeight="1">
      <c r="A365" s="479">
        <f t="shared" si="50"/>
        <v>2.2999999999999998</v>
      </c>
      <c r="B365" s="480" t="s">
        <v>307</v>
      </c>
      <c r="C365" s="130">
        <v>346.93</v>
      </c>
      <c r="D365" s="481" t="s">
        <v>62</v>
      </c>
      <c r="E365" s="209"/>
      <c r="F365" s="480">
        <f t="shared" si="51"/>
        <v>0</v>
      </c>
      <c r="G365" s="42"/>
    </row>
    <row r="366" spans="1:9" s="7" customFormat="1" ht="12.75" customHeight="1">
      <c r="A366" s="232"/>
      <c r="B366" s="233"/>
      <c r="C366" s="2"/>
      <c r="D366" s="234"/>
      <c r="E366" s="137"/>
      <c r="F366" s="233">
        <f t="shared" si="51"/>
        <v>0</v>
      </c>
      <c r="G366" s="42"/>
      <c r="H366" s="16"/>
      <c r="I366" s="8"/>
    </row>
    <row r="367" spans="1:9" s="8" customFormat="1" ht="12.75" customHeight="1">
      <c r="A367" s="229">
        <v>3</v>
      </c>
      <c r="B367" s="235" t="s">
        <v>9</v>
      </c>
      <c r="C367" s="235"/>
      <c r="D367" s="235"/>
      <c r="E367" s="138"/>
      <c r="F367" s="237">
        <f t="shared" si="51"/>
        <v>0</v>
      </c>
      <c r="G367" s="42"/>
    </row>
    <row r="368" spans="1:9" s="8" customFormat="1" ht="12.75" customHeight="1">
      <c r="A368" s="236">
        <f>+A367+0.1</f>
        <v>3.1</v>
      </c>
      <c r="B368" s="237" t="s">
        <v>63</v>
      </c>
      <c r="C368" s="237">
        <v>7472.31</v>
      </c>
      <c r="D368" s="238" t="s">
        <v>65</v>
      </c>
      <c r="E368" s="135"/>
      <c r="F368" s="237">
        <f t="shared" si="51"/>
        <v>0</v>
      </c>
      <c r="G368" s="42"/>
    </row>
    <row r="369" spans="1:9" s="8" customFormat="1" ht="12.75" customHeight="1">
      <c r="A369" s="236">
        <f t="shared" ref="A369:A372" si="52">+A368+0.1</f>
        <v>3.2</v>
      </c>
      <c r="B369" s="237" t="s">
        <v>64</v>
      </c>
      <c r="C369" s="237">
        <v>706.41</v>
      </c>
      <c r="D369" s="228" t="s">
        <v>66</v>
      </c>
      <c r="E369" s="135"/>
      <c r="F369" s="237">
        <f t="shared" si="51"/>
        <v>0</v>
      </c>
      <c r="G369" s="42"/>
    </row>
    <row r="370" spans="1:9" s="8" customFormat="1" ht="24" customHeight="1">
      <c r="A370" s="236">
        <f t="shared" si="52"/>
        <v>3.3</v>
      </c>
      <c r="B370" s="237" t="s">
        <v>343</v>
      </c>
      <c r="C370" s="237">
        <v>1428.09</v>
      </c>
      <c r="D370" s="228" t="s">
        <v>62</v>
      </c>
      <c r="E370" s="135"/>
      <c r="F370" s="237">
        <f t="shared" si="51"/>
        <v>0</v>
      </c>
      <c r="G370" s="42"/>
    </row>
    <row r="371" spans="1:9" s="8" customFormat="1" ht="13.5" customHeight="1">
      <c r="A371" s="236">
        <f t="shared" si="52"/>
        <v>3.4</v>
      </c>
      <c r="B371" s="237" t="s">
        <v>48</v>
      </c>
      <c r="C371" s="237">
        <v>5950.38</v>
      </c>
      <c r="D371" s="238" t="s">
        <v>67</v>
      </c>
      <c r="E371" s="135"/>
      <c r="F371" s="237">
        <f t="shared" si="51"/>
        <v>0</v>
      </c>
      <c r="G371" s="42"/>
    </row>
    <row r="372" spans="1:9" s="8" customFormat="1" ht="26.25" customHeight="1">
      <c r="A372" s="236">
        <f t="shared" si="52"/>
        <v>3.5</v>
      </c>
      <c r="B372" s="237" t="s">
        <v>264</v>
      </c>
      <c r="C372" s="20">
        <v>3330.5</v>
      </c>
      <c r="D372" s="228" t="s">
        <v>62</v>
      </c>
      <c r="E372" s="132"/>
      <c r="F372" s="237">
        <f t="shared" si="51"/>
        <v>0</v>
      </c>
      <c r="G372" s="42"/>
    </row>
    <row r="373" spans="1:9" s="7" customFormat="1" ht="12.75" customHeight="1">
      <c r="A373" s="232"/>
      <c r="B373" s="239"/>
      <c r="C373" s="2"/>
      <c r="D373" s="239"/>
      <c r="E373" s="137"/>
      <c r="F373" s="233">
        <f t="shared" si="51"/>
        <v>0</v>
      </c>
      <c r="G373" s="42"/>
      <c r="H373" s="16"/>
      <c r="I373" s="8"/>
    </row>
    <row r="374" spans="1:9" s="8" customFormat="1" ht="12.75" customHeight="1">
      <c r="A374" s="229">
        <v>4</v>
      </c>
      <c r="B374" s="235" t="s">
        <v>38</v>
      </c>
      <c r="C374" s="235"/>
      <c r="D374" s="235"/>
      <c r="E374" s="138"/>
      <c r="F374" s="237">
        <f t="shared" si="51"/>
        <v>0</v>
      </c>
      <c r="G374" s="42"/>
    </row>
    <row r="375" spans="1:9" s="8" customFormat="1" ht="15" customHeight="1">
      <c r="A375" s="236">
        <f>+A374+0.1</f>
        <v>4.0999999999999996</v>
      </c>
      <c r="B375" s="237" t="s">
        <v>69</v>
      </c>
      <c r="C375" s="237">
        <v>6530.42</v>
      </c>
      <c r="D375" s="238" t="s">
        <v>8</v>
      </c>
      <c r="E375" s="134"/>
      <c r="F375" s="237">
        <f>ROUND(E375*C375,2)</f>
        <v>0</v>
      </c>
      <c r="G375" s="42"/>
    </row>
    <row r="376" spans="1:9" s="7" customFormat="1" ht="12.75" customHeight="1">
      <c r="A376" s="240"/>
      <c r="B376" s="233"/>
      <c r="C376" s="233"/>
      <c r="D376" s="241"/>
      <c r="E376" s="137"/>
      <c r="F376" s="233">
        <f t="shared" ref="F376:F382" si="53">ROUND(E376*C376,2)</f>
        <v>0</v>
      </c>
      <c r="G376" s="42"/>
      <c r="H376" s="16"/>
      <c r="I376" s="8"/>
    </row>
    <row r="377" spans="1:9" s="8" customFormat="1" ht="12.75" customHeight="1">
      <c r="A377" s="229">
        <v>5</v>
      </c>
      <c r="B377" s="235" t="s">
        <v>39</v>
      </c>
      <c r="C377" s="20"/>
      <c r="D377" s="228"/>
      <c r="E377" s="134"/>
      <c r="F377" s="237">
        <f t="shared" si="53"/>
        <v>0</v>
      </c>
      <c r="G377" s="42"/>
    </row>
    <row r="378" spans="1:9" s="8" customFormat="1" ht="12.75" customHeight="1">
      <c r="A378" s="236">
        <f>+A377+0.1</f>
        <v>5.0999999999999996</v>
      </c>
      <c r="B378" s="237" t="s">
        <v>70</v>
      </c>
      <c r="C378" s="20">
        <v>6279.25</v>
      </c>
      <c r="D378" s="238" t="s">
        <v>8</v>
      </c>
      <c r="E378" s="134"/>
      <c r="F378" s="237">
        <f t="shared" si="53"/>
        <v>0</v>
      </c>
      <c r="G378" s="42"/>
    </row>
    <row r="379" spans="1:9" s="7" customFormat="1" ht="12.75" customHeight="1">
      <c r="A379" s="240"/>
      <c r="B379" s="239"/>
      <c r="C379" s="2"/>
      <c r="D379" s="234"/>
      <c r="E379" s="137"/>
      <c r="F379" s="233">
        <f t="shared" si="53"/>
        <v>0</v>
      </c>
      <c r="G379" s="42"/>
      <c r="H379" s="16"/>
      <c r="I379" s="8"/>
    </row>
    <row r="380" spans="1:9" s="8" customFormat="1" ht="12.75" customHeight="1">
      <c r="A380" s="229">
        <v>6</v>
      </c>
      <c r="B380" s="235" t="s">
        <v>71</v>
      </c>
      <c r="C380" s="20"/>
      <c r="D380" s="228"/>
      <c r="E380" s="134"/>
      <c r="F380" s="237">
        <f t="shared" si="53"/>
        <v>0</v>
      </c>
      <c r="G380" s="42"/>
    </row>
    <row r="381" spans="1:9" s="8" customFormat="1" ht="12.75" customHeight="1">
      <c r="A381" s="236">
        <f>+A380+0.1</f>
        <v>6.1</v>
      </c>
      <c r="B381" s="237" t="s">
        <v>70</v>
      </c>
      <c r="C381" s="20">
        <v>6279.25</v>
      </c>
      <c r="D381" s="238" t="s">
        <v>8</v>
      </c>
      <c r="E381" s="134"/>
      <c r="F381" s="237">
        <f t="shared" si="53"/>
        <v>0</v>
      </c>
      <c r="G381" s="42"/>
    </row>
    <row r="382" spans="1:9" s="7" customFormat="1" ht="12.75" customHeight="1">
      <c r="A382" s="242"/>
      <c r="B382" s="239"/>
      <c r="C382" s="2"/>
      <c r="D382" s="234"/>
      <c r="E382" s="137"/>
      <c r="F382" s="233">
        <f t="shared" si="53"/>
        <v>0</v>
      </c>
      <c r="G382" s="42"/>
      <c r="H382" s="16"/>
      <c r="I382" s="8"/>
    </row>
    <row r="383" spans="1:9" s="8" customFormat="1" ht="30" customHeight="1">
      <c r="A383" s="229">
        <v>7</v>
      </c>
      <c r="B383" s="235" t="s">
        <v>210</v>
      </c>
      <c r="C383" s="20">
        <v>15</v>
      </c>
      <c r="D383" s="238" t="s">
        <v>2</v>
      </c>
      <c r="E383" s="134"/>
      <c r="F383" s="237">
        <f>ROUND(E383*C383/100,2)</f>
        <v>0</v>
      </c>
      <c r="G383" s="42"/>
    </row>
    <row r="384" spans="1:9" s="7" customFormat="1" ht="12.75" customHeight="1">
      <c r="A384" s="243"/>
      <c r="B384" s="244"/>
      <c r="C384" s="245"/>
      <c r="D384" s="244"/>
      <c r="E384" s="140"/>
      <c r="F384" s="233"/>
      <c r="G384" s="42"/>
      <c r="H384" s="16"/>
      <c r="I384" s="8"/>
    </row>
    <row r="385" spans="1:7" s="8" customFormat="1" ht="12.75" customHeight="1">
      <c r="A385" s="229">
        <v>8</v>
      </c>
      <c r="B385" s="252" t="s">
        <v>49</v>
      </c>
      <c r="C385" s="20"/>
      <c r="D385" s="228"/>
      <c r="E385" s="134"/>
      <c r="F385" s="248">
        <f t="shared" ref="F385" si="54">ROUND(C385*E385,2)</f>
        <v>0</v>
      </c>
      <c r="G385" s="42"/>
    </row>
    <row r="386" spans="1:7" s="8" customFormat="1" ht="12.75" customHeight="1">
      <c r="A386" s="236">
        <f>+A385+0.1</f>
        <v>8.1</v>
      </c>
      <c r="B386" s="237" t="s">
        <v>50</v>
      </c>
      <c r="C386" s="20">
        <v>5337.36</v>
      </c>
      <c r="D386" s="228" t="s">
        <v>61</v>
      </c>
      <c r="E386" s="134"/>
      <c r="F386" s="248">
        <f>ROUND(C386*E386,2)</f>
        <v>0</v>
      </c>
      <c r="G386" s="42"/>
    </row>
    <row r="387" spans="1:7" s="8" customFormat="1" ht="12.75" customHeight="1">
      <c r="A387" s="236">
        <f t="shared" ref="A387:A388" si="55">+A386+0.1</f>
        <v>8.1999999999999993</v>
      </c>
      <c r="B387" s="237" t="s">
        <v>73</v>
      </c>
      <c r="C387" s="20">
        <v>5337.36</v>
      </c>
      <c r="D387" s="228" t="s">
        <v>61</v>
      </c>
      <c r="E387" s="134"/>
      <c r="F387" s="248">
        <f>ROUND(C387*E387,2)</f>
        <v>0</v>
      </c>
      <c r="G387" s="42"/>
    </row>
    <row r="388" spans="1:7" s="8" customFormat="1" ht="12.75" customHeight="1">
      <c r="A388" s="236">
        <f t="shared" si="55"/>
        <v>8.3000000000000007</v>
      </c>
      <c r="B388" s="237" t="s">
        <v>303</v>
      </c>
      <c r="C388" s="20">
        <v>18413.89</v>
      </c>
      <c r="D388" s="228" t="s">
        <v>74</v>
      </c>
      <c r="E388" s="134"/>
      <c r="F388" s="248">
        <f>ROUND(C388*E388,2)</f>
        <v>0</v>
      </c>
      <c r="G388" s="42"/>
    </row>
    <row r="389" spans="1:7" s="8" customFormat="1" ht="12.75" customHeight="1">
      <c r="A389" s="254"/>
      <c r="B389" s="230"/>
      <c r="C389" s="20"/>
      <c r="D389" s="228"/>
      <c r="E389" s="134"/>
      <c r="F389" s="248">
        <f t="shared" ref="F389" si="56">ROUND(C389*E389,2)</f>
        <v>0</v>
      </c>
      <c r="G389" s="42"/>
    </row>
    <row r="390" spans="1:7" s="27" customFormat="1" ht="12.75">
      <c r="A390" s="482">
        <v>9</v>
      </c>
      <c r="B390" s="483" t="s">
        <v>284</v>
      </c>
      <c r="C390" s="20"/>
      <c r="D390" s="228"/>
      <c r="E390" s="132"/>
      <c r="F390" s="20"/>
      <c r="G390" s="28"/>
    </row>
    <row r="391" spans="1:7" s="27" customFormat="1" ht="12.75">
      <c r="A391" s="484">
        <v>9.1</v>
      </c>
      <c r="B391" s="485" t="s">
        <v>285</v>
      </c>
      <c r="C391" s="486"/>
      <c r="D391" s="487"/>
      <c r="E391" s="210"/>
      <c r="F391" s="486"/>
      <c r="G391" s="28"/>
    </row>
    <row r="392" spans="1:7" s="27" customFormat="1" ht="12.75">
      <c r="A392" s="488">
        <v>91.1</v>
      </c>
      <c r="B392" s="489" t="s">
        <v>286</v>
      </c>
      <c r="C392" s="442">
        <v>170</v>
      </c>
      <c r="D392" s="228" t="s">
        <v>51</v>
      </c>
      <c r="E392" s="34"/>
      <c r="F392" s="601">
        <f>ROUND(E392*C392,2)</f>
        <v>0</v>
      </c>
      <c r="G392" s="28"/>
    </row>
    <row r="393" spans="1:7" s="27" customFormat="1" ht="12.75">
      <c r="A393" s="490"/>
      <c r="B393" s="440"/>
      <c r="C393" s="20"/>
      <c r="D393" s="228"/>
      <c r="E393" s="132"/>
      <c r="F393" s="20"/>
      <c r="G393" s="28"/>
    </row>
    <row r="394" spans="1:7" s="27" customFormat="1" ht="12.75">
      <c r="A394" s="62">
        <v>9.1999999999999993</v>
      </c>
      <c r="B394" s="491" t="s">
        <v>287</v>
      </c>
      <c r="C394" s="400"/>
      <c r="D394" s="401"/>
      <c r="E394" s="35"/>
      <c r="F394" s="601"/>
      <c r="G394" s="28"/>
    </row>
    <row r="395" spans="1:7" s="27" customFormat="1" ht="12.75">
      <c r="A395" s="488" t="s">
        <v>20</v>
      </c>
      <c r="B395" s="489" t="s">
        <v>288</v>
      </c>
      <c r="C395" s="442">
        <v>400</v>
      </c>
      <c r="D395" s="228" t="s">
        <v>8</v>
      </c>
      <c r="E395" s="34"/>
      <c r="F395" s="601">
        <f>ROUND(E395*C395,2)</f>
        <v>0</v>
      </c>
      <c r="G395" s="28"/>
    </row>
    <row r="396" spans="1:7" s="27" customFormat="1" ht="12.75">
      <c r="A396" s="488" t="s">
        <v>21</v>
      </c>
      <c r="B396" s="489" t="s">
        <v>289</v>
      </c>
      <c r="C396" s="442">
        <v>400</v>
      </c>
      <c r="D396" s="228" t="s">
        <v>8</v>
      </c>
      <c r="E396" s="34"/>
      <c r="F396" s="601">
        <f>ROUND(E396*C396,2)</f>
        <v>0</v>
      </c>
      <c r="G396" s="28"/>
    </row>
    <row r="397" spans="1:7" s="27" customFormat="1" ht="12.75">
      <c r="A397" s="488" t="s">
        <v>22</v>
      </c>
      <c r="B397" s="489" t="s">
        <v>290</v>
      </c>
      <c r="C397" s="442">
        <v>40</v>
      </c>
      <c r="D397" s="228" t="s">
        <v>8</v>
      </c>
      <c r="E397" s="34"/>
      <c r="F397" s="601">
        <f>ROUND(E397*C397,2)</f>
        <v>0</v>
      </c>
      <c r="G397" s="28"/>
    </row>
    <row r="398" spans="1:7" s="27" customFormat="1" ht="12.75">
      <c r="A398" s="488" t="s">
        <v>23</v>
      </c>
      <c r="B398" s="489" t="s">
        <v>291</v>
      </c>
      <c r="C398" s="442">
        <v>40</v>
      </c>
      <c r="D398" s="228" t="s">
        <v>8</v>
      </c>
      <c r="E398" s="34"/>
      <c r="F398" s="601">
        <f>ROUND(E398*C398,2)</f>
        <v>0</v>
      </c>
      <c r="G398" s="28"/>
    </row>
    <row r="399" spans="1:7" s="27" customFormat="1" ht="12.75">
      <c r="A399" s="488" t="s">
        <v>24</v>
      </c>
      <c r="B399" s="489" t="s">
        <v>292</v>
      </c>
      <c r="C399" s="442">
        <v>40</v>
      </c>
      <c r="D399" s="228" t="s">
        <v>8</v>
      </c>
      <c r="E399" s="34"/>
      <c r="F399" s="601">
        <f>ROUND(E399*C399,2)</f>
        <v>0</v>
      </c>
      <c r="G399" s="28"/>
    </row>
    <row r="400" spans="1:7" s="27" customFormat="1" ht="12.75">
      <c r="A400" s="488"/>
      <c r="B400" s="489"/>
      <c r="C400" s="442"/>
      <c r="D400" s="228"/>
      <c r="E400" s="34"/>
      <c r="F400" s="601"/>
      <c r="G400" s="28"/>
    </row>
    <row r="401" spans="1:9" s="27" customFormat="1" ht="12.75">
      <c r="A401" s="62">
        <v>9.3000000000000007</v>
      </c>
      <c r="B401" s="491" t="s">
        <v>293</v>
      </c>
      <c r="C401" s="400"/>
      <c r="D401" s="401"/>
      <c r="E401" s="35"/>
      <c r="F401" s="601"/>
      <c r="G401" s="28"/>
    </row>
    <row r="402" spans="1:9" s="27" customFormat="1" ht="12.75">
      <c r="A402" s="488" t="s">
        <v>25</v>
      </c>
      <c r="B402" s="489" t="s">
        <v>294</v>
      </c>
      <c r="C402" s="442">
        <v>400</v>
      </c>
      <c r="D402" s="228" t="s">
        <v>35</v>
      </c>
      <c r="E402" s="34"/>
      <c r="F402" s="601">
        <f>ROUND(E402*C402,2)</f>
        <v>0</v>
      </c>
      <c r="G402" s="28"/>
    </row>
    <row r="403" spans="1:9" s="27" customFormat="1" ht="12.75">
      <c r="A403" s="488" t="s">
        <v>26</v>
      </c>
      <c r="B403" s="489" t="s">
        <v>295</v>
      </c>
      <c r="C403" s="442">
        <v>400</v>
      </c>
      <c r="D403" s="228" t="s">
        <v>35</v>
      </c>
      <c r="E403" s="34"/>
      <c r="F403" s="601">
        <f>ROUND(E403*C403,2)</f>
        <v>0</v>
      </c>
      <c r="G403" s="28"/>
    </row>
    <row r="404" spans="1:9" s="27" customFormat="1" ht="12.75">
      <c r="A404" s="488" t="s">
        <v>27</v>
      </c>
      <c r="B404" s="489" t="s">
        <v>296</v>
      </c>
      <c r="C404" s="442">
        <v>40</v>
      </c>
      <c r="D404" s="228" t="s">
        <v>35</v>
      </c>
      <c r="E404" s="34"/>
      <c r="F404" s="601">
        <f>ROUND(E404*C404,2)</f>
        <v>0</v>
      </c>
      <c r="G404" s="28"/>
    </row>
    <row r="405" spans="1:9" s="27" customFormat="1" ht="12.75">
      <c r="A405" s="488" t="s">
        <v>28</v>
      </c>
      <c r="B405" s="489" t="s">
        <v>297</v>
      </c>
      <c r="C405" s="442">
        <v>40</v>
      </c>
      <c r="D405" s="228" t="s">
        <v>35</v>
      </c>
      <c r="E405" s="34"/>
      <c r="F405" s="601">
        <f>ROUND(E405*C405,2)</f>
        <v>0</v>
      </c>
      <c r="G405" s="28"/>
    </row>
    <row r="406" spans="1:9" s="27" customFormat="1" ht="12.75">
      <c r="A406" s="488" t="s">
        <v>29</v>
      </c>
      <c r="B406" s="489" t="s">
        <v>298</v>
      </c>
      <c r="C406" s="442">
        <v>80</v>
      </c>
      <c r="D406" s="228" t="s">
        <v>35</v>
      </c>
      <c r="E406" s="34"/>
      <c r="F406" s="601">
        <f>ROUND(E406*C406,2)</f>
        <v>0</v>
      </c>
      <c r="G406" s="28"/>
    </row>
    <row r="407" spans="1:9" s="27" customFormat="1" ht="12.75">
      <c r="A407" s="488"/>
      <c r="B407" s="489"/>
      <c r="C407" s="442"/>
      <c r="D407" s="228"/>
      <c r="E407" s="34"/>
      <c r="F407" s="601"/>
      <c r="G407" s="28"/>
    </row>
    <row r="408" spans="1:9" s="27" customFormat="1" ht="12.75">
      <c r="A408" s="62">
        <v>9.4</v>
      </c>
      <c r="B408" s="491" t="s">
        <v>299</v>
      </c>
      <c r="C408" s="400"/>
      <c r="D408" s="401"/>
      <c r="E408" s="35"/>
      <c r="F408" s="601"/>
      <c r="G408" s="28"/>
    </row>
    <row r="409" spans="1:9" s="27" customFormat="1" ht="12.75">
      <c r="A409" s="488" t="s">
        <v>129</v>
      </c>
      <c r="B409" s="489" t="s">
        <v>300</v>
      </c>
      <c r="C409" s="442">
        <v>30</v>
      </c>
      <c r="D409" s="228" t="s">
        <v>301</v>
      </c>
      <c r="E409" s="34"/>
      <c r="F409" s="601">
        <f>ROUND(E409*C409,2)</f>
        <v>0</v>
      </c>
      <c r="G409" s="28"/>
    </row>
    <row r="410" spans="1:9" s="27" customFormat="1" ht="12.75">
      <c r="A410" s="488" t="s">
        <v>130</v>
      </c>
      <c r="B410" s="489" t="s">
        <v>302</v>
      </c>
      <c r="C410" s="442">
        <v>30</v>
      </c>
      <c r="D410" s="228" t="s">
        <v>301</v>
      </c>
      <c r="E410" s="34"/>
      <c r="F410" s="601">
        <f>ROUND(E410*C410,2)</f>
        <v>0</v>
      </c>
      <c r="G410" s="28"/>
    </row>
    <row r="411" spans="1:9" s="27" customFormat="1" ht="12.75">
      <c r="A411" s="488"/>
      <c r="B411" s="489"/>
      <c r="C411" s="442"/>
      <c r="D411" s="228"/>
      <c r="E411" s="34"/>
      <c r="F411" s="601"/>
      <c r="G411" s="28"/>
    </row>
    <row r="412" spans="1:9" s="8" customFormat="1" ht="63.75">
      <c r="A412" s="229">
        <v>10</v>
      </c>
      <c r="B412" s="230" t="s">
        <v>283</v>
      </c>
      <c r="C412" s="20">
        <v>6279.25</v>
      </c>
      <c r="D412" s="228" t="s">
        <v>8</v>
      </c>
      <c r="E412" s="134"/>
      <c r="F412" s="248">
        <f>ROUND(C412*E412,2)</f>
        <v>0</v>
      </c>
      <c r="G412" s="42"/>
    </row>
    <row r="413" spans="1:9" s="8" customFormat="1" ht="12.75" customHeight="1">
      <c r="A413" s="254"/>
      <c r="B413" s="230"/>
      <c r="C413" s="20"/>
      <c r="D413" s="228"/>
      <c r="E413" s="134"/>
      <c r="F413" s="248"/>
      <c r="G413" s="42"/>
    </row>
    <row r="414" spans="1:9" s="8" customFormat="1" ht="25.5" customHeight="1">
      <c r="A414" s="229">
        <v>11</v>
      </c>
      <c r="B414" s="237" t="s">
        <v>75</v>
      </c>
      <c r="C414" s="255">
        <v>6279.25</v>
      </c>
      <c r="D414" s="420" t="s">
        <v>8</v>
      </c>
      <c r="E414" s="141"/>
      <c r="F414" s="248">
        <f>ROUND(C414*E414,2)</f>
        <v>0</v>
      </c>
      <c r="G414" s="42"/>
    </row>
    <row r="415" spans="1:9" s="33" customFormat="1" ht="12.75" customHeight="1">
      <c r="A415" s="257"/>
      <c r="B415" s="258" t="s">
        <v>481</v>
      </c>
      <c r="C415" s="259"/>
      <c r="D415" s="492"/>
      <c r="E415" s="211"/>
      <c r="F415" s="602">
        <f>SUM(F360:F414)</f>
        <v>0</v>
      </c>
      <c r="G415" s="43"/>
      <c r="H415" s="32"/>
      <c r="I415" s="37"/>
    </row>
    <row r="416" spans="1:9" s="7" customFormat="1" ht="12.75" customHeight="1">
      <c r="A416" s="400"/>
      <c r="B416" s="401"/>
      <c r="C416" s="398"/>
      <c r="D416" s="399"/>
      <c r="E416" s="192"/>
      <c r="F416" s="529"/>
      <c r="G416" s="42"/>
      <c r="H416" s="16"/>
      <c r="I416" s="8"/>
    </row>
    <row r="417" spans="1:9" s="8" customFormat="1" ht="37.5" customHeight="1">
      <c r="A417" s="402" t="s">
        <v>78</v>
      </c>
      <c r="B417" s="235" t="s">
        <v>480</v>
      </c>
      <c r="C417" s="25"/>
      <c r="D417" s="403"/>
      <c r="E417" s="24"/>
      <c r="F417" s="599"/>
      <c r="G417" s="42"/>
    </row>
    <row r="418" spans="1:9" s="7" customFormat="1" ht="12.75" customHeight="1">
      <c r="A418" s="404"/>
      <c r="B418" s="405"/>
      <c r="C418" s="406"/>
      <c r="D418" s="407"/>
      <c r="E418" s="19"/>
      <c r="F418" s="600"/>
      <c r="G418" s="42"/>
      <c r="H418" s="16"/>
      <c r="I418" s="8"/>
    </row>
    <row r="419" spans="1:9" s="8" customFormat="1" ht="12.75" customHeight="1">
      <c r="A419" s="247">
        <v>1</v>
      </c>
      <c r="B419" s="252" t="s">
        <v>7</v>
      </c>
      <c r="C419" s="25">
        <v>2538.66</v>
      </c>
      <c r="D419" s="403" t="s">
        <v>8</v>
      </c>
      <c r="E419" s="24"/>
      <c r="F419" s="25">
        <f>ROUND(C419*E419,2)</f>
        <v>0</v>
      </c>
      <c r="G419" s="42"/>
    </row>
    <row r="420" spans="1:9" s="7" customFormat="1" ht="12.75" customHeight="1">
      <c r="A420" s="404"/>
      <c r="B420" s="405"/>
      <c r="C420" s="406"/>
      <c r="D420" s="407"/>
      <c r="E420" s="19"/>
      <c r="F420" s="406"/>
      <c r="G420" s="42"/>
      <c r="H420" s="16"/>
      <c r="I420" s="8"/>
    </row>
    <row r="421" spans="1:9" s="8" customFormat="1" ht="12.75" customHeight="1">
      <c r="A421" s="247">
        <v>2</v>
      </c>
      <c r="B421" s="252" t="s">
        <v>260</v>
      </c>
      <c r="C421" s="29"/>
      <c r="D421" s="408"/>
      <c r="E421" s="30"/>
      <c r="F421" s="248"/>
      <c r="G421" s="42"/>
    </row>
    <row r="422" spans="1:9" s="8" customFormat="1" ht="12.75" customHeight="1">
      <c r="A422" s="23">
        <f>A421+0.1</f>
        <v>2.1</v>
      </c>
      <c r="B422" s="237" t="s">
        <v>86</v>
      </c>
      <c r="C422" s="29">
        <v>1761.12</v>
      </c>
      <c r="D422" s="228" t="s">
        <v>8</v>
      </c>
      <c r="E422" s="30"/>
      <c r="F422" s="248">
        <f>ROUND(E422*C422,2)</f>
        <v>0</v>
      </c>
      <c r="G422" s="42"/>
    </row>
    <row r="423" spans="1:9" s="8" customFormat="1" ht="12.75" customHeight="1">
      <c r="A423" s="23">
        <f>A422+0.1</f>
        <v>2.2000000000000002</v>
      </c>
      <c r="B423" s="20" t="s">
        <v>47</v>
      </c>
      <c r="C423" s="29">
        <v>792.47</v>
      </c>
      <c r="D423" s="228" t="s">
        <v>61</v>
      </c>
      <c r="E423" s="30"/>
      <c r="F423" s="248">
        <f>ROUND(E423*C423,2)</f>
        <v>0</v>
      </c>
      <c r="G423" s="42"/>
    </row>
    <row r="424" spans="1:9" s="8" customFormat="1" ht="12.75" customHeight="1">
      <c r="A424" s="23">
        <f>A423+0.1</f>
        <v>2.2999999999999998</v>
      </c>
      <c r="B424" s="20" t="s">
        <v>307</v>
      </c>
      <c r="C424" s="29">
        <v>51.51</v>
      </c>
      <c r="D424" s="228" t="s">
        <v>43</v>
      </c>
      <c r="E424" s="30"/>
      <c r="F424" s="248">
        <f>ROUND(E424*C424,2)</f>
        <v>0</v>
      </c>
      <c r="G424" s="42"/>
    </row>
    <row r="425" spans="1:9" s="7" customFormat="1" ht="12.75" customHeight="1">
      <c r="A425" s="404"/>
      <c r="B425" s="405"/>
      <c r="C425" s="406"/>
      <c r="D425" s="407"/>
      <c r="E425" s="19"/>
      <c r="F425" s="411"/>
      <c r="G425" s="42"/>
      <c r="H425" s="16"/>
      <c r="I425" s="8"/>
    </row>
    <row r="426" spans="1:9" s="8" customFormat="1" ht="12.75" customHeight="1">
      <c r="A426" s="247">
        <v>3</v>
      </c>
      <c r="B426" s="235" t="s">
        <v>106</v>
      </c>
      <c r="C426" s="409"/>
      <c r="D426" s="410"/>
      <c r="E426" s="24"/>
      <c r="F426" s="248"/>
      <c r="G426" s="42"/>
    </row>
    <row r="427" spans="1:9" s="8" customFormat="1" ht="12.75" customHeight="1">
      <c r="A427" s="41">
        <f>A426+0.1</f>
        <v>3.1</v>
      </c>
      <c r="B427" s="237" t="s">
        <v>63</v>
      </c>
      <c r="C427" s="248">
        <v>3021.01</v>
      </c>
      <c r="D427" s="238" t="s">
        <v>65</v>
      </c>
      <c r="E427" s="141"/>
      <c r="F427" s="248">
        <f t="shared" ref="F427:F431" si="57">ROUND(E427*C427,2)</f>
        <v>0</v>
      </c>
      <c r="G427" s="42"/>
    </row>
    <row r="428" spans="1:9" s="8" customFormat="1" ht="12.75" customHeight="1">
      <c r="A428" s="41">
        <f>A427+0.1</f>
        <v>3.2</v>
      </c>
      <c r="B428" s="20" t="s">
        <v>87</v>
      </c>
      <c r="C428" s="248">
        <v>285.60000000000002</v>
      </c>
      <c r="D428" s="238" t="s">
        <v>43</v>
      </c>
      <c r="E428" s="141"/>
      <c r="F428" s="248">
        <f t="shared" si="57"/>
        <v>0</v>
      </c>
      <c r="G428" s="42"/>
    </row>
    <row r="429" spans="1:9" s="8" customFormat="1" ht="12.75" customHeight="1">
      <c r="A429" s="236">
        <f t="shared" ref="A429" si="58">+A428+0.1</f>
        <v>3.3</v>
      </c>
      <c r="B429" s="237" t="s">
        <v>68</v>
      </c>
      <c r="C429" s="237">
        <v>190.19</v>
      </c>
      <c r="D429" s="228" t="s">
        <v>62</v>
      </c>
      <c r="E429" s="141"/>
      <c r="F429" s="248">
        <f t="shared" si="57"/>
        <v>0</v>
      </c>
      <c r="G429" s="42"/>
    </row>
    <row r="430" spans="1:9" s="8" customFormat="1" ht="12.75" customHeight="1">
      <c r="A430" s="236">
        <f>A428+0.1</f>
        <v>3.3</v>
      </c>
      <c r="B430" s="237" t="s">
        <v>48</v>
      </c>
      <c r="C430" s="237">
        <v>2405.6999999999998</v>
      </c>
      <c r="D430" s="228" t="s">
        <v>67</v>
      </c>
      <c r="E430" s="141"/>
      <c r="F430" s="248">
        <f t="shared" si="57"/>
        <v>0</v>
      </c>
      <c r="G430" s="42"/>
    </row>
    <row r="431" spans="1:9" s="8" customFormat="1" ht="12.75" customHeight="1">
      <c r="A431" s="236">
        <f>A430+0.1</f>
        <v>3.4</v>
      </c>
      <c r="B431" s="237" t="s">
        <v>264</v>
      </c>
      <c r="C431" s="237">
        <v>959.33</v>
      </c>
      <c r="D431" s="228" t="s">
        <v>62</v>
      </c>
      <c r="E431" s="141"/>
      <c r="F431" s="248">
        <f t="shared" si="57"/>
        <v>0</v>
      </c>
      <c r="G431" s="42"/>
    </row>
    <row r="432" spans="1:9" s="7" customFormat="1" ht="12.75" customHeight="1">
      <c r="A432" s="404"/>
      <c r="B432" s="405"/>
      <c r="C432" s="406"/>
      <c r="D432" s="407"/>
      <c r="E432" s="194"/>
      <c r="F432" s="411"/>
      <c r="G432" s="42"/>
      <c r="H432" s="16"/>
      <c r="I432" s="8"/>
    </row>
    <row r="433" spans="1:9" s="8" customFormat="1" ht="12.75" customHeight="1">
      <c r="A433" s="247">
        <v>4</v>
      </c>
      <c r="B433" s="235" t="s">
        <v>38</v>
      </c>
      <c r="C433" s="409"/>
      <c r="D433" s="410"/>
      <c r="E433" s="195"/>
      <c r="F433" s="248"/>
      <c r="G433" s="42"/>
    </row>
    <row r="434" spans="1:9" s="8" customFormat="1" ht="12.75" customHeight="1">
      <c r="A434" s="236">
        <f>A433+0.1</f>
        <v>4.0999999999999996</v>
      </c>
      <c r="B434" s="237" t="s">
        <v>214</v>
      </c>
      <c r="C434" s="237">
        <v>2640.21</v>
      </c>
      <c r="D434" s="228" t="s">
        <v>8</v>
      </c>
      <c r="E434" s="141"/>
      <c r="F434" s="248">
        <f t="shared" ref="F434" si="59">ROUND(E434*C434,2)</f>
        <v>0</v>
      </c>
      <c r="G434" s="42"/>
    </row>
    <row r="435" spans="1:9" s="8" customFormat="1" ht="12.75" customHeight="1">
      <c r="A435" s="248"/>
      <c r="B435" s="237"/>
      <c r="C435" s="248"/>
      <c r="D435" s="238"/>
      <c r="E435" s="141"/>
      <c r="F435" s="248"/>
      <c r="G435" s="42"/>
    </row>
    <row r="436" spans="1:9" s="8" customFormat="1" ht="12.75" customHeight="1">
      <c r="A436" s="247">
        <v>5</v>
      </c>
      <c r="B436" s="235" t="s">
        <v>39</v>
      </c>
      <c r="C436" s="409"/>
      <c r="D436" s="410"/>
      <c r="E436" s="195"/>
      <c r="F436" s="248"/>
      <c r="G436" s="42"/>
    </row>
    <row r="437" spans="1:9" s="8" customFormat="1" ht="12.75" customHeight="1">
      <c r="A437" s="236">
        <f>A436+0.1</f>
        <v>5.0999999999999996</v>
      </c>
      <c r="B437" s="237" t="s">
        <v>213</v>
      </c>
      <c r="C437" s="237">
        <v>2538.66</v>
      </c>
      <c r="D437" s="228" t="s">
        <v>8</v>
      </c>
      <c r="E437" s="141"/>
      <c r="F437" s="248">
        <f t="shared" ref="F437" si="60">ROUND(E437*C437,2)</f>
        <v>0</v>
      </c>
      <c r="G437" s="42"/>
    </row>
    <row r="438" spans="1:9" s="10" customFormat="1" ht="12.75">
      <c r="A438" s="248"/>
      <c r="B438" s="237"/>
      <c r="C438" s="248"/>
      <c r="D438" s="238"/>
      <c r="E438" s="141"/>
      <c r="F438" s="248"/>
      <c r="G438" s="42"/>
      <c r="H438" s="8"/>
    </row>
    <row r="439" spans="1:9" s="10" customFormat="1" ht="12.75">
      <c r="A439" s="247">
        <v>6</v>
      </c>
      <c r="B439" s="235" t="s">
        <v>71</v>
      </c>
      <c r="C439" s="248"/>
      <c r="D439" s="238"/>
      <c r="E439" s="141"/>
      <c r="F439" s="248"/>
      <c r="G439" s="42"/>
      <c r="H439" s="8"/>
    </row>
    <row r="440" spans="1:9" s="10" customFormat="1" ht="14.25" customHeight="1">
      <c r="A440" s="41">
        <f>A439+0.1</f>
        <v>6.1</v>
      </c>
      <c r="B440" s="237" t="s">
        <v>213</v>
      </c>
      <c r="C440" s="248">
        <v>2538.66</v>
      </c>
      <c r="D440" s="238" t="s">
        <v>8</v>
      </c>
      <c r="E440" s="141"/>
      <c r="F440" s="248">
        <f t="shared" ref="F440" si="61">ROUND(E440*C440,2)</f>
        <v>0</v>
      </c>
      <c r="G440" s="42"/>
      <c r="H440" s="8"/>
    </row>
    <row r="441" spans="1:9" s="9" customFormat="1" ht="12.75">
      <c r="A441" s="411"/>
      <c r="B441" s="233"/>
      <c r="C441" s="411"/>
      <c r="D441" s="241"/>
      <c r="E441" s="194"/>
      <c r="F441" s="411"/>
      <c r="G441" s="42"/>
      <c r="H441" s="16"/>
      <c r="I441" s="10"/>
    </row>
    <row r="442" spans="1:9" s="10" customFormat="1" ht="15" customHeight="1">
      <c r="A442" s="247">
        <v>7</v>
      </c>
      <c r="B442" s="235" t="s">
        <v>257</v>
      </c>
      <c r="C442" s="248">
        <v>15</v>
      </c>
      <c r="D442" s="238" t="s">
        <v>2</v>
      </c>
      <c r="E442" s="134"/>
      <c r="F442" s="248">
        <f>+C442/100*E442</f>
        <v>0</v>
      </c>
      <c r="G442" s="42"/>
      <c r="H442" s="8"/>
    </row>
    <row r="443" spans="1:9" s="9" customFormat="1" ht="11.25" customHeight="1">
      <c r="A443" s="412"/>
      <c r="B443" s="244"/>
      <c r="C443" s="245"/>
      <c r="D443" s="244"/>
      <c r="E443" s="140"/>
      <c r="F443" s="411">
        <f t="shared" ref="F443:F454" si="62">ROUND(C443*E443,2)</f>
        <v>0</v>
      </c>
      <c r="G443" s="42"/>
      <c r="H443" s="16"/>
      <c r="I443" s="10"/>
    </row>
    <row r="444" spans="1:9" s="10" customFormat="1" ht="12.75">
      <c r="A444" s="247">
        <v>8</v>
      </c>
      <c r="B444" s="235" t="s">
        <v>258</v>
      </c>
      <c r="C444" s="248"/>
      <c r="D444" s="238"/>
      <c r="E444" s="134"/>
      <c r="F444" s="248">
        <f>+C444/100*E444</f>
        <v>0</v>
      </c>
      <c r="G444" s="42"/>
      <c r="H444" s="8"/>
    </row>
    <row r="445" spans="1:9" s="31" customFormat="1" ht="38.25" customHeight="1">
      <c r="A445" s="249">
        <f>A444+0.1</f>
        <v>8.1</v>
      </c>
      <c r="B445" s="250" t="s">
        <v>259</v>
      </c>
      <c r="C445" s="248">
        <v>6</v>
      </c>
      <c r="D445" s="251" t="s">
        <v>35</v>
      </c>
      <c r="E445" s="142"/>
      <c r="F445" s="248">
        <f t="shared" ref="F445:F447" si="63">ROUND(C445*E445,2)</f>
        <v>0</v>
      </c>
      <c r="G445" s="42"/>
    </row>
    <row r="446" spans="1:9" s="31" customFormat="1" ht="42" customHeight="1">
      <c r="A446" s="249">
        <f t="shared" ref="A446" si="64">A445+0.1</f>
        <v>8.1999999999999993</v>
      </c>
      <c r="B446" s="250" t="s">
        <v>90</v>
      </c>
      <c r="C446" s="248">
        <v>5</v>
      </c>
      <c r="D446" s="251" t="s">
        <v>35</v>
      </c>
      <c r="E446" s="142"/>
      <c r="F446" s="248">
        <f t="shared" si="63"/>
        <v>0</v>
      </c>
      <c r="G446" s="42"/>
    </row>
    <row r="447" spans="1:9" s="31" customFormat="1" ht="15" customHeight="1">
      <c r="A447" s="249">
        <f>A446+0.1</f>
        <v>8.3000000000000007</v>
      </c>
      <c r="B447" s="250" t="s">
        <v>72</v>
      </c>
      <c r="C447" s="248">
        <v>11</v>
      </c>
      <c r="D447" s="251" t="s">
        <v>35</v>
      </c>
      <c r="E447" s="142"/>
      <c r="F447" s="248">
        <f t="shared" si="63"/>
        <v>0</v>
      </c>
      <c r="G447" s="42"/>
    </row>
    <row r="448" spans="1:9" s="31" customFormat="1" ht="12.75">
      <c r="A448" s="249"/>
      <c r="B448" s="250"/>
      <c r="C448" s="248"/>
      <c r="D448" s="251"/>
      <c r="E448" s="143"/>
      <c r="F448" s="248"/>
      <c r="G448" s="42"/>
    </row>
    <row r="449" spans="1:9" s="10" customFormat="1" ht="12.75">
      <c r="A449" s="229">
        <v>9</v>
      </c>
      <c r="B449" s="252" t="s">
        <v>49</v>
      </c>
      <c r="C449" s="20"/>
      <c r="D449" s="228"/>
      <c r="E449" s="134"/>
      <c r="F449" s="248">
        <f t="shared" si="62"/>
        <v>0</v>
      </c>
      <c r="G449" s="42"/>
      <c r="H449" s="8"/>
    </row>
    <row r="450" spans="1:9" s="10" customFormat="1" ht="13.5" customHeight="1">
      <c r="A450" s="236">
        <f>+A449+0.1</f>
        <v>9.1</v>
      </c>
      <c r="B450" s="237" t="s">
        <v>50</v>
      </c>
      <c r="C450" s="20">
        <v>792.47</v>
      </c>
      <c r="D450" s="228" t="s">
        <v>61</v>
      </c>
      <c r="E450" s="134"/>
      <c r="F450" s="248">
        <f t="shared" si="62"/>
        <v>0</v>
      </c>
      <c r="G450" s="42"/>
      <c r="H450" s="8"/>
    </row>
    <row r="451" spans="1:9" s="10" customFormat="1" ht="13.5" customHeight="1">
      <c r="A451" s="236">
        <f t="shared" ref="A451:A452" si="65">+A450+0.1</f>
        <v>9.1999999999999993</v>
      </c>
      <c r="B451" s="237" t="s">
        <v>73</v>
      </c>
      <c r="C451" s="20">
        <v>792.47</v>
      </c>
      <c r="D451" s="228" t="s">
        <v>61</v>
      </c>
      <c r="E451" s="134"/>
      <c r="F451" s="248">
        <f t="shared" si="62"/>
        <v>0</v>
      </c>
      <c r="G451" s="42"/>
      <c r="H451" s="8"/>
    </row>
    <row r="452" spans="1:9" s="10" customFormat="1" ht="12.75">
      <c r="A452" s="236">
        <f t="shared" si="65"/>
        <v>9.3000000000000007</v>
      </c>
      <c r="B452" s="237" t="s">
        <v>212</v>
      </c>
      <c r="C452" s="20">
        <v>2734.02</v>
      </c>
      <c r="D452" s="228" t="s">
        <v>315</v>
      </c>
      <c r="E452" s="134"/>
      <c r="F452" s="248">
        <f t="shared" si="62"/>
        <v>0</v>
      </c>
      <c r="G452" s="42"/>
      <c r="H452" s="8"/>
    </row>
    <row r="453" spans="1:9" s="9" customFormat="1" ht="12.75">
      <c r="A453" s="417"/>
      <c r="B453" s="418"/>
      <c r="C453" s="2"/>
      <c r="D453" s="234"/>
      <c r="E453" s="137"/>
      <c r="F453" s="411">
        <f t="shared" si="62"/>
        <v>0</v>
      </c>
      <c r="G453" s="42"/>
      <c r="H453" s="16"/>
      <c r="I453" s="10"/>
    </row>
    <row r="454" spans="1:9" s="10" customFormat="1" ht="52.5" customHeight="1">
      <c r="A454" s="229">
        <v>10</v>
      </c>
      <c r="B454" s="230" t="s">
        <v>283</v>
      </c>
      <c r="C454" s="20">
        <v>2538.66</v>
      </c>
      <c r="D454" s="228" t="s">
        <v>8</v>
      </c>
      <c r="E454" s="134"/>
      <c r="F454" s="248">
        <f t="shared" si="62"/>
        <v>0</v>
      </c>
      <c r="G454" s="42"/>
      <c r="H454" s="8"/>
    </row>
    <row r="455" spans="1:9" s="9" customFormat="1" ht="12.75">
      <c r="A455" s="419"/>
      <c r="B455" s="418"/>
      <c r="C455" s="2"/>
      <c r="D455" s="234"/>
      <c r="E455" s="134"/>
      <c r="F455" s="411"/>
      <c r="G455" s="42"/>
      <c r="H455" s="16"/>
      <c r="I455" s="10"/>
    </row>
    <row r="456" spans="1:9" s="10" customFormat="1" ht="25.5">
      <c r="A456" s="21">
        <v>11</v>
      </c>
      <c r="B456" s="237" t="s">
        <v>75</v>
      </c>
      <c r="C456" s="255">
        <v>2538.66</v>
      </c>
      <c r="D456" s="420" t="s">
        <v>8</v>
      </c>
      <c r="E456" s="141"/>
      <c r="F456" s="248">
        <f t="shared" ref="F456" si="66">ROUND(C456*E456,2)</f>
        <v>0</v>
      </c>
      <c r="G456" s="42"/>
      <c r="H456" s="8"/>
    </row>
    <row r="457" spans="1:9" s="33" customFormat="1" ht="12.75" customHeight="1">
      <c r="A457" s="421"/>
      <c r="B457" s="422" t="s">
        <v>482</v>
      </c>
      <c r="C457" s="395"/>
      <c r="D457" s="396"/>
      <c r="E457" s="190"/>
      <c r="F457" s="597">
        <f>SUM(F419:F456)</f>
        <v>0</v>
      </c>
      <c r="G457" s="43"/>
      <c r="H457" s="32"/>
      <c r="I457" s="37"/>
    </row>
    <row r="458" spans="1:9" s="7" customFormat="1" ht="12.75">
      <c r="A458" s="400"/>
      <c r="B458" s="401"/>
      <c r="C458" s="398"/>
      <c r="D458" s="399"/>
      <c r="E458" s="192"/>
      <c r="F458" s="529"/>
      <c r="G458" s="42"/>
      <c r="H458" s="16"/>
      <c r="I458" s="8"/>
    </row>
    <row r="459" spans="1:9" s="7" customFormat="1" ht="13.5" customHeight="1">
      <c r="A459" s="493" t="s">
        <v>80</v>
      </c>
      <c r="B459" s="428" t="s">
        <v>397</v>
      </c>
      <c r="C459" s="440"/>
      <c r="D459" s="440"/>
      <c r="E459" s="200"/>
      <c r="F459" s="440"/>
      <c r="G459" s="42"/>
      <c r="H459" s="16"/>
      <c r="I459" s="8"/>
    </row>
    <row r="460" spans="1:9" s="7" customFormat="1" ht="12.75" customHeight="1">
      <c r="A460" s="400"/>
      <c r="B460" s="401"/>
      <c r="C460" s="398"/>
      <c r="D460" s="399"/>
      <c r="E460" s="192"/>
      <c r="F460" s="529"/>
      <c r="G460" s="42"/>
      <c r="H460" s="16"/>
      <c r="I460" s="8"/>
    </row>
    <row r="461" spans="1:9" s="7" customFormat="1" ht="16.5" customHeight="1">
      <c r="A461" s="427" t="s">
        <v>483</v>
      </c>
      <c r="B461" s="428" t="s">
        <v>398</v>
      </c>
      <c r="C461" s="440"/>
      <c r="D461" s="440"/>
      <c r="E461" s="200"/>
      <c r="F461" s="440"/>
      <c r="G461" s="42"/>
      <c r="H461" s="16"/>
      <c r="I461" s="8"/>
    </row>
    <row r="462" spans="1:9" s="8" customFormat="1" ht="12.75" customHeight="1">
      <c r="A462" s="494">
        <v>1</v>
      </c>
      <c r="B462" s="495" t="s">
        <v>309</v>
      </c>
      <c r="C462" s="130">
        <v>1</v>
      </c>
      <c r="D462" s="496" t="s">
        <v>6</v>
      </c>
      <c r="E462" s="209"/>
      <c r="F462" s="130">
        <f t="shared" ref="F462:F477" si="67">ROUND((C462*E462),2)</f>
        <v>0</v>
      </c>
      <c r="G462" s="42"/>
    </row>
    <row r="463" spans="1:9" s="8" customFormat="1" ht="12.75" customHeight="1">
      <c r="A463" s="427"/>
      <c r="B463" s="435"/>
      <c r="C463" s="20"/>
      <c r="D463" s="429"/>
      <c r="E463" s="132"/>
      <c r="F463" s="20"/>
      <c r="G463" s="42"/>
    </row>
    <row r="464" spans="1:9" s="8" customFormat="1" ht="12.75" customHeight="1">
      <c r="A464" s="427">
        <v>2</v>
      </c>
      <c r="B464" s="428" t="s">
        <v>324</v>
      </c>
      <c r="C464" s="20">
        <v>1</v>
      </c>
      <c r="D464" s="429" t="s">
        <v>6</v>
      </c>
      <c r="E464" s="132"/>
      <c r="F464" s="20">
        <f t="shared" si="67"/>
        <v>0</v>
      </c>
      <c r="G464" s="42"/>
    </row>
    <row r="465" spans="1:9" s="8" customFormat="1" ht="12.75" customHeight="1">
      <c r="A465" s="434"/>
      <c r="B465" s="435"/>
      <c r="C465" s="20"/>
      <c r="D465" s="429"/>
      <c r="E465" s="132"/>
      <c r="F465" s="20"/>
      <c r="G465" s="42"/>
    </row>
    <row r="466" spans="1:9" s="8" customFormat="1" ht="12.75" customHeight="1">
      <c r="A466" s="427">
        <v>3</v>
      </c>
      <c r="B466" s="428" t="s">
        <v>15</v>
      </c>
      <c r="C466" s="20"/>
      <c r="D466" s="429"/>
      <c r="E466" s="200"/>
      <c r="F466" s="20"/>
      <c r="G466" s="42"/>
    </row>
    <row r="467" spans="1:9" s="8" customFormat="1" ht="12.75" customHeight="1">
      <c r="A467" s="434">
        <v>3.1</v>
      </c>
      <c r="B467" s="435" t="s">
        <v>276</v>
      </c>
      <c r="C467" s="436">
        <v>51.66</v>
      </c>
      <c r="D467" s="429" t="s">
        <v>67</v>
      </c>
      <c r="E467" s="132"/>
      <c r="F467" s="20">
        <f t="shared" si="67"/>
        <v>0</v>
      </c>
      <c r="G467" s="42"/>
    </row>
    <row r="468" spans="1:9" s="8" customFormat="1" ht="12.75" customHeight="1">
      <c r="A468" s="434">
        <v>3.2</v>
      </c>
      <c r="B468" s="435" t="s">
        <v>151</v>
      </c>
      <c r="C468" s="436">
        <v>67.16</v>
      </c>
      <c r="D468" s="429" t="s">
        <v>62</v>
      </c>
      <c r="E468" s="198"/>
      <c r="F468" s="20">
        <f t="shared" si="67"/>
        <v>0</v>
      </c>
      <c r="G468" s="42"/>
    </row>
    <row r="469" spans="1:9" s="8" customFormat="1" ht="12.75" customHeight="1">
      <c r="A469" s="434"/>
      <c r="B469" s="435"/>
      <c r="C469" s="436"/>
      <c r="D469" s="429"/>
      <c r="E469" s="198"/>
      <c r="F469" s="20"/>
      <c r="G469" s="42"/>
    </row>
    <row r="470" spans="1:9" s="8" customFormat="1" ht="12.75" customHeight="1">
      <c r="A470" s="427">
        <v>3.3</v>
      </c>
      <c r="B470" s="428" t="s">
        <v>325</v>
      </c>
      <c r="C470" s="497"/>
      <c r="D470" s="498"/>
      <c r="E470" s="200"/>
      <c r="F470" s="20"/>
      <c r="G470" s="42"/>
    </row>
    <row r="471" spans="1:9" s="8" customFormat="1" ht="12.75" customHeight="1">
      <c r="A471" s="434" t="s">
        <v>152</v>
      </c>
      <c r="B471" s="237" t="s">
        <v>68</v>
      </c>
      <c r="C471" s="237">
        <v>5</v>
      </c>
      <c r="D471" s="429" t="s">
        <v>43</v>
      </c>
      <c r="E471" s="199"/>
      <c r="F471" s="20">
        <f t="shared" si="67"/>
        <v>0</v>
      </c>
      <c r="G471" s="42"/>
    </row>
    <row r="472" spans="1:9" s="8" customFormat="1" ht="12.75" customHeight="1">
      <c r="A472" s="434" t="s">
        <v>153</v>
      </c>
      <c r="B472" s="435" t="s">
        <v>154</v>
      </c>
      <c r="C472" s="20">
        <v>5</v>
      </c>
      <c r="D472" s="429" t="s">
        <v>43</v>
      </c>
      <c r="E472" s="132"/>
      <c r="F472" s="20">
        <f t="shared" si="67"/>
        <v>0</v>
      </c>
      <c r="G472" s="42"/>
    </row>
    <row r="473" spans="1:9" s="8" customFormat="1" ht="12.75" customHeight="1">
      <c r="A473" s="434" t="s">
        <v>155</v>
      </c>
      <c r="B473" s="435" t="s">
        <v>156</v>
      </c>
      <c r="C473" s="20">
        <v>4.75</v>
      </c>
      <c r="D473" s="429" t="s">
        <v>67</v>
      </c>
      <c r="E473" s="132"/>
      <c r="F473" s="20">
        <f t="shared" si="67"/>
        <v>0</v>
      </c>
      <c r="G473" s="42"/>
    </row>
    <row r="474" spans="1:9" s="8" customFormat="1" ht="12.75" customHeight="1">
      <c r="A474" s="434"/>
      <c r="B474" s="435"/>
      <c r="C474" s="20"/>
      <c r="D474" s="429"/>
      <c r="E474" s="200"/>
      <c r="F474" s="20"/>
      <c r="G474" s="42"/>
    </row>
    <row r="475" spans="1:9" s="8" customFormat="1" ht="12.75" customHeight="1">
      <c r="A475" s="439">
        <v>4</v>
      </c>
      <c r="B475" s="428" t="s">
        <v>323</v>
      </c>
      <c r="C475" s="20"/>
      <c r="D475" s="429"/>
      <c r="E475" s="200"/>
      <c r="F475" s="20"/>
      <c r="G475" s="42"/>
    </row>
    <row r="476" spans="1:9" s="8" customFormat="1" ht="12.75" customHeight="1">
      <c r="A476" s="434">
        <v>4.2</v>
      </c>
      <c r="B476" s="444" t="s">
        <v>157</v>
      </c>
      <c r="C476" s="442">
        <v>34</v>
      </c>
      <c r="D476" s="429" t="s">
        <v>8</v>
      </c>
      <c r="E476" s="201"/>
      <c r="F476" s="20">
        <f t="shared" si="67"/>
        <v>0</v>
      </c>
      <c r="G476" s="42"/>
    </row>
    <row r="477" spans="1:9" s="8" customFormat="1" ht="12.75" customHeight="1">
      <c r="A477" s="443">
        <v>4.4000000000000004</v>
      </c>
      <c r="B477" s="444" t="s">
        <v>326</v>
      </c>
      <c r="C477" s="442">
        <v>42.84</v>
      </c>
      <c r="D477" s="429" t="s">
        <v>61</v>
      </c>
      <c r="E477" s="201"/>
      <c r="F477" s="20">
        <f t="shared" si="67"/>
        <v>0</v>
      </c>
      <c r="G477" s="42"/>
    </row>
    <row r="478" spans="1:9" s="8" customFormat="1" ht="12.75" customHeight="1">
      <c r="A478" s="434"/>
      <c r="B478" s="444"/>
      <c r="C478" s="20"/>
      <c r="D478" s="429"/>
      <c r="E478" s="132"/>
      <c r="F478" s="20"/>
      <c r="G478" s="42"/>
    </row>
    <row r="479" spans="1:9" s="7" customFormat="1" ht="25.5" customHeight="1">
      <c r="A479" s="499" t="s">
        <v>484</v>
      </c>
      <c r="B479" s="500" t="s">
        <v>348</v>
      </c>
      <c r="C479" s="501"/>
      <c r="D479" s="502"/>
      <c r="E479" s="212"/>
      <c r="F479" s="603"/>
      <c r="G479" s="42"/>
      <c r="H479" s="16"/>
      <c r="I479" s="8"/>
    </row>
    <row r="480" spans="1:9" s="7" customFormat="1" ht="12.75" customHeight="1">
      <c r="A480" s="445">
        <v>1</v>
      </c>
      <c r="B480" s="446" t="s">
        <v>105</v>
      </c>
      <c r="C480" s="48"/>
      <c r="D480" s="432"/>
      <c r="E480" s="51"/>
      <c r="F480" s="47"/>
      <c r="G480" s="42"/>
      <c r="H480" s="16"/>
      <c r="I480" s="8"/>
    </row>
    <row r="481" spans="1:9" s="7" customFormat="1" ht="12.75" customHeight="1">
      <c r="A481" s="430">
        <v>1.1000000000000001</v>
      </c>
      <c r="B481" s="431" t="s">
        <v>205</v>
      </c>
      <c r="C481" s="45">
        <v>750</v>
      </c>
      <c r="D481" s="228" t="s">
        <v>61</v>
      </c>
      <c r="E481" s="51"/>
      <c r="F481" s="45">
        <f t="shared" ref="F481:F484" si="68">ROUND(C481*E481,2)</f>
        <v>0</v>
      </c>
      <c r="G481" s="42"/>
      <c r="H481" s="16"/>
      <c r="I481" s="8"/>
    </row>
    <row r="482" spans="1:9" s="7" customFormat="1" ht="12.75" customHeight="1">
      <c r="A482" s="430">
        <v>1.2</v>
      </c>
      <c r="B482" s="431" t="s">
        <v>216</v>
      </c>
      <c r="C482" s="45">
        <v>4</v>
      </c>
      <c r="D482" s="426" t="s">
        <v>108</v>
      </c>
      <c r="E482" s="46"/>
      <c r="F482" s="45">
        <f t="shared" si="68"/>
        <v>0</v>
      </c>
      <c r="G482" s="42"/>
      <c r="H482" s="16"/>
      <c r="I482" s="8"/>
    </row>
    <row r="483" spans="1:9" s="7" customFormat="1" ht="25.5">
      <c r="A483" s="430">
        <v>1.3</v>
      </c>
      <c r="B483" s="237" t="s">
        <v>217</v>
      </c>
      <c r="C483" s="45">
        <v>1897.49</v>
      </c>
      <c r="D483" s="447" t="s">
        <v>65</v>
      </c>
      <c r="E483" s="46"/>
      <c r="F483" s="45">
        <f t="shared" si="68"/>
        <v>0</v>
      </c>
      <c r="G483" s="42"/>
      <c r="H483" s="16"/>
      <c r="I483" s="8"/>
    </row>
    <row r="484" spans="1:9" s="7" customFormat="1" ht="24.75" customHeight="1">
      <c r="A484" s="430">
        <v>1.4</v>
      </c>
      <c r="B484" s="431" t="s">
        <v>264</v>
      </c>
      <c r="C484" s="45">
        <v>2466.7399999999998</v>
      </c>
      <c r="D484" s="426" t="s">
        <v>62</v>
      </c>
      <c r="E484" s="46"/>
      <c r="F484" s="45">
        <f t="shared" si="68"/>
        <v>0</v>
      </c>
      <c r="G484" s="42"/>
      <c r="H484" s="16"/>
      <c r="I484" s="8"/>
    </row>
    <row r="485" spans="1:9" s="7" customFormat="1" ht="12.75" customHeight="1">
      <c r="A485" s="503"/>
      <c r="B485" s="504"/>
      <c r="C485" s="501"/>
      <c r="D485" s="505"/>
      <c r="E485" s="212"/>
      <c r="F485" s="604"/>
      <c r="G485" s="42"/>
      <c r="H485" s="16"/>
      <c r="I485" s="8"/>
    </row>
    <row r="486" spans="1:9" s="7" customFormat="1" ht="12.75" customHeight="1">
      <c r="A486" s="499">
        <v>2</v>
      </c>
      <c r="B486" s="506" t="s">
        <v>106</v>
      </c>
      <c r="C486" s="507"/>
      <c r="D486" s="508"/>
      <c r="E486" s="213"/>
      <c r="F486" s="604"/>
      <c r="G486" s="42"/>
      <c r="H486" s="16"/>
      <c r="I486" s="8"/>
    </row>
    <row r="487" spans="1:9" s="7" customFormat="1" ht="12.75" customHeight="1">
      <c r="A487" s="430">
        <v>2.1</v>
      </c>
      <c r="B487" s="440" t="s">
        <v>223</v>
      </c>
      <c r="C487" s="45">
        <v>81.61</v>
      </c>
      <c r="D487" s="447" t="s">
        <v>65</v>
      </c>
      <c r="E487" s="46"/>
      <c r="F487" s="45">
        <f t="shared" ref="F487:F489" si="69">ROUND(C487*E487,2)</f>
        <v>0</v>
      </c>
      <c r="G487" s="42"/>
      <c r="H487" s="16"/>
      <c r="I487" s="8"/>
    </row>
    <row r="488" spans="1:9" s="7" customFormat="1" ht="13.5" customHeight="1">
      <c r="A488" s="430">
        <f>+A487+0.1</f>
        <v>2.2000000000000002</v>
      </c>
      <c r="B488" s="237" t="s">
        <v>215</v>
      </c>
      <c r="C488" s="45">
        <v>24.48</v>
      </c>
      <c r="D488" s="447" t="s">
        <v>150</v>
      </c>
      <c r="E488" s="46"/>
      <c r="F488" s="45">
        <f t="shared" si="69"/>
        <v>0</v>
      </c>
      <c r="G488" s="42"/>
      <c r="H488" s="16"/>
      <c r="I488" s="8"/>
    </row>
    <row r="489" spans="1:9" s="7" customFormat="1" ht="12.75" customHeight="1">
      <c r="A489" s="430">
        <f t="shared" ref="A489" si="70">+A488+0.1</f>
        <v>2.2999999999999998</v>
      </c>
      <c r="B489" s="431" t="s">
        <v>264</v>
      </c>
      <c r="C489" s="45">
        <v>74.27</v>
      </c>
      <c r="D489" s="426" t="s">
        <v>62</v>
      </c>
      <c r="E489" s="46"/>
      <c r="F489" s="45">
        <f t="shared" si="69"/>
        <v>0</v>
      </c>
      <c r="G489" s="42"/>
      <c r="H489" s="16"/>
      <c r="I489" s="8"/>
    </row>
    <row r="490" spans="1:9" s="7" customFormat="1" ht="12.75" customHeight="1">
      <c r="A490" s="509"/>
      <c r="B490" s="509"/>
      <c r="C490" s="510"/>
      <c r="D490" s="511"/>
      <c r="E490" s="214"/>
      <c r="F490" s="604"/>
      <c r="G490" s="42"/>
      <c r="H490" s="16"/>
      <c r="I490" s="8"/>
    </row>
    <row r="491" spans="1:9" s="7" customFormat="1" ht="12.75" customHeight="1">
      <c r="A491" s="512">
        <v>3</v>
      </c>
      <c r="B491" s="512" t="s">
        <v>159</v>
      </c>
      <c r="C491" s="510"/>
      <c r="D491" s="511"/>
      <c r="E491" s="214"/>
      <c r="F491" s="604"/>
      <c r="G491" s="42"/>
      <c r="H491" s="16"/>
      <c r="I491" s="8"/>
    </row>
    <row r="492" spans="1:9" s="7" customFormat="1" ht="25.5">
      <c r="A492" s="440">
        <f t="shared" ref="A492:A500" si="71">+A491+0.1</f>
        <v>3.1</v>
      </c>
      <c r="B492" s="513" t="s">
        <v>327</v>
      </c>
      <c r="C492" s="510">
        <v>64.84</v>
      </c>
      <c r="D492" s="511" t="s">
        <v>43</v>
      </c>
      <c r="E492" s="214"/>
      <c r="F492" s="604">
        <f t="shared" ref="F492:F543" si="72">+ROUND(C492*E492,2)</f>
        <v>0</v>
      </c>
      <c r="G492" s="42"/>
      <c r="H492" s="16"/>
      <c r="I492" s="8"/>
    </row>
    <row r="493" spans="1:9" s="7" customFormat="1" ht="12.75" customHeight="1">
      <c r="A493" s="440">
        <f t="shared" si="71"/>
        <v>3.2</v>
      </c>
      <c r="B493" s="509" t="s">
        <v>328</v>
      </c>
      <c r="C493" s="514">
        <v>2.4</v>
      </c>
      <c r="D493" s="511" t="s">
        <v>43</v>
      </c>
      <c r="E493" s="214"/>
      <c r="F493" s="604">
        <f t="shared" si="72"/>
        <v>0</v>
      </c>
      <c r="G493" s="42"/>
      <c r="H493" s="16"/>
      <c r="I493" s="8"/>
    </row>
    <row r="494" spans="1:9" s="7" customFormat="1" ht="12.75" customHeight="1">
      <c r="A494" s="440">
        <f t="shared" si="71"/>
        <v>3.3</v>
      </c>
      <c r="B494" s="509" t="s">
        <v>329</v>
      </c>
      <c r="C494" s="510">
        <v>36.770000000000003</v>
      </c>
      <c r="D494" s="511" t="s">
        <v>43</v>
      </c>
      <c r="E494" s="214"/>
      <c r="F494" s="604">
        <f t="shared" si="72"/>
        <v>0</v>
      </c>
      <c r="G494" s="42"/>
      <c r="H494" s="16"/>
      <c r="I494" s="8"/>
    </row>
    <row r="495" spans="1:9" s="7" customFormat="1" ht="12.75" customHeight="1">
      <c r="A495" s="440">
        <f t="shared" si="71"/>
        <v>3.4</v>
      </c>
      <c r="B495" s="509" t="s">
        <v>332</v>
      </c>
      <c r="C495" s="510">
        <v>2.2999999999999998</v>
      </c>
      <c r="D495" s="511" t="s">
        <v>43</v>
      </c>
      <c r="E495" s="214"/>
      <c r="F495" s="604">
        <f t="shared" si="72"/>
        <v>0</v>
      </c>
      <c r="G495" s="42"/>
      <c r="H495" s="16"/>
      <c r="I495" s="8"/>
    </row>
    <row r="496" spans="1:9" s="7" customFormat="1" ht="12.75" customHeight="1">
      <c r="A496" s="440">
        <f t="shared" si="71"/>
        <v>3.5</v>
      </c>
      <c r="B496" s="509" t="s">
        <v>330</v>
      </c>
      <c r="C496" s="510">
        <v>6.16</v>
      </c>
      <c r="D496" s="511" t="s">
        <v>43</v>
      </c>
      <c r="E496" s="214"/>
      <c r="F496" s="604">
        <f t="shared" si="72"/>
        <v>0</v>
      </c>
      <c r="G496" s="42"/>
      <c r="H496" s="16"/>
      <c r="I496" s="8"/>
    </row>
    <row r="497" spans="1:9" s="7" customFormat="1" ht="12.75" customHeight="1">
      <c r="A497" s="440">
        <f t="shared" si="71"/>
        <v>3.6</v>
      </c>
      <c r="B497" s="509" t="s">
        <v>331</v>
      </c>
      <c r="C497" s="510">
        <v>35.33</v>
      </c>
      <c r="D497" s="511" t="s">
        <v>43</v>
      </c>
      <c r="E497" s="214"/>
      <c r="F497" s="604">
        <f t="shared" si="72"/>
        <v>0</v>
      </c>
      <c r="G497" s="42"/>
      <c r="H497" s="16"/>
      <c r="I497" s="8"/>
    </row>
    <row r="498" spans="1:9" s="7" customFormat="1" ht="12.75" customHeight="1">
      <c r="A498" s="440">
        <f t="shared" si="71"/>
        <v>3.7</v>
      </c>
      <c r="B498" s="509" t="s">
        <v>333</v>
      </c>
      <c r="C498" s="510">
        <v>133.71</v>
      </c>
      <c r="D498" s="511" t="s">
        <v>43</v>
      </c>
      <c r="E498" s="214"/>
      <c r="F498" s="604">
        <f t="shared" si="72"/>
        <v>0</v>
      </c>
      <c r="G498" s="42"/>
      <c r="H498" s="16"/>
      <c r="I498" s="8"/>
    </row>
    <row r="499" spans="1:9" s="7" customFormat="1" ht="12.75" customHeight="1">
      <c r="A499" s="440">
        <f t="shared" si="71"/>
        <v>3.8</v>
      </c>
      <c r="B499" s="509" t="s">
        <v>334</v>
      </c>
      <c r="C499" s="510">
        <v>4.7</v>
      </c>
      <c r="D499" s="511" t="s">
        <v>43</v>
      </c>
      <c r="E499" s="214"/>
      <c r="F499" s="604">
        <f t="shared" si="72"/>
        <v>0</v>
      </c>
      <c r="G499" s="42"/>
      <c r="H499" s="16"/>
      <c r="I499" s="8"/>
    </row>
    <row r="500" spans="1:9" s="7" customFormat="1" ht="12.75" customHeight="1">
      <c r="A500" s="440">
        <f t="shared" si="71"/>
        <v>3.9</v>
      </c>
      <c r="B500" s="509" t="s">
        <v>335</v>
      </c>
      <c r="C500" s="510">
        <v>30.16</v>
      </c>
      <c r="D500" s="511" t="s">
        <v>43</v>
      </c>
      <c r="E500" s="214"/>
      <c r="F500" s="604">
        <f t="shared" si="72"/>
        <v>0</v>
      </c>
      <c r="G500" s="42"/>
      <c r="H500" s="16"/>
      <c r="I500" s="8"/>
    </row>
    <row r="501" spans="1:9" s="7" customFormat="1" ht="12.75" customHeight="1">
      <c r="A501" s="437">
        <v>3.1</v>
      </c>
      <c r="B501" s="509" t="s">
        <v>336</v>
      </c>
      <c r="C501" s="510">
        <v>0.03</v>
      </c>
      <c r="D501" s="511" t="s">
        <v>43</v>
      </c>
      <c r="E501" s="214"/>
      <c r="F501" s="604">
        <f t="shared" si="72"/>
        <v>0</v>
      </c>
      <c r="G501" s="42"/>
      <c r="H501" s="16"/>
      <c r="I501" s="8"/>
    </row>
    <row r="502" spans="1:9" s="7" customFormat="1" ht="25.5">
      <c r="A502" s="437">
        <v>3.11</v>
      </c>
      <c r="B502" s="513" t="s">
        <v>337</v>
      </c>
      <c r="C502" s="510">
        <v>11.75</v>
      </c>
      <c r="D502" s="511" t="s">
        <v>43</v>
      </c>
      <c r="E502" s="214"/>
      <c r="F502" s="604">
        <f t="shared" si="72"/>
        <v>0</v>
      </c>
      <c r="G502" s="42"/>
      <c r="H502" s="16"/>
      <c r="I502" s="8"/>
    </row>
    <row r="503" spans="1:9" s="7" customFormat="1" ht="12.75" customHeight="1">
      <c r="A503" s="509"/>
      <c r="B503" s="509"/>
      <c r="C503" s="510"/>
      <c r="D503" s="511"/>
      <c r="E503" s="214"/>
      <c r="F503" s="604"/>
      <c r="G503" s="42"/>
      <c r="H503" s="16"/>
      <c r="I503" s="8"/>
    </row>
    <row r="504" spans="1:9" s="7" customFormat="1" ht="26.25" customHeight="1">
      <c r="A504" s="445">
        <v>4</v>
      </c>
      <c r="B504" s="446" t="s">
        <v>136</v>
      </c>
      <c r="C504" s="510">
        <v>339.29</v>
      </c>
      <c r="D504" s="228" t="s">
        <v>61</v>
      </c>
      <c r="E504" s="51"/>
      <c r="F504" s="438">
        <f>+E504*C504</f>
        <v>0</v>
      </c>
      <c r="G504" s="42"/>
      <c r="H504" s="16"/>
      <c r="I504" s="8"/>
    </row>
    <row r="505" spans="1:9" s="7" customFormat="1" ht="17.25" customHeight="1">
      <c r="A505" s="445"/>
      <c r="B505" s="515"/>
      <c r="C505" s="45"/>
      <c r="D505" s="426"/>
      <c r="E505" s="51"/>
      <c r="F505" s="438"/>
      <c r="G505" s="42"/>
      <c r="H505" s="16"/>
      <c r="I505" s="8"/>
    </row>
    <row r="506" spans="1:9" s="7" customFormat="1" ht="12.75" customHeight="1">
      <c r="A506" s="512">
        <v>5</v>
      </c>
      <c r="B506" s="512" t="s">
        <v>124</v>
      </c>
      <c r="C506" s="510"/>
      <c r="D506" s="511"/>
      <c r="E506" s="214"/>
      <c r="F506" s="604"/>
      <c r="G506" s="42"/>
      <c r="H506" s="16"/>
      <c r="I506" s="8"/>
    </row>
    <row r="507" spans="1:9" s="7" customFormat="1" ht="12.75" customHeight="1">
      <c r="A507" s="440">
        <f>+A506+0.1</f>
        <v>5.0999999999999996</v>
      </c>
      <c r="B507" s="509" t="s">
        <v>44</v>
      </c>
      <c r="C507" s="510">
        <v>1494.01</v>
      </c>
      <c r="D507" s="511" t="s">
        <v>61</v>
      </c>
      <c r="E507" s="214"/>
      <c r="F507" s="604">
        <f t="shared" ref="F507" si="73">+ROUND(C507*E507,2)</f>
        <v>0</v>
      </c>
      <c r="G507" s="42"/>
      <c r="H507" s="16"/>
      <c r="I507" s="8"/>
    </row>
    <row r="508" spans="1:9" s="7" customFormat="1" ht="12.75" customHeight="1">
      <c r="A508" s="440">
        <f t="shared" ref="A508:A514" si="74">+A507+0.1</f>
        <v>5.2</v>
      </c>
      <c r="B508" s="509" t="s">
        <v>235</v>
      </c>
      <c r="C508" s="510">
        <v>1154.72</v>
      </c>
      <c r="D508" s="511" t="s">
        <v>61</v>
      </c>
      <c r="E508" s="214"/>
      <c r="F508" s="604">
        <f t="shared" si="72"/>
        <v>0</v>
      </c>
      <c r="G508" s="42"/>
      <c r="H508" s="16"/>
      <c r="I508" s="8"/>
    </row>
    <row r="509" spans="1:9" s="7" customFormat="1" ht="12.75" customHeight="1">
      <c r="A509" s="440">
        <f t="shared" si="74"/>
        <v>5.3</v>
      </c>
      <c r="B509" s="509" t="s">
        <v>110</v>
      </c>
      <c r="C509" s="510">
        <v>339.29</v>
      </c>
      <c r="D509" s="511" t="s">
        <v>61</v>
      </c>
      <c r="E509" s="214"/>
      <c r="F509" s="604">
        <f t="shared" si="72"/>
        <v>0</v>
      </c>
      <c r="G509" s="42"/>
      <c r="H509" s="16"/>
      <c r="I509" s="8"/>
    </row>
    <row r="510" spans="1:9" s="7" customFormat="1" ht="12.75" customHeight="1">
      <c r="A510" s="440">
        <f t="shared" si="74"/>
        <v>5.4</v>
      </c>
      <c r="B510" s="509" t="s">
        <v>236</v>
      </c>
      <c r="C510" s="510">
        <v>183.85</v>
      </c>
      <c r="D510" s="511" t="s">
        <v>61</v>
      </c>
      <c r="E510" s="214"/>
      <c r="F510" s="604">
        <f t="shared" si="72"/>
        <v>0</v>
      </c>
      <c r="G510" s="42"/>
      <c r="H510" s="16"/>
      <c r="I510" s="8"/>
    </row>
    <row r="511" spans="1:9" s="7" customFormat="1" ht="12.75" customHeight="1">
      <c r="A511" s="440">
        <f t="shared" si="74"/>
        <v>5.5</v>
      </c>
      <c r="B511" s="509" t="s">
        <v>221</v>
      </c>
      <c r="C511" s="510">
        <v>201.06</v>
      </c>
      <c r="D511" s="511" t="s">
        <v>61</v>
      </c>
      <c r="E511" s="214"/>
      <c r="F511" s="604">
        <f t="shared" si="72"/>
        <v>0</v>
      </c>
      <c r="G511" s="42"/>
      <c r="H511" s="16"/>
      <c r="I511" s="8"/>
    </row>
    <row r="512" spans="1:9" s="7" customFormat="1" ht="12.75" customHeight="1">
      <c r="A512" s="440">
        <f t="shared" si="74"/>
        <v>5.6</v>
      </c>
      <c r="B512" s="509" t="s">
        <v>45</v>
      </c>
      <c r="C512" s="510">
        <v>191.71</v>
      </c>
      <c r="D512" s="511" t="s">
        <v>8</v>
      </c>
      <c r="E512" s="214"/>
      <c r="F512" s="604">
        <f t="shared" si="72"/>
        <v>0</v>
      </c>
      <c r="G512" s="42"/>
      <c r="H512" s="16"/>
      <c r="I512" s="8"/>
    </row>
    <row r="513" spans="1:9" s="7" customFormat="1" ht="12.75" customHeight="1">
      <c r="A513" s="440">
        <f t="shared" si="74"/>
        <v>5.7</v>
      </c>
      <c r="B513" s="509" t="s">
        <v>160</v>
      </c>
      <c r="C513" s="510">
        <v>50.27</v>
      </c>
      <c r="D513" s="511" t="s">
        <v>8</v>
      </c>
      <c r="E513" s="214"/>
      <c r="F513" s="604">
        <f t="shared" si="72"/>
        <v>0</v>
      </c>
      <c r="G513" s="42"/>
      <c r="H513" s="16"/>
      <c r="I513" s="8"/>
    </row>
    <row r="514" spans="1:9" s="7" customFormat="1" ht="12.75" customHeight="1">
      <c r="A514" s="440">
        <f t="shared" si="74"/>
        <v>5.8</v>
      </c>
      <c r="B514" s="509" t="s">
        <v>239</v>
      </c>
      <c r="C514" s="510">
        <v>339.29</v>
      </c>
      <c r="D514" s="511" t="s">
        <v>61</v>
      </c>
      <c r="E514" s="214"/>
      <c r="F514" s="604">
        <f t="shared" si="72"/>
        <v>0</v>
      </c>
      <c r="G514" s="42"/>
      <c r="H514" s="16"/>
      <c r="I514" s="8"/>
    </row>
    <row r="515" spans="1:9" s="7" customFormat="1" ht="12.75" customHeight="1">
      <c r="A515" s="449"/>
      <c r="B515" s="516"/>
      <c r="C515" s="130"/>
      <c r="D515" s="517"/>
      <c r="E515" s="209"/>
      <c r="F515" s="480"/>
      <c r="G515" s="42"/>
      <c r="H515" s="16"/>
      <c r="I515" s="8"/>
    </row>
    <row r="516" spans="1:9" s="7" customFormat="1" ht="12.75" customHeight="1">
      <c r="A516" s="483">
        <v>6</v>
      </c>
      <c r="B516" s="512" t="s">
        <v>161</v>
      </c>
      <c r="C516" s="510"/>
      <c r="D516" s="511"/>
      <c r="E516" s="214"/>
      <c r="F516" s="604"/>
      <c r="G516" s="42"/>
      <c r="H516" s="16"/>
      <c r="I516" s="8"/>
    </row>
    <row r="517" spans="1:9" s="7" customFormat="1" ht="12.75" customHeight="1">
      <c r="A517" s="518">
        <v>6.1</v>
      </c>
      <c r="B517" s="509" t="s">
        <v>162</v>
      </c>
      <c r="C517" s="510">
        <v>281.02999999999997</v>
      </c>
      <c r="D517" s="511" t="s">
        <v>43</v>
      </c>
      <c r="E517" s="214"/>
      <c r="F517" s="604">
        <f t="shared" si="72"/>
        <v>0</v>
      </c>
      <c r="G517" s="42"/>
      <c r="H517" s="16"/>
      <c r="I517" s="8"/>
    </row>
    <row r="518" spans="1:9" s="7" customFormat="1" ht="12.75" customHeight="1">
      <c r="A518" s="440">
        <v>6.2</v>
      </c>
      <c r="B518" s="509" t="s">
        <v>163</v>
      </c>
      <c r="C518" s="510">
        <v>201.06</v>
      </c>
      <c r="D518" s="511" t="s">
        <v>8</v>
      </c>
      <c r="E518" s="214"/>
      <c r="F518" s="604">
        <f t="shared" si="72"/>
        <v>0</v>
      </c>
      <c r="G518" s="42"/>
      <c r="H518" s="16"/>
      <c r="I518" s="8"/>
    </row>
    <row r="519" spans="1:9" s="7" customFormat="1" ht="12.75" customHeight="1">
      <c r="A519" s="509"/>
      <c r="B519" s="509"/>
      <c r="C519" s="510"/>
      <c r="D519" s="511"/>
      <c r="E519" s="214"/>
      <c r="F519" s="604"/>
      <c r="G519" s="42"/>
      <c r="H519" s="16"/>
      <c r="I519" s="8"/>
    </row>
    <row r="520" spans="1:9" s="7" customFormat="1" ht="38.25">
      <c r="A520" s="512">
        <v>7</v>
      </c>
      <c r="B520" s="519" t="s">
        <v>338</v>
      </c>
      <c r="C520" s="510"/>
      <c r="D520" s="511"/>
      <c r="E520" s="214"/>
      <c r="F520" s="604"/>
      <c r="G520" s="42"/>
      <c r="H520" s="16"/>
      <c r="I520" s="8"/>
    </row>
    <row r="521" spans="1:9" s="7" customFormat="1" ht="12.75" customHeight="1">
      <c r="A521" s="440">
        <v>7.1</v>
      </c>
      <c r="B521" s="509" t="s">
        <v>164</v>
      </c>
      <c r="C521" s="510">
        <v>3</v>
      </c>
      <c r="D521" s="511" t="s">
        <v>35</v>
      </c>
      <c r="E521" s="214"/>
      <c r="F521" s="604">
        <f t="shared" si="72"/>
        <v>0</v>
      </c>
      <c r="G521" s="42"/>
      <c r="H521" s="16"/>
      <c r="I521" s="8"/>
    </row>
    <row r="522" spans="1:9" s="7" customFormat="1" ht="12.75" customHeight="1">
      <c r="A522" s="440">
        <v>7.2</v>
      </c>
      <c r="B522" s="509" t="s">
        <v>165</v>
      </c>
      <c r="C522" s="510">
        <v>2</v>
      </c>
      <c r="D522" s="511" t="s">
        <v>35</v>
      </c>
      <c r="E522" s="214"/>
      <c r="F522" s="604">
        <f t="shared" si="72"/>
        <v>0</v>
      </c>
      <c r="G522" s="42"/>
      <c r="H522" s="16"/>
      <c r="I522" s="8"/>
    </row>
    <row r="523" spans="1:9" s="7" customFormat="1" ht="12.75" customHeight="1">
      <c r="A523" s="440">
        <v>7.3</v>
      </c>
      <c r="B523" s="509" t="s">
        <v>166</v>
      </c>
      <c r="C523" s="510">
        <v>2</v>
      </c>
      <c r="D523" s="511" t="s">
        <v>35</v>
      </c>
      <c r="E523" s="214"/>
      <c r="F523" s="604">
        <f t="shared" si="72"/>
        <v>0</v>
      </c>
      <c r="G523" s="42"/>
      <c r="H523" s="16"/>
      <c r="I523" s="8"/>
    </row>
    <row r="524" spans="1:9" s="7" customFormat="1" ht="12.75" customHeight="1">
      <c r="A524" s="440">
        <v>7.4</v>
      </c>
      <c r="B524" s="509" t="s">
        <v>167</v>
      </c>
      <c r="C524" s="510">
        <v>4</v>
      </c>
      <c r="D524" s="511" t="s">
        <v>35</v>
      </c>
      <c r="E524" s="214"/>
      <c r="F524" s="604">
        <f t="shared" si="72"/>
        <v>0</v>
      </c>
      <c r="G524" s="42"/>
      <c r="H524" s="16"/>
      <c r="I524" s="8"/>
    </row>
    <row r="525" spans="1:9" s="7" customFormat="1" ht="12.75" customHeight="1">
      <c r="A525" s="440">
        <v>7.5</v>
      </c>
      <c r="B525" s="509" t="s">
        <v>168</v>
      </c>
      <c r="C525" s="510">
        <v>4</v>
      </c>
      <c r="D525" s="511" t="s">
        <v>35</v>
      </c>
      <c r="E525" s="214"/>
      <c r="F525" s="604">
        <f t="shared" si="72"/>
        <v>0</v>
      </c>
      <c r="G525" s="42"/>
      <c r="H525" s="16"/>
      <c r="I525" s="8"/>
    </row>
    <row r="526" spans="1:9" s="7" customFormat="1" ht="12.75" customHeight="1">
      <c r="A526" s="440">
        <v>7.6</v>
      </c>
      <c r="B526" s="509" t="s">
        <v>169</v>
      </c>
      <c r="C526" s="510">
        <v>1</v>
      </c>
      <c r="D526" s="511" t="s">
        <v>35</v>
      </c>
      <c r="E526" s="214"/>
      <c r="F526" s="604">
        <f t="shared" si="72"/>
        <v>0</v>
      </c>
      <c r="G526" s="42"/>
      <c r="H526" s="16"/>
      <c r="I526" s="8"/>
    </row>
    <row r="527" spans="1:9" s="7" customFormat="1" ht="12.75" customHeight="1">
      <c r="A527" s="440">
        <v>7.7</v>
      </c>
      <c r="B527" s="509" t="s">
        <v>170</v>
      </c>
      <c r="C527" s="510">
        <v>2</v>
      </c>
      <c r="D527" s="511" t="s">
        <v>35</v>
      </c>
      <c r="E527" s="214"/>
      <c r="F527" s="604">
        <f t="shared" si="72"/>
        <v>0</v>
      </c>
      <c r="G527" s="42"/>
      <c r="H527" s="16"/>
      <c r="I527" s="8"/>
    </row>
    <row r="528" spans="1:9" s="7" customFormat="1" ht="12.75" customHeight="1">
      <c r="A528" s="440">
        <v>7.8</v>
      </c>
      <c r="B528" s="509" t="s">
        <v>171</v>
      </c>
      <c r="C528" s="510">
        <v>2</v>
      </c>
      <c r="D528" s="511" t="s">
        <v>35</v>
      </c>
      <c r="E528" s="214"/>
      <c r="F528" s="604">
        <f t="shared" si="72"/>
        <v>0</v>
      </c>
      <c r="G528" s="42"/>
      <c r="H528" s="16"/>
      <c r="I528" s="8"/>
    </row>
    <row r="529" spans="1:9" s="7" customFormat="1" ht="12.75" customHeight="1">
      <c r="A529" s="440">
        <v>7.9</v>
      </c>
      <c r="B529" s="509" t="s">
        <v>172</v>
      </c>
      <c r="C529" s="510">
        <v>1</v>
      </c>
      <c r="D529" s="511" t="s">
        <v>35</v>
      </c>
      <c r="E529" s="214"/>
      <c r="F529" s="604">
        <f t="shared" si="72"/>
        <v>0</v>
      </c>
      <c r="G529" s="42"/>
      <c r="H529" s="16"/>
      <c r="I529" s="8"/>
    </row>
    <row r="530" spans="1:9" s="7" customFormat="1" ht="12.75" customHeight="1">
      <c r="A530" s="437">
        <v>7.1</v>
      </c>
      <c r="B530" s="509" t="s">
        <v>173</v>
      </c>
      <c r="C530" s="510">
        <v>1</v>
      </c>
      <c r="D530" s="511" t="s">
        <v>35</v>
      </c>
      <c r="E530" s="214"/>
      <c r="F530" s="604">
        <f t="shared" si="72"/>
        <v>0</v>
      </c>
      <c r="G530" s="42"/>
      <c r="H530" s="16"/>
      <c r="I530" s="8"/>
    </row>
    <row r="531" spans="1:9" s="7" customFormat="1" ht="12.75" customHeight="1">
      <c r="A531" s="440">
        <v>7.11</v>
      </c>
      <c r="B531" s="509" t="s">
        <v>174</v>
      </c>
      <c r="C531" s="510">
        <v>1</v>
      </c>
      <c r="D531" s="511" t="s">
        <v>35</v>
      </c>
      <c r="E531" s="214"/>
      <c r="F531" s="604">
        <f t="shared" si="72"/>
        <v>0</v>
      </c>
      <c r="G531" s="42"/>
      <c r="H531" s="16"/>
      <c r="I531" s="8"/>
    </row>
    <row r="532" spans="1:9" s="7" customFormat="1" ht="12.75" customHeight="1">
      <c r="A532" s="437">
        <v>7.12</v>
      </c>
      <c r="B532" s="509" t="s">
        <v>339</v>
      </c>
      <c r="C532" s="510">
        <v>3</v>
      </c>
      <c r="D532" s="511" t="s">
        <v>35</v>
      </c>
      <c r="E532" s="214"/>
      <c r="F532" s="604">
        <f t="shared" si="72"/>
        <v>0</v>
      </c>
      <c r="G532" s="42"/>
      <c r="H532" s="16"/>
      <c r="I532" s="8"/>
    </row>
    <row r="533" spans="1:9" s="7" customFormat="1" ht="12.75" customHeight="1">
      <c r="A533" s="440">
        <v>7.13</v>
      </c>
      <c r="B533" s="509" t="s">
        <v>340</v>
      </c>
      <c r="C533" s="510">
        <v>1</v>
      </c>
      <c r="D533" s="511" t="s">
        <v>35</v>
      </c>
      <c r="E533" s="214"/>
      <c r="F533" s="604">
        <f t="shared" si="72"/>
        <v>0</v>
      </c>
      <c r="G533" s="42"/>
      <c r="H533" s="16"/>
      <c r="I533" s="8"/>
    </row>
    <row r="534" spans="1:9" s="7" customFormat="1" ht="12.75" customHeight="1">
      <c r="A534" s="437">
        <v>7.14</v>
      </c>
      <c r="B534" s="509" t="s">
        <v>237</v>
      </c>
      <c r="C534" s="510">
        <v>3</v>
      </c>
      <c r="D534" s="511" t="s">
        <v>35</v>
      </c>
      <c r="E534" s="214"/>
      <c r="F534" s="604">
        <f t="shared" si="72"/>
        <v>0</v>
      </c>
      <c r="G534" s="42"/>
      <c r="H534" s="16"/>
      <c r="I534" s="8"/>
    </row>
    <row r="535" spans="1:9" s="7" customFormat="1" ht="12.75" customHeight="1">
      <c r="A535" s="440">
        <v>7.15</v>
      </c>
      <c r="B535" s="509" t="s">
        <v>238</v>
      </c>
      <c r="C535" s="510">
        <v>1</v>
      </c>
      <c r="D535" s="511" t="s">
        <v>35</v>
      </c>
      <c r="E535" s="214"/>
      <c r="F535" s="604">
        <f t="shared" si="72"/>
        <v>0</v>
      </c>
      <c r="G535" s="42"/>
      <c r="H535" s="16"/>
      <c r="I535" s="8"/>
    </row>
    <row r="536" spans="1:9" s="7" customFormat="1" ht="12.75" customHeight="1">
      <c r="A536" s="437">
        <v>7.16</v>
      </c>
      <c r="B536" s="509" t="s">
        <v>175</v>
      </c>
      <c r="C536" s="510">
        <v>15</v>
      </c>
      <c r="D536" s="511" t="s">
        <v>8</v>
      </c>
      <c r="E536" s="214"/>
      <c r="F536" s="604">
        <f t="shared" si="72"/>
        <v>0</v>
      </c>
      <c r="G536" s="42"/>
      <c r="H536" s="16"/>
      <c r="I536" s="8"/>
    </row>
    <row r="537" spans="1:9" s="7" customFormat="1" ht="12.75" customHeight="1">
      <c r="A537" s="440">
        <v>7.17</v>
      </c>
      <c r="B537" s="509" t="s">
        <v>176</v>
      </c>
      <c r="C537" s="510">
        <v>15</v>
      </c>
      <c r="D537" s="511" t="s">
        <v>8</v>
      </c>
      <c r="E537" s="214"/>
      <c r="F537" s="604">
        <f t="shared" si="72"/>
        <v>0</v>
      </c>
      <c r="G537" s="42"/>
      <c r="H537" s="16"/>
      <c r="I537" s="8"/>
    </row>
    <row r="538" spans="1:9" s="7" customFormat="1" ht="12.75" customHeight="1">
      <c r="A538" s="437">
        <v>7.1800000000000104</v>
      </c>
      <c r="B538" s="509" t="s">
        <v>177</v>
      </c>
      <c r="C538" s="510">
        <v>160</v>
      </c>
      <c r="D538" s="511" t="s">
        <v>35</v>
      </c>
      <c r="E538" s="214"/>
      <c r="F538" s="604">
        <f t="shared" si="72"/>
        <v>0</v>
      </c>
      <c r="G538" s="42"/>
      <c r="H538" s="16"/>
      <c r="I538" s="8"/>
    </row>
    <row r="539" spans="1:9" s="7" customFormat="1" ht="12.75" customHeight="1">
      <c r="A539" s="440">
        <v>7.1900000000000102</v>
      </c>
      <c r="B539" s="509" t="s">
        <v>178</v>
      </c>
      <c r="C539" s="510">
        <v>48</v>
      </c>
      <c r="D539" s="511" t="s">
        <v>35</v>
      </c>
      <c r="E539" s="214"/>
      <c r="F539" s="604">
        <f t="shared" si="72"/>
        <v>0</v>
      </c>
      <c r="G539" s="42"/>
      <c r="H539" s="16"/>
      <c r="I539" s="8"/>
    </row>
    <row r="540" spans="1:9" s="7" customFormat="1" ht="12.75" customHeight="1">
      <c r="A540" s="437">
        <v>7.2000000000000099</v>
      </c>
      <c r="B540" s="509" t="s">
        <v>179</v>
      </c>
      <c r="C540" s="510">
        <v>8</v>
      </c>
      <c r="D540" s="511" t="s">
        <v>35</v>
      </c>
      <c r="E540" s="214"/>
      <c r="F540" s="604">
        <f t="shared" si="72"/>
        <v>0</v>
      </c>
      <c r="G540" s="42"/>
      <c r="H540" s="16"/>
      <c r="I540" s="8"/>
    </row>
    <row r="541" spans="1:9" s="7" customFormat="1" ht="12.75" customHeight="1">
      <c r="A541" s="440">
        <v>7.2100000000000097</v>
      </c>
      <c r="B541" s="509" t="s">
        <v>180</v>
      </c>
      <c r="C541" s="510">
        <v>3</v>
      </c>
      <c r="D541" s="511" t="s">
        <v>35</v>
      </c>
      <c r="E541" s="214"/>
      <c r="F541" s="604">
        <f t="shared" si="72"/>
        <v>0</v>
      </c>
      <c r="G541" s="42"/>
      <c r="H541" s="16"/>
      <c r="I541" s="8"/>
    </row>
    <row r="542" spans="1:9" s="7" customFormat="1" ht="12.75" customHeight="1">
      <c r="A542" s="437">
        <v>7.2200000000000104</v>
      </c>
      <c r="B542" s="509" t="s">
        <v>181</v>
      </c>
      <c r="C542" s="510">
        <v>1</v>
      </c>
      <c r="D542" s="511" t="s">
        <v>35</v>
      </c>
      <c r="E542" s="214"/>
      <c r="F542" s="604">
        <f t="shared" si="72"/>
        <v>0</v>
      </c>
      <c r="G542" s="42"/>
      <c r="H542" s="16"/>
      <c r="I542" s="8"/>
    </row>
    <row r="543" spans="1:9" s="7" customFormat="1" ht="12.75" customHeight="1">
      <c r="A543" s="440">
        <v>7.2300000000000102</v>
      </c>
      <c r="B543" s="509" t="s">
        <v>182</v>
      </c>
      <c r="C543" s="510">
        <v>2</v>
      </c>
      <c r="D543" s="511" t="s">
        <v>35</v>
      </c>
      <c r="E543" s="214"/>
      <c r="F543" s="604">
        <f t="shared" si="72"/>
        <v>0</v>
      </c>
      <c r="G543" s="42"/>
      <c r="H543" s="16"/>
      <c r="I543" s="8"/>
    </row>
    <row r="544" spans="1:9" s="7" customFormat="1" ht="12.75" customHeight="1">
      <c r="A544" s="437">
        <v>7.24000000000001</v>
      </c>
      <c r="B544" s="509" t="s">
        <v>183</v>
      </c>
      <c r="C544" s="510">
        <v>3</v>
      </c>
      <c r="D544" s="511" t="s">
        <v>35</v>
      </c>
      <c r="E544" s="214"/>
      <c r="F544" s="604">
        <f t="shared" ref="F544:F563" si="75">+ROUND(C544*E544,2)</f>
        <v>0</v>
      </c>
      <c r="G544" s="42"/>
      <c r="H544" s="16"/>
      <c r="I544" s="8"/>
    </row>
    <row r="545" spans="1:9" s="7" customFormat="1" ht="12.75" customHeight="1">
      <c r="A545" s="440">
        <v>7.2500000000000098</v>
      </c>
      <c r="B545" s="509" t="s">
        <v>184</v>
      </c>
      <c r="C545" s="510">
        <v>1</v>
      </c>
      <c r="D545" s="511" t="s">
        <v>46</v>
      </c>
      <c r="E545" s="214"/>
      <c r="F545" s="604">
        <f t="shared" si="75"/>
        <v>0</v>
      </c>
      <c r="G545" s="42"/>
      <c r="H545" s="16"/>
      <c r="I545" s="8"/>
    </row>
    <row r="546" spans="1:9" s="7" customFormat="1" ht="12.75" customHeight="1">
      <c r="A546" s="440"/>
      <c r="B546" s="509"/>
      <c r="C546" s="510"/>
      <c r="D546" s="511"/>
      <c r="E546" s="214"/>
      <c r="F546" s="604"/>
      <c r="G546" s="42"/>
      <c r="H546" s="16"/>
      <c r="I546" s="8"/>
    </row>
    <row r="547" spans="1:9" s="7" customFormat="1" ht="14.25" customHeight="1">
      <c r="A547" s="512">
        <v>8</v>
      </c>
      <c r="B547" s="446" t="s">
        <v>240</v>
      </c>
      <c r="C547" s="510">
        <v>1</v>
      </c>
      <c r="D547" s="511" t="s">
        <v>46</v>
      </c>
      <c r="E547" s="214"/>
      <c r="F547" s="604">
        <f t="shared" ref="F547" si="76">+ROUND(C547*E547,2)</f>
        <v>0</v>
      </c>
      <c r="G547" s="42"/>
      <c r="H547" s="16"/>
      <c r="I547" s="8"/>
    </row>
    <row r="548" spans="1:9" s="7" customFormat="1" ht="14.25" customHeight="1">
      <c r="A548" s="512"/>
      <c r="B548" s="446"/>
      <c r="C548" s="510"/>
      <c r="D548" s="511"/>
      <c r="E548" s="214"/>
      <c r="F548" s="604"/>
      <c r="G548" s="42"/>
      <c r="H548" s="16"/>
      <c r="I548" s="8"/>
    </row>
    <row r="549" spans="1:9" s="7" customFormat="1" ht="12.75" customHeight="1">
      <c r="A549" s="512">
        <v>9</v>
      </c>
      <c r="B549" s="462" t="s">
        <v>142</v>
      </c>
      <c r="C549" s="45">
        <v>38</v>
      </c>
      <c r="D549" s="228" t="s">
        <v>61</v>
      </c>
      <c r="E549" s="214"/>
      <c r="F549" s="45">
        <f t="shared" ref="F549" si="77">ROUND(C549*E549,2)</f>
        <v>0</v>
      </c>
      <c r="G549" s="42"/>
      <c r="H549" s="16"/>
      <c r="I549" s="8"/>
    </row>
    <row r="550" spans="1:9" s="7" customFormat="1" ht="12.75" customHeight="1">
      <c r="A550" s="509"/>
      <c r="B550" s="509"/>
      <c r="C550" s="510"/>
      <c r="D550" s="511"/>
      <c r="E550" s="214"/>
      <c r="F550" s="604"/>
      <c r="G550" s="42"/>
      <c r="H550" s="16"/>
      <c r="I550" s="8"/>
    </row>
    <row r="551" spans="1:9" s="7" customFormat="1" ht="12.75" customHeight="1">
      <c r="A551" s="512">
        <v>10</v>
      </c>
      <c r="B551" s="512" t="s">
        <v>107</v>
      </c>
      <c r="C551" s="510"/>
      <c r="D551" s="511"/>
      <c r="E551" s="214"/>
      <c r="F551" s="604"/>
      <c r="G551" s="42"/>
      <c r="H551" s="16"/>
      <c r="I551" s="8"/>
    </row>
    <row r="552" spans="1:9" s="7" customFormat="1" ht="12.75" customHeight="1">
      <c r="A552" s="440">
        <v>10.1</v>
      </c>
      <c r="B552" s="440" t="s">
        <v>185</v>
      </c>
      <c r="C552" s="20">
        <v>1</v>
      </c>
      <c r="D552" s="447" t="s">
        <v>35</v>
      </c>
      <c r="E552" s="132"/>
      <c r="F552" s="237">
        <f t="shared" si="75"/>
        <v>0</v>
      </c>
      <c r="G552" s="42"/>
      <c r="H552" s="16"/>
      <c r="I552" s="8"/>
    </row>
    <row r="553" spans="1:9" s="7" customFormat="1" ht="12.75" customHeight="1">
      <c r="A553" s="440">
        <v>10.199999999999999</v>
      </c>
      <c r="B553" s="440" t="s">
        <v>186</v>
      </c>
      <c r="C553" s="20">
        <v>1</v>
      </c>
      <c r="D553" s="447" t="s">
        <v>35</v>
      </c>
      <c r="E553" s="132"/>
      <c r="F553" s="237">
        <f t="shared" si="75"/>
        <v>0</v>
      </c>
      <c r="G553" s="42"/>
      <c r="H553" s="16"/>
      <c r="I553" s="8"/>
    </row>
    <row r="554" spans="1:9" s="7" customFormat="1" ht="12.75" customHeight="1">
      <c r="A554" s="440">
        <v>10.3</v>
      </c>
      <c r="B554" s="440" t="s">
        <v>187</v>
      </c>
      <c r="C554" s="20">
        <v>1</v>
      </c>
      <c r="D554" s="447" t="s">
        <v>35</v>
      </c>
      <c r="E554" s="132"/>
      <c r="F554" s="237">
        <f t="shared" si="75"/>
        <v>0</v>
      </c>
      <c r="G554" s="42"/>
      <c r="H554" s="16"/>
      <c r="I554" s="8"/>
    </row>
    <row r="555" spans="1:9" s="8" customFormat="1" ht="12.75" customHeight="1">
      <c r="A555" s="440">
        <v>10.4</v>
      </c>
      <c r="B555" s="431" t="s">
        <v>192</v>
      </c>
      <c r="C555" s="45">
        <v>1</v>
      </c>
      <c r="D555" s="426" t="s">
        <v>56</v>
      </c>
      <c r="E555" s="46"/>
      <c r="F555" s="45">
        <f t="shared" ref="F555" si="78">ROUND(C555*E555,2)</f>
        <v>0</v>
      </c>
      <c r="G555" s="42"/>
    </row>
    <row r="556" spans="1:9" s="7" customFormat="1" ht="12.75" customHeight="1">
      <c r="A556" s="509"/>
      <c r="B556" s="509"/>
      <c r="C556" s="510"/>
      <c r="D556" s="511"/>
      <c r="E556" s="214"/>
      <c r="F556" s="604"/>
      <c r="G556" s="42"/>
      <c r="H556" s="16"/>
      <c r="I556" s="8"/>
    </row>
    <row r="557" spans="1:9" s="7" customFormat="1" ht="12.75" customHeight="1">
      <c r="A557" s="483">
        <v>11</v>
      </c>
      <c r="B557" s="452" t="s">
        <v>399</v>
      </c>
      <c r="C557" s="510">
        <v>1</v>
      </c>
      <c r="D557" s="511" t="s">
        <v>6</v>
      </c>
      <c r="E557" s="214"/>
      <c r="F557" s="604">
        <f t="shared" si="75"/>
        <v>0</v>
      </c>
      <c r="G557" s="42"/>
      <c r="H557" s="16"/>
      <c r="I557" s="8"/>
    </row>
    <row r="558" spans="1:9" s="7" customFormat="1" ht="12.75" customHeight="1">
      <c r="A558" s="440"/>
      <c r="B558" s="509"/>
      <c r="C558" s="510"/>
      <c r="D558" s="511"/>
      <c r="E558" s="214"/>
      <c r="F558" s="604"/>
      <c r="G558" s="42"/>
      <c r="H558" s="16"/>
      <c r="I558" s="8"/>
    </row>
    <row r="559" spans="1:9" s="7" customFormat="1" ht="12.75" customHeight="1">
      <c r="A559" s="483">
        <v>12</v>
      </c>
      <c r="B559" s="425" t="s">
        <v>322</v>
      </c>
      <c r="C559" s="510">
        <v>1</v>
      </c>
      <c r="D559" s="511" t="s">
        <v>35</v>
      </c>
      <c r="E559" s="214"/>
      <c r="F559" s="604">
        <f t="shared" si="75"/>
        <v>0</v>
      </c>
      <c r="G559" s="42"/>
      <c r="H559" s="16"/>
      <c r="I559" s="8"/>
    </row>
    <row r="560" spans="1:9" s="7" customFormat="1" ht="12.75" customHeight="1">
      <c r="A560" s="483"/>
      <c r="B560" s="452"/>
      <c r="C560" s="510"/>
      <c r="D560" s="511"/>
      <c r="E560" s="214"/>
      <c r="F560" s="604"/>
      <c r="G560" s="42"/>
      <c r="H560" s="16"/>
      <c r="I560" s="8"/>
    </row>
    <row r="561" spans="1:10" s="7" customFormat="1" ht="12.75" customHeight="1">
      <c r="A561" s="424">
        <v>13</v>
      </c>
      <c r="B561" s="425" t="s">
        <v>321</v>
      </c>
      <c r="C561" s="510">
        <v>350</v>
      </c>
      <c r="D561" s="228" t="s">
        <v>61</v>
      </c>
      <c r="E561" s="132"/>
      <c r="F561" s="45">
        <f t="shared" ref="F561" si="79">ROUND(C561*E561,2)</f>
        <v>0</v>
      </c>
      <c r="G561" s="42"/>
      <c r="H561" s="16"/>
      <c r="I561" s="8"/>
    </row>
    <row r="562" spans="1:10" s="7" customFormat="1" ht="12.75" customHeight="1">
      <c r="A562" s="483"/>
      <c r="B562" s="452"/>
      <c r="C562" s="510"/>
      <c r="D562" s="511"/>
      <c r="E562" s="214"/>
      <c r="F562" s="604"/>
      <c r="G562" s="42"/>
      <c r="H562" s="16"/>
      <c r="I562" s="8"/>
    </row>
    <row r="563" spans="1:10" s="7" customFormat="1" ht="26.25" customHeight="1">
      <c r="A563" s="483">
        <v>14</v>
      </c>
      <c r="B563" s="237" t="s">
        <v>75</v>
      </c>
      <c r="C563" s="20">
        <v>1</v>
      </c>
      <c r="D563" s="447" t="s">
        <v>35</v>
      </c>
      <c r="E563" s="132"/>
      <c r="F563" s="237">
        <f t="shared" si="75"/>
        <v>0</v>
      </c>
      <c r="G563" s="42"/>
      <c r="H563" s="16"/>
      <c r="I563" s="8"/>
    </row>
    <row r="564" spans="1:10" s="7" customFormat="1" ht="12.75" customHeight="1">
      <c r="A564" s="454"/>
      <c r="B564" s="431"/>
      <c r="C564" s="45"/>
      <c r="D564" s="426"/>
      <c r="E564" s="46"/>
      <c r="F564" s="45"/>
      <c r="G564" s="42"/>
      <c r="H564" s="16"/>
      <c r="I564" s="8"/>
    </row>
    <row r="565" spans="1:10" s="7" customFormat="1" ht="12.75" customHeight="1">
      <c r="A565" s="424">
        <v>15</v>
      </c>
      <c r="B565" s="425" t="s">
        <v>111</v>
      </c>
      <c r="C565" s="463"/>
      <c r="D565" s="426"/>
      <c r="E565" s="53"/>
      <c r="F565" s="453"/>
      <c r="G565" s="42"/>
      <c r="H565" s="16"/>
      <c r="I565" s="8"/>
    </row>
    <row r="566" spans="1:10" s="27" customFormat="1" ht="12.75">
      <c r="A566" s="54">
        <v>15.1</v>
      </c>
      <c r="B566" s="444" t="s">
        <v>40</v>
      </c>
      <c r="C566" s="464">
        <v>200</v>
      </c>
      <c r="D566" s="465" t="s">
        <v>8</v>
      </c>
      <c r="E566" s="132"/>
      <c r="F566" s="55">
        <f>ROUND(E566*C566,2)</f>
        <v>0</v>
      </c>
      <c r="G566" s="42"/>
      <c r="H566" s="11"/>
      <c r="I566" s="11"/>
      <c r="J566" s="26"/>
    </row>
    <row r="567" spans="1:10" s="27" customFormat="1" ht="12.75">
      <c r="A567" s="466"/>
      <c r="B567" s="444"/>
      <c r="C567" s="464"/>
      <c r="D567" s="465"/>
      <c r="E567" s="132"/>
      <c r="F567" s="55"/>
      <c r="G567" s="42"/>
      <c r="H567" s="11"/>
      <c r="I567" s="11"/>
      <c r="J567" s="26"/>
    </row>
    <row r="568" spans="1:10" s="7" customFormat="1" ht="12.75" customHeight="1">
      <c r="A568" s="56">
        <v>15.2</v>
      </c>
      <c r="B568" s="467" t="s">
        <v>9</v>
      </c>
      <c r="C568" s="468"/>
      <c r="D568" s="469"/>
      <c r="E568" s="205"/>
      <c r="F568" s="57"/>
      <c r="G568" s="42"/>
      <c r="H568" s="16"/>
      <c r="I568" s="8"/>
    </row>
    <row r="569" spans="1:10" s="7" customFormat="1" ht="12.75" customHeight="1">
      <c r="A569" s="58" t="s">
        <v>241</v>
      </c>
      <c r="B569" s="444" t="s">
        <v>195</v>
      </c>
      <c r="C569" s="470">
        <v>80.06</v>
      </c>
      <c r="D569" s="447" t="s">
        <v>65</v>
      </c>
      <c r="E569" s="206"/>
      <c r="F569" s="55">
        <f t="shared" ref="F569:F571" si="80">ROUND(E569*C569,2)</f>
        <v>0</v>
      </c>
      <c r="G569" s="42"/>
      <c r="H569" s="16"/>
      <c r="I569" s="8"/>
    </row>
    <row r="570" spans="1:10" s="7" customFormat="1" ht="12.75" customHeight="1">
      <c r="A570" s="249" t="s">
        <v>242</v>
      </c>
      <c r="B570" s="444" t="s">
        <v>196</v>
      </c>
      <c r="C570" s="470">
        <v>32.1</v>
      </c>
      <c r="D570" s="511" t="s">
        <v>43</v>
      </c>
      <c r="E570" s="206"/>
      <c r="F570" s="55">
        <f t="shared" si="80"/>
        <v>0</v>
      </c>
      <c r="G570" s="42"/>
      <c r="H570" s="16"/>
      <c r="I570" s="8"/>
    </row>
    <row r="571" spans="1:10" s="7" customFormat="1" ht="12.75" customHeight="1">
      <c r="A571" s="128" t="s">
        <v>243</v>
      </c>
      <c r="B571" s="520" t="s">
        <v>197</v>
      </c>
      <c r="C571" s="521">
        <v>57.55</v>
      </c>
      <c r="D571" s="481" t="s">
        <v>62</v>
      </c>
      <c r="E571" s="215"/>
      <c r="F571" s="129">
        <f t="shared" si="80"/>
        <v>0</v>
      </c>
      <c r="G571" s="42"/>
      <c r="H571" s="16"/>
      <c r="I571" s="8"/>
    </row>
    <row r="572" spans="1:10" s="7" customFormat="1" ht="12.75" customHeight="1">
      <c r="A572" s="58"/>
      <c r="B572" s="444"/>
      <c r="C572" s="470"/>
      <c r="D572" s="471"/>
      <c r="E572" s="206"/>
      <c r="F572" s="55"/>
      <c r="G572" s="42"/>
      <c r="H572" s="16"/>
      <c r="I572" s="8"/>
    </row>
    <row r="573" spans="1:10" s="7" customFormat="1" ht="12.75" customHeight="1">
      <c r="A573" s="59">
        <v>15.3</v>
      </c>
      <c r="B573" s="472" t="s">
        <v>224</v>
      </c>
      <c r="C573" s="470"/>
      <c r="D573" s="471"/>
      <c r="E573" s="206"/>
      <c r="F573" s="55"/>
      <c r="G573" s="42"/>
      <c r="H573" s="16"/>
      <c r="I573" s="8"/>
    </row>
    <row r="574" spans="1:10" s="7" customFormat="1" ht="16.5" customHeight="1">
      <c r="A574" s="58" t="s">
        <v>244</v>
      </c>
      <c r="B574" s="444" t="s">
        <v>392</v>
      </c>
      <c r="C574" s="470">
        <v>18.68</v>
      </c>
      <c r="D574" s="511" t="s">
        <v>43</v>
      </c>
      <c r="E574" s="206"/>
      <c r="F574" s="55">
        <f t="shared" ref="F574:F578" si="81">ROUND(E574*C574,2)</f>
        <v>0</v>
      </c>
      <c r="G574" s="42"/>
      <c r="H574" s="16"/>
      <c r="I574" s="8"/>
    </row>
    <row r="575" spans="1:10" s="7" customFormat="1" ht="16.5" customHeight="1">
      <c r="A575" s="58" t="s">
        <v>245</v>
      </c>
      <c r="B575" s="444" t="s">
        <v>400</v>
      </c>
      <c r="C575" s="470">
        <v>4.5</v>
      </c>
      <c r="D575" s="511" t="s">
        <v>43</v>
      </c>
      <c r="E575" s="206"/>
      <c r="F575" s="55">
        <f t="shared" si="81"/>
        <v>0</v>
      </c>
      <c r="G575" s="42"/>
      <c r="H575" s="16"/>
      <c r="I575" s="8"/>
    </row>
    <row r="576" spans="1:10" s="7" customFormat="1" ht="16.5" customHeight="1">
      <c r="A576" s="58" t="s">
        <v>246</v>
      </c>
      <c r="B576" s="444" t="s">
        <v>394</v>
      </c>
      <c r="C576" s="470">
        <v>3.6</v>
      </c>
      <c r="D576" s="511" t="s">
        <v>43</v>
      </c>
      <c r="E576" s="206"/>
      <c r="F576" s="55">
        <f t="shared" si="81"/>
        <v>0</v>
      </c>
      <c r="G576" s="42"/>
      <c r="H576" s="16"/>
      <c r="I576" s="8"/>
    </row>
    <row r="577" spans="1:9" s="7" customFormat="1" ht="16.5" customHeight="1">
      <c r="A577" s="58" t="s">
        <v>247</v>
      </c>
      <c r="B577" s="444" t="s">
        <v>401</v>
      </c>
      <c r="C577" s="470">
        <v>7.44</v>
      </c>
      <c r="D577" s="511" t="s">
        <v>43</v>
      </c>
      <c r="E577" s="206"/>
      <c r="F577" s="55">
        <f t="shared" si="81"/>
        <v>0</v>
      </c>
      <c r="G577" s="42"/>
      <c r="H577" s="16"/>
      <c r="I577" s="8"/>
    </row>
    <row r="578" spans="1:9" s="7" customFormat="1" ht="16.5" customHeight="1">
      <c r="A578" s="58" t="s">
        <v>248</v>
      </c>
      <c r="B578" s="444" t="s">
        <v>402</v>
      </c>
      <c r="C578" s="470">
        <v>1.51</v>
      </c>
      <c r="D578" s="511" t="s">
        <v>43</v>
      </c>
      <c r="E578" s="206"/>
      <c r="F578" s="55">
        <f t="shared" si="81"/>
        <v>0</v>
      </c>
      <c r="G578" s="42"/>
      <c r="H578" s="16"/>
      <c r="I578" s="8"/>
    </row>
    <row r="579" spans="1:9" s="7" customFormat="1" ht="12.75" customHeight="1">
      <c r="A579" s="54"/>
      <c r="B579" s="441"/>
      <c r="C579" s="468"/>
      <c r="D579" s="469"/>
      <c r="E579" s="205"/>
      <c r="F579" s="57"/>
      <c r="G579" s="42"/>
      <c r="H579" s="16"/>
      <c r="I579" s="8"/>
    </row>
    <row r="580" spans="1:9" s="7" customFormat="1" ht="12.75" customHeight="1">
      <c r="A580" s="59">
        <v>15.4</v>
      </c>
      <c r="B580" s="472" t="s">
        <v>103</v>
      </c>
      <c r="C580" s="470"/>
      <c r="D580" s="471"/>
      <c r="E580" s="206"/>
      <c r="F580" s="55"/>
      <c r="G580" s="42"/>
      <c r="H580" s="16"/>
      <c r="I580" s="8"/>
    </row>
    <row r="581" spans="1:9" s="7" customFormat="1" ht="12.75" customHeight="1">
      <c r="A581" s="58" t="s">
        <v>249</v>
      </c>
      <c r="B581" s="444" t="s">
        <v>319</v>
      </c>
      <c r="C581" s="470">
        <v>111.6</v>
      </c>
      <c r="D581" s="228" t="s">
        <v>61</v>
      </c>
      <c r="E581" s="206"/>
      <c r="F581" s="55">
        <f t="shared" ref="F581" si="82">ROUND(E581*C581,2)</f>
        <v>0</v>
      </c>
      <c r="G581" s="42"/>
      <c r="H581" s="16"/>
      <c r="I581" s="8"/>
    </row>
    <row r="582" spans="1:9" s="7" customFormat="1" ht="12.75" customHeight="1">
      <c r="A582" s="58" t="s">
        <v>250</v>
      </c>
      <c r="B582" s="444" t="s">
        <v>320</v>
      </c>
      <c r="C582" s="470">
        <v>297.60000000000002</v>
      </c>
      <c r="D582" s="228" t="s">
        <v>61</v>
      </c>
      <c r="E582" s="206"/>
      <c r="F582" s="55">
        <f>ROUND(E582*C582,2)</f>
        <v>0</v>
      </c>
      <c r="G582" s="42"/>
      <c r="H582" s="16"/>
      <c r="I582" s="8"/>
    </row>
    <row r="583" spans="1:9" s="7" customFormat="1" ht="12.75" customHeight="1">
      <c r="A583" s="58"/>
      <c r="B583" s="444"/>
      <c r="C583" s="470"/>
      <c r="D583" s="471"/>
      <c r="E583" s="206"/>
      <c r="F583" s="55"/>
      <c r="G583" s="42"/>
      <c r="H583" s="16"/>
      <c r="I583" s="8"/>
    </row>
    <row r="584" spans="1:9" s="7" customFormat="1" ht="12.75" customHeight="1">
      <c r="A584" s="59">
        <v>15.5</v>
      </c>
      <c r="B584" s="472" t="s">
        <v>124</v>
      </c>
      <c r="C584" s="470"/>
      <c r="D584" s="471"/>
      <c r="E584" s="206"/>
      <c r="F584" s="55"/>
      <c r="G584" s="42"/>
      <c r="H584" s="16"/>
      <c r="I584" s="8"/>
    </row>
    <row r="585" spans="1:9" s="7" customFormat="1" ht="12.75" customHeight="1">
      <c r="A585" s="58" t="s">
        <v>251</v>
      </c>
      <c r="B585" s="237" t="s">
        <v>225</v>
      </c>
      <c r="C585" s="470">
        <v>185.2</v>
      </c>
      <c r="D585" s="228" t="s">
        <v>61</v>
      </c>
      <c r="E585" s="206"/>
      <c r="F585" s="55">
        <f t="shared" ref="F585:F587" si="83">ROUND(E585*C585,2)</f>
        <v>0</v>
      </c>
      <c r="G585" s="42"/>
      <c r="H585" s="16"/>
      <c r="I585" s="8"/>
    </row>
    <row r="586" spans="1:9" s="7" customFormat="1" ht="12.75" customHeight="1">
      <c r="A586" s="58" t="s">
        <v>252</v>
      </c>
      <c r="B586" s="237" t="s">
        <v>125</v>
      </c>
      <c r="C586" s="470">
        <v>185.2</v>
      </c>
      <c r="D586" s="228" t="s">
        <v>61</v>
      </c>
      <c r="E586" s="206"/>
      <c r="F586" s="55">
        <f t="shared" si="83"/>
        <v>0</v>
      </c>
      <c r="G586" s="42"/>
      <c r="H586" s="16"/>
      <c r="I586" s="8"/>
    </row>
    <row r="587" spans="1:9" s="7" customFormat="1" ht="12.75" customHeight="1">
      <c r="A587" s="58" t="s">
        <v>253</v>
      </c>
      <c r="B587" s="440" t="s">
        <v>45</v>
      </c>
      <c r="C587" s="470">
        <v>1104</v>
      </c>
      <c r="D587" s="471" t="s">
        <v>8</v>
      </c>
      <c r="E587" s="206"/>
      <c r="F587" s="55">
        <f t="shared" si="83"/>
        <v>0</v>
      </c>
      <c r="G587" s="42"/>
      <c r="H587" s="16"/>
      <c r="I587" s="8"/>
    </row>
    <row r="588" spans="1:9" s="7" customFormat="1" ht="12.75" customHeight="1">
      <c r="A588" s="56"/>
      <c r="B588" s="467"/>
      <c r="C588" s="468"/>
      <c r="D588" s="469"/>
      <c r="E588" s="205"/>
      <c r="F588" s="57"/>
      <c r="G588" s="42"/>
      <c r="H588" s="16"/>
      <c r="I588" s="8"/>
    </row>
    <row r="589" spans="1:9" s="7" customFormat="1" ht="12.75" customHeight="1">
      <c r="A589" s="59">
        <v>15.6</v>
      </c>
      <c r="B589" s="467" t="s">
        <v>126</v>
      </c>
      <c r="C589" s="468"/>
      <c r="D589" s="469"/>
      <c r="E589" s="205"/>
      <c r="F589" s="57"/>
      <c r="G589" s="42"/>
      <c r="H589" s="16"/>
      <c r="I589" s="8"/>
    </row>
    <row r="590" spans="1:9" s="7" customFormat="1" ht="12.75" customHeight="1">
      <c r="A590" s="58" t="s">
        <v>255</v>
      </c>
      <c r="B590" s="237" t="s">
        <v>127</v>
      </c>
      <c r="C590" s="470">
        <v>185.2</v>
      </c>
      <c r="D590" s="228" t="s">
        <v>61</v>
      </c>
      <c r="E590" s="51"/>
      <c r="F590" s="45">
        <f t="shared" ref="F590" si="84">ROUND(C590*E590,2)</f>
        <v>0</v>
      </c>
      <c r="G590" s="42"/>
      <c r="H590" s="16"/>
      <c r="I590" s="8"/>
    </row>
    <row r="591" spans="1:9" s="7" customFormat="1" ht="12.75" customHeight="1">
      <c r="A591" s="58" t="s">
        <v>254</v>
      </c>
      <c r="B591" s="237" t="s">
        <v>128</v>
      </c>
      <c r="C591" s="470">
        <v>185.2</v>
      </c>
      <c r="D591" s="228" t="s">
        <v>61</v>
      </c>
      <c r="E591" s="51"/>
      <c r="F591" s="55">
        <f t="shared" ref="F591" si="85">ROUND(E591*C591,2)</f>
        <v>0</v>
      </c>
      <c r="G591" s="42"/>
      <c r="H591" s="16"/>
      <c r="I591" s="8"/>
    </row>
    <row r="592" spans="1:9" s="7" customFormat="1" ht="12.75" customHeight="1">
      <c r="A592" s="54"/>
      <c r="B592" s="441"/>
      <c r="C592" s="468"/>
      <c r="D592" s="469"/>
      <c r="E592" s="205"/>
      <c r="F592" s="57"/>
      <c r="G592" s="42"/>
      <c r="H592" s="16"/>
      <c r="I592" s="8"/>
    </row>
    <row r="593" spans="1:9" s="7" customFormat="1" ht="51">
      <c r="A593" s="59">
        <v>15.7</v>
      </c>
      <c r="B593" s="250" t="s">
        <v>341</v>
      </c>
      <c r="C593" s="470">
        <v>196</v>
      </c>
      <c r="D593" s="471" t="s">
        <v>8</v>
      </c>
      <c r="E593" s="206"/>
      <c r="F593" s="55">
        <f>+E593*C593</f>
        <v>0</v>
      </c>
      <c r="G593" s="42"/>
      <c r="H593" s="16"/>
      <c r="I593" s="8"/>
    </row>
    <row r="594" spans="1:9" s="7" customFormat="1" ht="12.75" customHeight="1">
      <c r="A594" s="60"/>
      <c r="B594" s="473"/>
      <c r="C594" s="474"/>
      <c r="D594" s="475"/>
      <c r="E594" s="207"/>
      <c r="F594" s="61"/>
      <c r="G594" s="42"/>
      <c r="H594" s="16"/>
      <c r="I594" s="8"/>
    </row>
    <row r="595" spans="1:9" s="7" customFormat="1" ht="38.25">
      <c r="A595" s="62">
        <v>15.8</v>
      </c>
      <c r="B595" s="444" t="s">
        <v>342</v>
      </c>
      <c r="C595" s="20">
        <v>1</v>
      </c>
      <c r="D595" s="476" t="s">
        <v>35</v>
      </c>
      <c r="E595" s="132"/>
      <c r="F595" s="55">
        <f t="shared" ref="F595" si="86">ROUND(E595*C595,2)</f>
        <v>0</v>
      </c>
      <c r="G595" s="42"/>
      <c r="H595" s="16"/>
      <c r="I595" s="8"/>
    </row>
    <row r="596" spans="1:9" s="33" customFormat="1" ht="12.75" customHeight="1">
      <c r="A596" s="421"/>
      <c r="B596" s="422" t="s">
        <v>485</v>
      </c>
      <c r="C596" s="395"/>
      <c r="D596" s="396"/>
      <c r="E596" s="190"/>
      <c r="F596" s="597">
        <f>SUM(F459:F595)</f>
        <v>0</v>
      </c>
      <c r="G596" s="43"/>
      <c r="H596" s="32"/>
      <c r="I596" s="37"/>
    </row>
    <row r="597" spans="1:9" s="7" customFormat="1" ht="12.75" customHeight="1">
      <c r="A597" s="483"/>
      <c r="B597" s="522"/>
      <c r="C597" s="523"/>
      <c r="D597" s="524"/>
      <c r="E597" s="216"/>
      <c r="F597" s="605"/>
      <c r="G597" s="42"/>
      <c r="H597" s="16"/>
      <c r="I597" s="8"/>
    </row>
    <row r="598" spans="1:9" s="8" customFormat="1" ht="37.5" customHeight="1">
      <c r="A598" s="478" t="s">
        <v>277</v>
      </c>
      <c r="B598" s="235" t="s">
        <v>403</v>
      </c>
      <c r="C598" s="20"/>
      <c r="D598" s="228"/>
      <c r="E598" s="134"/>
      <c r="F598" s="571"/>
      <c r="G598" s="42"/>
    </row>
    <row r="599" spans="1:9" s="8" customFormat="1" ht="12.75" customHeight="1">
      <c r="A599" s="229">
        <v>1</v>
      </c>
      <c r="B599" s="230" t="s">
        <v>16</v>
      </c>
      <c r="C599" s="20"/>
      <c r="D599" s="228"/>
      <c r="E599" s="134"/>
      <c r="F599" s="237">
        <f>ROUND(E599*C599,2)</f>
        <v>0</v>
      </c>
      <c r="G599" s="42"/>
    </row>
    <row r="600" spans="1:9" s="8" customFormat="1" ht="12.75" customHeight="1">
      <c r="A600" s="231" t="s">
        <v>37</v>
      </c>
      <c r="B600" s="20" t="s">
        <v>206</v>
      </c>
      <c r="C600" s="20">
        <v>1302.68</v>
      </c>
      <c r="D600" s="228" t="s">
        <v>8</v>
      </c>
      <c r="E600" s="134"/>
      <c r="F600" s="237">
        <f>ROUND(E600*C600,2)</f>
        <v>0</v>
      </c>
      <c r="G600" s="42"/>
    </row>
    <row r="601" spans="1:9" s="7" customFormat="1" ht="12.75" customHeight="1">
      <c r="A601" s="232"/>
      <c r="B601" s="233"/>
      <c r="C601" s="2"/>
      <c r="D601" s="234"/>
      <c r="E601" s="137"/>
      <c r="F601" s="233">
        <f t="shared" ref="F601:F609" si="87">ROUND(E601*C601,2)</f>
        <v>0</v>
      </c>
      <c r="G601" s="42"/>
      <c r="H601" s="16"/>
      <c r="I601" s="8"/>
    </row>
    <row r="602" spans="1:9" s="8" customFormat="1" ht="12.75" customHeight="1">
      <c r="A602" s="229">
        <v>2</v>
      </c>
      <c r="B602" s="235" t="s">
        <v>9</v>
      </c>
      <c r="C602" s="235"/>
      <c r="D602" s="235"/>
      <c r="E602" s="138"/>
      <c r="F602" s="237">
        <f t="shared" si="87"/>
        <v>0</v>
      </c>
      <c r="G602" s="42"/>
    </row>
    <row r="603" spans="1:9" s="8" customFormat="1" ht="12.75" customHeight="1">
      <c r="A603" s="236">
        <f>+A602+0.1</f>
        <v>2.1</v>
      </c>
      <c r="B603" s="237" t="s">
        <v>63</v>
      </c>
      <c r="C603" s="237">
        <v>1550.19</v>
      </c>
      <c r="D603" s="238" t="s">
        <v>65</v>
      </c>
      <c r="E603" s="135"/>
      <c r="F603" s="237">
        <f t="shared" si="87"/>
        <v>0</v>
      </c>
      <c r="G603" s="42"/>
    </row>
    <row r="604" spans="1:9" s="8" customFormat="1" ht="12.75" customHeight="1">
      <c r="A604" s="236">
        <f t="shared" ref="A604:A607" si="88">+A603+0.1</f>
        <v>2.2000000000000002</v>
      </c>
      <c r="B604" s="237" t="s">
        <v>64</v>
      </c>
      <c r="C604" s="237">
        <v>146.55000000000001</v>
      </c>
      <c r="D604" s="228" t="s">
        <v>66</v>
      </c>
      <c r="E604" s="135"/>
      <c r="F604" s="237">
        <f t="shared" si="87"/>
        <v>0</v>
      </c>
      <c r="G604" s="42"/>
    </row>
    <row r="605" spans="1:9" s="8" customFormat="1" ht="24" customHeight="1">
      <c r="A605" s="236">
        <f t="shared" si="88"/>
        <v>2.2999999999999998</v>
      </c>
      <c r="B605" s="237" t="s">
        <v>343</v>
      </c>
      <c r="C605" s="237">
        <v>296.27</v>
      </c>
      <c r="D605" s="228" t="s">
        <v>62</v>
      </c>
      <c r="E605" s="135"/>
      <c r="F605" s="237">
        <f t="shared" si="87"/>
        <v>0</v>
      </c>
      <c r="G605" s="42"/>
    </row>
    <row r="606" spans="1:9" s="8" customFormat="1" ht="13.5" customHeight="1">
      <c r="A606" s="236">
        <f t="shared" si="88"/>
        <v>2.4</v>
      </c>
      <c r="B606" s="237" t="s">
        <v>48</v>
      </c>
      <c r="C606" s="237">
        <v>1234.46</v>
      </c>
      <c r="D606" s="238" t="s">
        <v>67</v>
      </c>
      <c r="E606" s="135"/>
      <c r="F606" s="237">
        <f t="shared" si="87"/>
        <v>0</v>
      </c>
      <c r="G606" s="42"/>
    </row>
    <row r="607" spans="1:9" s="8" customFormat="1" ht="13.5" customHeight="1">
      <c r="A607" s="236">
        <f t="shared" si="88"/>
        <v>2.5</v>
      </c>
      <c r="B607" s="20" t="s">
        <v>264</v>
      </c>
      <c r="C607" s="237">
        <v>690.93</v>
      </c>
      <c r="D607" s="238" t="s">
        <v>62</v>
      </c>
      <c r="E607" s="135"/>
      <c r="F607" s="237">
        <f t="shared" si="87"/>
        <v>0</v>
      </c>
      <c r="G607" s="42"/>
    </row>
    <row r="608" spans="1:9" s="7" customFormat="1" ht="12.75" customHeight="1">
      <c r="A608" s="232"/>
      <c r="B608" s="239"/>
      <c r="C608" s="2"/>
      <c r="D608" s="239"/>
      <c r="E608" s="137"/>
      <c r="F608" s="233">
        <f t="shared" si="87"/>
        <v>0</v>
      </c>
      <c r="G608" s="42"/>
      <c r="H608" s="16"/>
      <c r="I608" s="8"/>
    </row>
    <row r="609" spans="1:9" s="8" customFormat="1" ht="12.75" customHeight="1">
      <c r="A609" s="229">
        <v>3</v>
      </c>
      <c r="B609" s="235" t="s">
        <v>38</v>
      </c>
      <c r="C609" s="235"/>
      <c r="D609" s="235"/>
      <c r="E609" s="138"/>
      <c r="F609" s="237">
        <f t="shared" si="87"/>
        <v>0</v>
      </c>
      <c r="G609" s="42"/>
    </row>
    <row r="610" spans="1:9" s="8" customFormat="1" ht="15" customHeight="1">
      <c r="A610" s="236">
        <f>+A609+0.1</f>
        <v>3.1</v>
      </c>
      <c r="B610" s="237" t="s">
        <v>69</v>
      </c>
      <c r="C610" s="237">
        <v>1354.79</v>
      </c>
      <c r="D610" s="238" t="s">
        <v>8</v>
      </c>
      <c r="E610" s="134"/>
      <c r="F610" s="237">
        <f>ROUND(E610*C610,2)</f>
        <v>0</v>
      </c>
      <c r="G610" s="42"/>
    </row>
    <row r="611" spans="1:9" s="7" customFormat="1" ht="12.75" customHeight="1">
      <c r="A611" s="240"/>
      <c r="B611" s="233"/>
      <c r="C611" s="233"/>
      <c r="D611" s="241"/>
      <c r="E611" s="137"/>
      <c r="F611" s="233">
        <f t="shared" ref="F611:F617" si="89">ROUND(E611*C611,2)</f>
        <v>0</v>
      </c>
      <c r="G611" s="42"/>
      <c r="H611" s="16"/>
      <c r="I611" s="8"/>
    </row>
    <row r="612" spans="1:9" s="8" customFormat="1" ht="12.75" customHeight="1">
      <c r="A612" s="229">
        <v>4</v>
      </c>
      <c r="B612" s="235" t="s">
        <v>39</v>
      </c>
      <c r="C612" s="20"/>
      <c r="D612" s="228"/>
      <c r="E612" s="134"/>
      <c r="F612" s="237">
        <f t="shared" si="89"/>
        <v>0</v>
      </c>
      <c r="G612" s="42"/>
    </row>
    <row r="613" spans="1:9" s="8" customFormat="1" ht="12.75" customHeight="1">
      <c r="A613" s="236">
        <f>+A612+0.1</f>
        <v>4.0999999999999996</v>
      </c>
      <c r="B613" s="237" t="s">
        <v>70</v>
      </c>
      <c r="C613" s="20">
        <v>1302.68</v>
      </c>
      <c r="D613" s="238" t="s">
        <v>8</v>
      </c>
      <c r="E613" s="134"/>
      <c r="F613" s="237">
        <f t="shared" si="89"/>
        <v>0</v>
      </c>
      <c r="G613" s="42"/>
    </row>
    <row r="614" spans="1:9" s="7" customFormat="1" ht="12.75" customHeight="1">
      <c r="A614" s="240"/>
      <c r="B614" s="239"/>
      <c r="C614" s="2"/>
      <c r="D614" s="234"/>
      <c r="E614" s="137"/>
      <c r="F614" s="233">
        <f t="shared" si="89"/>
        <v>0</v>
      </c>
      <c r="G614" s="42"/>
      <c r="H614" s="16"/>
      <c r="I614" s="8"/>
    </row>
    <row r="615" spans="1:9" s="8" customFormat="1" ht="12.75" customHeight="1">
      <c r="A615" s="229">
        <v>5</v>
      </c>
      <c r="B615" s="235" t="s">
        <v>71</v>
      </c>
      <c r="C615" s="20"/>
      <c r="D615" s="228"/>
      <c r="E615" s="134"/>
      <c r="F615" s="237">
        <f t="shared" si="89"/>
        <v>0</v>
      </c>
      <c r="G615" s="42"/>
    </row>
    <row r="616" spans="1:9" s="8" customFormat="1" ht="12.75" customHeight="1">
      <c r="A616" s="236">
        <f>+A615+0.1</f>
        <v>5.0999999999999996</v>
      </c>
      <c r="B616" s="237" t="s">
        <v>70</v>
      </c>
      <c r="C616" s="20">
        <v>1302.68</v>
      </c>
      <c r="D616" s="238" t="s">
        <v>8</v>
      </c>
      <c r="E616" s="134"/>
      <c r="F616" s="237">
        <f t="shared" si="89"/>
        <v>0</v>
      </c>
      <c r="G616" s="42"/>
    </row>
    <row r="617" spans="1:9" s="7" customFormat="1" ht="12.75" customHeight="1">
      <c r="A617" s="242"/>
      <c r="B617" s="239"/>
      <c r="C617" s="2"/>
      <c r="D617" s="234"/>
      <c r="E617" s="137"/>
      <c r="F617" s="233">
        <f t="shared" si="89"/>
        <v>0</v>
      </c>
      <c r="G617" s="42"/>
      <c r="H617" s="16"/>
      <c r="I617" s="8"/>
    </row>
    <row r="618" spans="1:9" s="8" customFormat="1" ht="30" customHeight="1">
      <c r="A618" s="525">
        <v>6</v>
      </c>
      <c r="B618" s="526" t="s">
        <v>210</v>
      </c>
      <c r="C618" s="130">
        <v>15</v>
      </c>
      <c r="D618" s="527" t="s">
        <v>2</v>
      </c>
      <c r="E618" s="217"/>
      <c r="F618" s="480">
        <f>ROUND(E618*C618/100,2)</f>
        <v>0</v>
      </c>
      <c r="G618" s="42"/>
    </row>
    <row r="619" spans="1:9" s="27" customFormat="1" ht="12.75">
      <c r="A619" s="488"/>
      <c r="B619" s="489"/>
      <c r="C619" s="442"/>
      <c r="D619" s="228"/>
      <c r="E619" s="34"/>
      <c r="F619" s="601"/>
      <c r="G619" s="28"/>
    </row>
    <row r="620" spans="1:9" s="8" customFormat="1" ht="63.75">
      <c r="A620" s="229">
        <v>7</v>
      </c>
      <c r="B620" s="230" t="s">
        <v>283</v>
      </c>
      <c r="C620" s="20">
        <v>1302.68</v>
      </c>
      <c r="D620" s="228" t="s">
        <v>8</v>
      </c>
      <c r="E620" s="134"/>
      <c r="F620" s="248">
        <f>ROUND(C620*E620,2)</f>
        <v>0</v>
      </c>
      <c r="G620" s="42"/>
    </row>
    <row r="621" spans="1:9" s="8" customFormat="1" ht="12.75" customHeight="1">
      <c r="A621" s="254"/>
      <c r="B621" s="230"/>
      <c r="C621" s="20"/>
      <c r="D621" s="228"/>
      <c r="E621" s="134"/>
      <c r="F621" s="248"/>
      <c r="G621" s="42"/>
    </row>
    <row r="622" spans="1:9" s="8" customFormat="1" ht="25.5" customHeight="1">
      <c r="A622" s="229">
        <v>8</v>
      </c>
      <c r="B622" s="237" t="s">
        <v>75</v>
      </c>
      <c r="C622" s="255">
        <v>1302.68</v>
      </c>
      <c r="D622" s="420" t="s">
        <v>8</v>
      </c>
      <c r="E622" s="141"/>
      <c r="F622" s="248">
        <f>ROUND(C622*E622,2)</f>
        <v>0</v>
      </c>
      <c r="G622" s="42"/>
    </row>
    <row r="623" spans="1:9" s="33" customFormat="1" ht="12.75" customHeight="1">
      <c r="A623" s="421"/>
      <c r="B623" s="422" t="s">
        <v>278</v>
      </c>
      <c r="C623" s="395"/>
      <c r="D623" s="396"/>
      <c r="E623" s="190"/>
      <c r="F623" s="597">
        <f>SUM(F600:F622)</f>
        <v>0</v>
      </c>
      <c r="G623" s="43"/>
      <c r="H623" s="32"/>
      <c r="I623" s="37"/>
    </row>
    <row r="624" spans="1:9" s="7" customFormat="1" ht="12.75" customHeight="1">
      <c r="A624" s="400"/>
      <c r="B624" s="401"/>
      <c r="C624" s="398"/>
      <c r="D624" s="399"/>
      <c r="E624" s="192"/>
      <c r="F624" s="529"/>
      <c r="G624" s="42"/>
      <c r="H624" s="16"/>
      <c r="I624" s="8"/>
    </row>
    <row r="625" spans="1:9" s="7" customFormat="1" ht="12.75" customHeight="1">
      <c r="A625" s="243"/>
      <c r="B625" s="244"/>
      <c r="C625" s="245"/>
      <c r="D625" s="244"/>
      <c r="E625" s="140"/>
      <c r="F625" s="246"/>
      <c r="G625" s="42"/>
      <c r="H625" s="16"/>
      <c r="I625" s="8"/>
    </row>
    <row r="626" spans="1:9" s="8" customFormat="1" ht="12.75" customHeight="1">
      <c r="A626" s="478" t="s">
        <v>349</v>
      </c>
      <c r="B626" s="235" t="s">
        <v>344</v>
      </c>
      <c r="C626" s="20"/>
      <c r="D626" s="228"/>
      <c r="E626" s="134"/>
      <c r="F626" s="571"/>
      <c r="G626" s="42"/>
    </row>
    <row r="627" spans="1:9" s="7" customFormat="1" ht="12.75" customHeight="1">
      <c r="A627" s="232"/>
      <c r="B627" s="233"/>
      <c r="C627" s="2"/>
      <c r="D627" s="234"/>
      <c r="E627" s="137"/>
      <c r="F627" s="606"/>
      <c r="G627" s="42"/>
      <c r="H627" s="16"/>
      <c r="I627" s="8"/>
    </row>
    <row r="628" spans="1:9" s="8" customFormat="1" ht="12.75" customHeight="1">
      <c r="A628" s="229">
        <v>1</v>
      </c>
      <c r="B628" s="230" t="s">
        <v>16</v>
      </c>
      <c r="C628" s="20"/>
      <c r="D628" s="228"/>
      <c r="E628" s="134"/>
      <c r="F628" s="237">
        <f>ROUND(E628*C628,2)</f>
        <v>0</v>
      </c>
      <c r="G628" s="42"/>
    </row>
    <row r="629" spans="1:9" s="8" customFormat="1" ht="12.75" customHeight="1">
      <c r="A629" s="231" t="s">
        <v>37</v>
      </c>
      <c r="B629" s="20" t="s">
        <v>206</v>
      </c>
      <c r="C629" s="20">
        <v>30043.9</v>
      </c>
      <c r="D629" s="228" t="s">
        <v>8</v>
      </c>
      <c r="E629" s="134"/>
      <c r="F629" s="237">
        <f>ROUND(E629*C629,2)</f>
        <v>0</v>
      </c>
      <c r="G629" s="42"/>
    </row>
    <row r="630" spans="1:9" s="8" customFormat="1" ht="12.75" customHeight="1">
      <c r="A630" s="231"/>
      <c r="B630" s="237"/>
      <c r="C630" s="20"/>
      <c r="D630" s="228"/>
      <c r="E630" s="134"/>
      <c r="F630" s="237"/>
      <c r="G630" s="42"/>
    </row>
    <row r="631" spans="1:9" s="8" customFormat="1" ht="12.75" customHeight="1">
      <c r="A631" s="229">
        <v>2</v>
      </c>
      <c r="B631" s="235" t="s">
        <v>58</v>
      </c>
      <c r="C631" s="20"/>
      <c r="D631" s="228"/>
      <c r="E631" s="134"/>
      <c r="F631" s="571"/>
      <c r="G631" s="42"/>
    </row>
    <row r="632" spans="1:9" s="8" customFormat="1" ht="12.75" customHeight="1">
      <c r="A632" s="236">
        <f>+A631+0.1</f>
        <v>2.1</v>
      </c>
      <c r="B632" s="237" t="s">
        <v>59</v>
      </c>
      <c r="C632" s="20">
        <v>60087.8</v>
      </c>
      <c r="D632" s="228" t="s">
        <v>8</v>
      </c>
      <c r="E632" s="132"/>
      <c r="F632" s="237">
        <f>ROUND(E632*C632,2)</f>
        <v>0</v>
      </c>
      <c r="G632" s="42"/>
    </row>
    <row r="633" spans="1:9" s="8" customFormat="1" ht="12.75" customHeight="1">
      <c r="A633" s="236">
        <f t="shared" ref="A633:A634" si="90">+A632+0.1</f>
        <v>2.2000000000000002</v>
      </c>
      <c r="B633" s="20" t="s">
        <v>60</v>
      </c>
      <c r="C633" s="20">
        <v>21218.19</v>
      </c>
      <c r="D633" s="228" t="s">
        <v>61</v>
      </c>
      <c r="E633" s="132"/>
      <c r="F633" s="237">
        <f t="shared" ref="F633:F660" si="91">ROUND(E633*C633,2)</f>
        <v>0</v>
      </c>
      <c r="G633" s="42"/>
    </row>
    <row r="634" spans="1:9" s="8" customFormat="1" ht="26.25" customHeight="1">
      <c r="A634" s="236">
        <f t="shared" si="90"/>
        <v>2.2999999999999998</v>
      </c>
      <c r="B634" s="431" t="s">
        <v>307</v>
      </c>
      <c r="C634" s="20">
        <v>1379.18</v>
      </c>
      <c r="D634" s="228" t="s">
        <v>62</v>
      </c>
      <c r="E634" s="132"/>
      <c r="F634" s="237">
        <f t="shared" si="91"/>
        <v>0</v>
      </c>
      <c r="G634" s="42"/>
    </row>
    <row r="635" spans="1:9" s="8" customFormat="1" ht="12.75" customHeight="1">
      <c r="A635" s="231"/>
      <c r="B635" s="237"/>
      <c r="C635" s="20"/>
      <c r="D635" s="228"/>
      <c r="E635" s="134"/>
      <c r="F635" s="237">
        <f t="shared" si="91"/>
        <v>0</v>
      </c>
      <c r="G635" s="42"/>
    </row>
    <row r="636" spans="1:9" s="8" customFormat="1" ht="12.75" customHeight="1">
      <c r="A636" s="229">
        <v>3</v>
      </c>
      <c r="B636" s="235" t="s">
        <v>9</v>
      </c>
      <c r="C636" s="235"/>
      <c r="D636" s="235"/>
      <c r="E636" s="138"/>
      <c r="F636" s="237">
        <f t="shared" si="91"/>
        <v>0</v>
      </c>
      <c r="G636" s="42"/>
    </row>
    <row r="637" spans="1:9" s="8" customFormat="1" ht="12.75" customHeight="1">
      <c r="A637" s="236">
        <f>+A636+0.1</f>
        <v>3.1</v>
      </c>
      <c r="B637" s="237" t="s">
        <v>63</v>
      </c>
      <c r="C637" s="237">
        <v>24178.13</v>
      </c>
      <c r="D637" s="238" t="s">
        <v>65</v>
      </c>
      <c r="E637" s="135"/>
      <c r="F637" s="237">
        <f t="shared" si="91"/>
        <v>0</v>
      </c>
      <c r="G637" s="42"/>
    </row>
    <row r="638" spans="1:9" s="8" customFormat="1" ht="12.75" customHeight="1">
      <c r="A638" s="236">
        <f t="shared" ref="A638:A641" si="92">+A637+0.1</f>
        <v>3.2</v>
      </c>
      <c r="B638" s="237" t="s">
        <v>64</v>
      </c>
      <c r="C638" s="237">
        <v>2752.46</v>
      </c>
      <c r="D638" s="228" t="s">
        <v>66</v>
      </c>
      <c r="E638" s="135"/>
      <c r="F638" s="237">
        <f t="shared" si="91"/>
        <v>0</v>
      </c>
      <c r="G638" s="42"/>
    </row>
    <row r="639" spans="1:9" s="8" customFormat="1" ht="25.5" customHeight="1">
      <c r="A639" s="236">
        <f t="shared" si="92"/>
        <v>3.3</v>
      </c>
      <c r="B639" s="237" t="s">
        <v>68</v>
      </c>
      <c r="C639" s="237">
        <v>4774.59</v>
      </c>
      <c r="D639" s="228" t="s">
        <v>62</v>
      </c>
      <c r="E639" s="135"/>
      <c r="F639" s="237">
        <f t="shared" si="91"/>
        <v>0</v>
      </c>
      <c r="G639" s="42"/>
    </row>
    <row r="640" spans="1:9" s="8" customFormat="1" ht="12.75" customHeight="1">
      <c r="A640" s="236">
        <f t="shared" si="92"/>
        <v>3.4</v>
      </c>
      <c r="B640" s="237" t="s">
        <v>48</v>
      </c>
      <c r="C640" s="237">
        <v>19894.13</v>
      </c>
      <c r="D640" s="228" t="s">
        <v>67</v>
      </c>
      <c r="E640" s="135"/>
      <c r="F640" s="237">
        <f t="shared" si="91"/>
        <v>0</v>
      </c>
      <c r="G640" s="42"/>
    </row>
    <row r="641" spans="1:9" s="8" customFormat="1" ht="29.25" customHeight="1">
      <c r="A641" s="236">
        <f t="shared" si="92"/>
        <v>3.5</v>
      </c>
      <c r="B641" s="431" t="s">
        <v>264</v>
      </c>
      <c r="C641" s="237">
        <v>10129.59</v>
      </c>
      <c r="D641" s="228" t="s">
        <v>62</v>
      </c>
      <c r="E641" s="135"/>
      <c r="F641" s="237">
        <f t="shared" si="91"/>
        <v>0</v>
      </c>
      <c r="G641" s="42"/>
    </row>
    <row r="642" spans="1:9" s="7" customFormat="1" ht="12.75" customHeight="1">
      <c r="A642" s="232"/>
      <c r="B642" s="239"/>
      <c r="C642" s="2"/>
      <c r="D642" s="239"/>
      <c r="E642" s="137"/>
      <c r="F642" s="233">
        <f t="shared" si="91"/>
        <v>0</v>
      </c>
      <c r="G642" s="42"/>
      <c r="H642" s="16"/>
      <c r="I642" s="8"/>
    </row>
    <row r="643" spans="1:9" s="8" customFormat="1" ht="12.75" customHeight="1">
      <c r="A643" s="229">
        <v>4</v>
      </c>
      <c r="B643" s="235" t="s">
        <v>38</v>
      </c>
      <c r="C643" s="235"/>
      <c r="D643" s="235"/>
      <c r="E643" s="138"/>
      <c r="F643" s="237">
        <f t="shared" si="91"/>
        <v>0</v>
      </c>
      <c r="G643" s="42"/>
    </row>
    <row r="644" spans="1:9" s="8" customFormat="1" ht="12.75" customHeight="1">
      <c r="A644" s="236">
        <f>+A643+0.1</f>
        <v>4.0999999999999996</v>
      </c>
      <c r="B644" s="237" t="s">
        <v>207</v>
      </c>
      <c r="C644" s="237">
        <v>6342.75</v>
      </c>
      <c r="D644" s="238" t="s">
        <v>8</v>
      </c>
      <c r="E644" s="134"/>
      <c r="F644" s="237">
        <f>ROUND(E644*C644,2)</f>
        <v>0</v>
      </c>
      <c r="G644" s="42"/>
    </row>
    <row r="645" spans="1:9" s="8" customFormat="1" ht="12.75" customHeight="1">
      <c r="A645" s="236">
        <f>+A644+0.1</f>
        <v>4.2</v>
      </c>
      <c r="B645" s="237" t="s">
        <v>79</v>
      </c>
      <c r="C645" s="237">
        <v>3843.96</v>
      </c>
      <c r="D645" s="238" t="s">
        <v>8</v>
      </c>
      <c r="E645" s="134"/>
      <c r="F645" s="237">
        <f>ROUND(E645*C645,2)</f>
        <v>0</v>
      </c>
      <c r="G645" s="42"/>
    </row>
    <row r="646" spans="1:9" s="8" customFormat="1" ht="12.75" customHeight="1">
      <c r="A646" s="236">
        <f>+A645+0.1</f>
        <v>4.3</v>
      </c>
      <c r="B646" s="237" t="s">
        <v>88</v>
      </c>
      <c r="C646" s="237">
        <v>8012.24</v>
      </c>
      <c r="D646" s="238" t="s">
        <v>8</v>
      </c>
      <c r="E646" s="134"/>
      <c r="F646" s="237">
        <f>ROUND(E646*C646,2)</f>
        <v>0</v>
      </c>
      <c r="G646" s="42"/>
    </row>
    <row r="647" spans="1:9" s="8" customFormat="1" ht="12.75" customHeight="1">
      <c r="A647" s="236">
        <f>+A646+0.1</f>
        <v>4.4000000000000004</v>
      </c>
      <c r="B647" s="237" t="s">
        <v>81</v>
      </c>
      <c r="C647" s="237">
        <v>12544.73</v>
      </c>
      <c r="D647" s="238" t="s">
        <v>8</v>
      </c>
      <c r="E647" s="134"/>
      <c r="F647" s="237">
        <f>ROUND(E647*C647,2)</f>
        <v>0</v>
      </c>
      <c r="G647" s="42"/>
    </row>
    <row r="648" spans="1:9" s="7" customFormat="1" ht="12.75" customHeight="1">
      <c r="A648" s="240"/>
      <c r="B648" s="233"/>
      <c r="C648" s="233"/>
      <c r="D648" s="241"/>
      <c r="E648" s="137"/>
      <c r="F648" s="233">
        <f t="shared" si="91"/>
        <v>0</v>
      </c>
      <c r="G648" s="42"/>
      <c r="H648" s="16"/>
      <c r="I648" s="8"/>
    </row>
    <row r="649" spans="1:9" s="8" customFormat="1" ht="12.75" customHeight="1">
      <c r="A649" s="229">
        <v>5</v>
      </c>
      <c r="B649" s="235" t="s">
        <v>39</v>
      </c>
      <c r="C649" s="20"/>
      <c r="D649" s="228"/>
      <c r="E649" s="134"/>
      <c r="F649" s="237">
        <f t="shared" si="91"/>
        <v>0</v>
      </c>
      <c r="G649" s="42"/>
    </row>
    <row r="650" spans="1:9" s="8" customFormat="1" ht="11.25" customHeight="1">
      <c r="A650" s="236">
        <f>+A649+0.1</f>
        <v>5.0999999999999996</v>
      </c>
      <c r="B650" s="237" t="s">
        <v>208</v>
      </c>
      <c r="C650" s="237">
        <v>6158.01</v>
      </c>
      <c r="D650" s="238" t="s">
        <v>8</v>
      </c>
      <c r="E650" s="134"/>
      <c r="F650" s="237">
        <f>ROUND(E650*C650,2)</f>
        <v>0</v>
      </c>
      <c r="G650" s="42"/>
    </row>
    <row r="651" spans="1:9" s="8" customFormat="1" ht="12.75" customHeight="1">
      <c r="A651" s="236">
        <f>+A650+0.1</f>
        <v>5.2</v>
      </c>
      <c r="B651" s="237" t="s">
        <v>209</v>
      </c>
      <c r="C651" s="237">
        <v>3732</v>
      </c>
      <c r="D651" s="238" t="s">
        <v>8</v>
      </c>
      <c r="E651" s="134"/>
      <c r="F651" s="237">
        <f>ROUND(E651*C651,2)</f>
        <v>0</v>
      </c>
      <c r="G651" s="42"/>
    </row>
    <row r="652" spans="1:9" s="8" customFormat="1" ht="12.75" customHeight="1">
      <c r="A652" s="236">
        <f>+A651+0.1</f>
        <v>5.3</v>
      </c>
      <c r="B652" s="237" t="s">
        <v>89</v>
      </c>
      <c r="C652" s="237">
        <v>7855.14</v>
      </c>
      <c r="D652" s="238" t="s">
        <v>8</v>
      </c>
      <c r="E652" s="134"/>
      <c r="F652" s="237">
        <f>ROUND(E652*C652,2)</f>
        <v>0</v>
      </c>
      <c r="G652" s="42"/>
    </row>
    <row r="653" spans="1:9" s="8" customFormat="1" ht="12.75" customHeight="1">
      <c r="A653" s="236">
        <f>+A652+0.1</f>
        <v>5.4</v>
      </c>
      <c r="B653" s="237" t="s">
        <v>83</v>
      </c>
      <c r="C653" s="237">
        <v>12298.75</v>
      </c>
      <c r="D653" s="238" t="s">
        <v>8</v>
      </c>
      <c r="E653" s="134"/>
      <c r="F653" s="237">
        <f>ROUND(E653*C653,2)</f>
        <v>0</v>
      </c>
      <c r="G653" s="42"/>
    </row>
    <row r="654" spans="1:9" s="8" customFormat="1" ht="12.75" customHeight="1">
      <c r="A654" s="528"/>
      <c r="B654" s="237"/>
      <c r="C654" s="20"/>
      <c r="D654" s="238"/>
      <c r="E654" s="134"/>
      <c r="F654" s="237"/>
      <c r="G654" s="42"/>
    </row>
    <row r="655" spans="1:9" s="8" customFormat="1" ht="12.75" customHeight="1">
      <c r="A655" s="229">
        <v>6</v>
      </c>
      <c r="B655" s="235" t="s">
        <v>71</v>
      </c>
      <c r="C655" s="20"/>
      <c r="D655" s="228"/>
      <c r="E655" s="134"/>
      <c r="F655" s="237">
        <f t="shared" si="91"/>
        <v>0</v>
      </c>
      <c r="G655" s="42"/>
    </row>
    <row r="656" spans="1:9" s="8" customFormat="1" ht="11.25" customHeight="1">
      <c r="A656" s="236">
        <f>+A655+0.1</f>
        <v>6.1</v>
      </c>
      <c r="B656" s="237" t="s">
        <v>208</v>
      </c>
      <c r="C656" s="237">
        <v>6158.01</v>
      </c>
      <c r="D656" s="238" t="s">
        <v>8</v>
      </c>
      <c r="E656" s="134"/>
      <c r="F656" s="237">
        <f>ROUND(E656*C656,2)</f>
        <v>0</v>
      </c>
      <c r="G656" s="42"/>
    </row>
    <row r="657" spans="1:9" s="8" customFormat="1" ht="12.75" customHeight="1">
      <c r="A657" s="236">
        <f>+A656+0.1</f>
        <v>6.2</v>
      </c>
      <c r="B657" s="237" t="s">
        <v>209</v>
      </c>
      <c r="C657" s="237">
        <v>3732</v>
      </c>
      <c r="D657" s="238" t="s">
        <v>8</v>
      </c>
      <c r="E657" s="134"/>
      <c r="F657" s="237">
        <f>ROUND(E657*C657,2)</f>
        <v>0</v>
      </c>
      <c r="G657" s="42"/>
    </row>
    <row r="658" spans="1:9" s="8" customFormat="1" ht="12.75" customHeight="1">
      <c r="A658" s="236">
        <f>+A657+0.1</f>
        <v>6.3</v>
      </c>
      <c r="B658" s="237" t="s">
        <v>89</v>
      </c>
      <c r="C658" s="237">
        <v>7855.14</v>
      </c>
      <c r="D658" s="238" t="s">
        <v>8</v>
      </c>
      <c r="E658" s="134"/>
      <c r="F658" s="237">
        <f>ROUND(E658*C658,2)</f>
        <v>0</v>
      </c>
      <c r="G658" s="42"/>
    </row>
    <row r="659" spans="1:9" s="8" customFormat="1" ht="12.75" customHeight="1">
      <c r="A659" s="236">
        <f>+A658+0.1</f>
        <v>6.4</v>
      </c>
      <c r="B659" s="237" t="s">
        <v>83</v>
      </c>
      <c r="C659" s="237">
        <v>12298.75</v>
      </c>
      <c r="D659" s="238" t="s">
        <v>8</v>
      </c>
      <c r="E659" s="134"/>
      <c r="F659" s="237">
        <f>ROUND(E659*C659,2)</f>
        <v>0</v>
      </c>
      <c r="G659" s="42"/>
    </row>
    <row r="660" spans="1:9" s="7" customFormat="1" ht="12.75" customHeight="1">
      <c r="A660" s="242"/>
      <c r="B660" s="239"/>
      <c r="C660" s="2"/>
      <c r="D660" s="234"/>
      <c r="E660" s="137"/>
      <c r="F660" s="233">
        <f t="shared" si="91"/>
        <v>0</v>
      </c>
      <c r="G660" s="42"/>
      <c r="H660" s="16"/>
      <c r="I660" s="8"/>
    </row>
    <row r="661" spans="1:9" s="8" customFormat="1" ht="29.25" customHeight="1">
      <c r="A661" s="229">
        <v>7</v>
      </c>
      <c r="B661" s="235" t="s">
        <v>210</v>
      </c>
      <c r="C661" s="248">
        <v>15</v>
      </c>
      <c r="D661" s="238" t="s">
        <v>2</v>
      </c>
      <c r="E661" s="134"/>
      <c r="F661" s="237">
        <f>+C661/100*E661</f>
        <v>0</v>
      </c>
      <c r="G661" s="42"/>
    </row>
    <row r="662" spans="1:9" s="8" customFormat="1" ht="12.75" customHeight="1">
      <c r="A662" s="400"/>
      <c r="B662" s="401"/>
      <c r="C662" s="252"/>
      <c r="D662" s="401"/>
      <c r="E662" s="193"/>
      <c r="F662" s="237"/>
      <c r="G662" s="42"/>
    </row>
    <row r="663" spans="1:9" ht="27" customHeight="1">
      <c r="A663" s="21">
        <v>8</v>
      </c>
      <c r="B663" s="530" t="s">
        <v>279</v>
      </c>
      <c r="C663" s="29"/>
      <c r="D663" s="408"/>
      <c r="E663" s="30"/>
      <c r="F663" s="248"/>
      <c r="G663" s="42"/>
      <c r="H663" s="8"/>
    </row>
    <row r="664" spans="1:9" ht="12.95" customHeight="1">
      <c r="A664" s="23">
        <f>A663+0.1</f>
        <v>8.1</v>
      </c>
      <c r="B664" s="531" t="s">
        <v>280</v>
      </c>
      <c r="C664" s="29">
        <v>835</v>
      </c>
      <c r="D664" s="408" t="s">
        <v>35</v>
      </c>
      <c r="E664" s="30"/>
      <c r="F664" s="248">
        <f>ROUND(C664*E664,2)</f>
        <v>0</v>
      </c>
      <c r="G664" s="42"/>
      <c r="H664" s="8"/>
    </row>
    <row r="665" spans="1:9" ht="12.95" customHeight="1">
      <c r="A665" s="23">
        <f>A664+0.1</f>
        <v>8.1999999999999993</v>
      </c>
      <c r="B665" s="531" t="s">
        <v>281</v>
      </c>
      <c r="C665" s="29">
        <v>415</v>
      </c>
      <c r="D665" s="408" t="s">
        <v>35</v>
      </c>
      <c r="E665" s="30"/>
      <c r="F665" s="248">
        <f>ROUND(C665*E665,2)</f>
        <v>0</v>
      </c>
      <c r="G665" s="42"/>
      <c r="H665" s="8"/>
    </row>
    <row r="666" spans="1:9" s="8" customFormat="1" ht="12.75" customHeight="1">
      <c r="A666" s="400"/>
      <c r="B666" s="401"/>
      <c r="C666" s="252"/>
      <c r="D666" s="401"/>
      <c r="E666" s="193"/>
      <c r="F666" s="237"/>
      <c r="G666" s="42"/>
    </row>
    <row r="667" spans="1:9" s="8" customFormat="1" ht="12.75" customHeight="1">
      <c r="A667" s="229">
        <v>9</v>
      </c>
      <c r="B667" s="235" t="s">
        <v>52</v>
      </c>
      <c r="C667" s="20"/>
      <c r="D667" s="228"/>
      <c r="E667" s="135"/>
      <c r="F667" s="248"/>
      <c r="G667" s="42"/>
    </row>
    <row r="668" spans="1:9" s="8" customFormat="1" ht="12.75" customHeight="1">
      <c r="A668" s="41">
        <f>A667+0.1</f>
        <v>9.1</v>
      </c>
      <c r="B668" s="237" t="s">
        <v>82</v>
      </c>
      <c r="C668" s="255">
        <v>125</v>
      </c>
      <c r="D668" s="420" t="s">
        <v>43</v>
      </c>
      <c r="E668" s="135"/>
      <c r="F668" s="248">
        <f>ROUND(C668*E668,2)</f>
        <v>0</v>
      </c>
      <c r="G668" s="42"/>
    </row>
    <row r="669" spans="1:9" s="8" customFormat="1" ht="12.75" customHeight="1">
      <c r="A669" s="131">
        <f>A668+0.1</f>
        <v>9.1999999999999993</v>
      </c>
      <c r="B669" s="480" t="s">
        <v>53</v>
      </c>
      <c r="C669" s="532">
        <v>87.5</v>
      </c>
      <c r="D669" s="533" t="s">
        <v>43</v>
      </c>
      <c r="E669" s="208"/>
      <c r="F669" s="415">
        <f>ROUND(C669*E669,2)</f>
        <v>0</v>
      </c>
      <c r="G669" s="42"/>
    </row>
    <row r="670" spans="1:9" s="8" customFormat="1" ht="12.75" customHeight="1">
      <c r="A670" s="41">
        <f>A669+0.1</f>
        <v>9.3000000000000007</v>
      </c>
      <c r="B670" s="237" t="s">
        <v>54</v>
      </c>
      <c r="C670" s="255">
        <v>276.25</v>
      </c>
      <c r="D670" s="420" t="s">
        <v>62</v>
      </c>
      <c r="E670" s="135"/>
      <c r="F670" s="248">
        <f>ROUND(C670*E670,2)</f>
        <v>0</v>
      </c>
      <c r="G670" s="42"/>
    </row>
    <row r="671" spans="1:9" s="8" customFormat="1" ht="12.75" customHeight="1">
      <c r="A671" s="400"/>
      <c r="B671" s="401"/>
      <c r="C671" s="252"/>
      <c r="D671" s="401"/>
      <c r="E671" s="193"/>
      <c r="F671" s="237"/>
      <c r="G671" s="42"/>
    </row>
    <row r="672" spans="1:9" s="8" customFormat="1" ht="12.75" customHeight="1">
      <c r="A672" s="229">
        <v>10</v>
      </c>
      <c r="B672" s="235" t="s">
        <v>55</v>
      </c>
      <c r="C672" s="20"/>
      <c r="D672" s="228"/>
      <c r="E672" s="135"/>
      <c r="F672" s="248"/>
      <c r="G672" s="42"/>
    </row>
    <row r="673" spans="1:9" s="8" customFormat="1" ht="12.75" customHeight="1">
      <c r="A673" s="41">
        <f>A672+0.1</f>
        <v>10.1</v>
      </c>
      <c r="B673" s="237" t="s">
        <v>211</v>
      </c>
      <c r="C673" s="255">
        <v>1250</v>
      </c>
      <c r="D673" s="420" t="s">
        <v>61</v>
      </c>
      <c r="E673" s="135"/>
      <c r="F673" s="248">
        <f>ROUND(C673*E673,2)</f>
        <v>0</v>
      </c>
      <c r="G673" s="42"/>
    </row>
    <row r="674" spans="1:9" s="8" customFormat="1" ht="12.75" customHeight="1">
      <c r="A674" s="41">
        <f>A673+0.1</f>
        <v>10.199999999999999</v>
      </c>
      <c r="B674" s="237" t="s">
        <v>53</v>
      </c>
      <c r="C674" s="255">
        <v>1250</v>
      </c>
      <c r="D674" s="420" t="s">
        <v>8</v>
      </c>
      <c r="E674" s="132"/>
      <c r="F674" s="248">
        <f>ROUND(C674*E674,2)</f>
        <v>0</v>
      </c>
      <c r="G674" s="42"/>
    </row>
    <row r="675" spans="1:9" s="7" customFormat="1" ht="12.75" customHeight="1">
      <c r="A675" s="411"/>
      <c r="B675" s="233"/>
      <c r="C675" s="534"/>
      <c r="D675" s="535"/>
      <c r="E675" s="136"/>
      <c r="F675" s="411"/>
      <c r="G675" s="42"/>
      <c r="H675" s="16"/>
      <c r="I675" s="8"/>
    </row>
    <row r="676" spans="1:9" s="8" customFormat="1" ht="12.75" customHeight="1">
      <c r="A676" s="229">
        <v>11</v>
      </c>
      <c r="B676" s="252" t="s">
        <v>49</v>
      </c>
      <c r="C676" s="20"/>
      <c r="D676" s="228"/>
      <c r="E676" s="134"/>
      <c r="F676" s="248"/>
      <c r="G676" s="42"/>
    </row>
    <row r="677" spans="1:9" s="8" customFormat="1" ht="12.75" customHeight="1">
      <c r="A677" s="236">
        <f>+A676+0.1</f>
        <v>11.1</v>
      </c>
      <c r="B677" s="237" t="s">
        <v>50</v>
      </c>
      <c r="C677" s="20">
        <v>21218.19</v>
      </c>
      <c r="D677" s="228" t="s">
        <v>61</v>
      </c>
      <c r="E677" s="134"/>
      <c r="F677" s="248">
        <f t="shared" ref="F677:F681" si="93">ROUND(C677*E677,2)</f>
        <v>0</v>
      </c>
      <c r="G677" s="42"/>
    </row>
    <row r="678" spans="1:9" s="8" customFormat="1" ht="12.75" customHeight="1">
      <c r="A678" s="236">
        <f t="shared" ref="A678:A679" si="94">+A677+0.1</f>
        <v>11.2</v>
      </c>
      <c r="B678" s="237" t="s">
        <v>73</v>
      </c>
      <c r="C678" s="20">
        <v>21218.19</v>
      </c>
      <c r="D678" s="228" t="s">
        <v>61</v>
      </c>
      <c r="E678" s="134"/>
      <c r="F678" s="248">
        <f t="shared" si="93"/>
        <v>0</v>
      </c>
      <c r="G678" s="42"/>
    </row>
    <row r="679" spans="1:9" s="8" customFormat="1" ht="12.75" customHeight="1">
      <c r="A679" s="236">
        <f t="shared" si="94"/>
        <v>11.3</v>
      </c>
      <c r="B679" s="237" t="s">
        <v>212</v>
      </c>
      <c r="C679" s="20">
        <v>73202.759999999995</v>
      </c>
      <c r="D679" s="228" t="s">
        <v>74</v>
      </c>
      <c r="E679" s="134"/>
      <c r="F679" s="248">
        <f t="shared" si="93"/>
        <v>0</v>
      </c>
      <c r="G679" s="42"/>
    </row>
    <row r="680" spans="1:9" s="7" customFormat="1" ht="12.75" customHeight="1">
      <c r="A680" s="419"/>
      <c r="B680" s="418"/>
      <c r="C680" s="2"/>
      <c r="D680" s="234"/>
      <c r="E680" s="137"/>
      <c r="F680" s="233"/>
      <c r="G680" s="42"/>
      <c r="H680" s="16"/>
      <c r="I680" s="8"/>
    </row>
    <row r="681" spans="1:9" s="8" customFormat="1" ht="65.25" customHeight="1">
      <c r="A681" s="229">
        <v>12</v>
      </c>
      <c r="B681" s="230" t="s">
        <v>283</v>
      </c>
      <c r="C681" s="20">
        <v>30043.9</v>
      </c>
      <c r="D681" s="228" t="s">
        <v>8</v>
      </c>
      <c r="E681" s="134"/>
      <c r="F681" s="248">
        <f t="shared" si="93"/>
        <v>0</v>
      </c>
      <c r="G681" s="42"/>
    </row>
    <row r="682" spans="1:9" s="7" customFormat="1" ht="12" customHeight="1">
      <c r="A682" s="419"/>
      <c r="B682" s="418"/>
      <c r="C682" s="2"/>
      <c r="D682" s="234"/>
      <c r="E682" s="137"/>
      <c r="F682" s="233"/>
      <c r="G682" s="42"/>
      <c r="H682" s="16"/>
      <c r="I682" s="8"/>
    </row>
    <row r="683" spans="1:9" s="8" customFormat="1" ht="25.5" customHeight="1">
      <c r="A683" s="229">
        <v>13</v>
      </c>
      <c r="B683" s="237" t="s">
        <v>75</v>
      </c>
      <c r="C683" s="255">
        <v>30043.9</v>
      </c>
      <c r="D683" s="420" t="s">
        <v>8</v>
      </c>
      <c r="E683" s="141"/>
      <c r="F683" s="248">
        <f>ROUND(C683*E683,2)</f>
        <v>0</v>
      </c>
      <c r="G683" s="42"/>
    </row>
    <row r="684" spans="1:9" s="33" customFormat="1" ht="12.75" customHeight="1">
      <c r="A684" s="421"/>
      <c r="B684" s="422" t="s">
        <v>422</v>
      </c>
      <c r="C684" s="395"/>
      <c r="D684" s="396"/>
      <c r="E684" s="190"/>
      <c r="F684" s="597">
        <f>SUM(F629:F683)</f>
        <v>0</v>
      </c>
      <c r="G684" s="43"/>
      <c r="H684" s="32"/>
      <c r="I684" s="37"/>
    </row>
    <row r="685" spans="1:9" s="9" customFormat="1" ht="12.75">
      <c r="A685" s="243"/>
      <c r="B685" s="244"/>
      <c r="C685" s="245"/>
      <c r="D685" s="244"/>
      <c r="E685" s="140"/>
      <c r="F685" s="246"/>
      <c r="G685" s="42"/>
      <c r="H685" s="16"/>
      <c r="I685" s="10"/>
    </row>
    <row r="686" spans="1:9" ht="12.95" customHeight="1">
      <c r="A686" s="410" t="s">
        <v>12</v>
      </c>
      <c r="B686" s="230" t="s">
        <v>13</v>
      </c>
      <c r="C686" s="248"/>
      <c r="D686" s="238"/>
      <c r="E686" s="141"/>
      <c r="F686" s="409"/>
      <c r="G686" s="42"/>
      <c r="H686" s="8"/>
    </row>
    <row r="687" spans="1:9" ht="41.25" customHeight="1">
      <c r="A687" s="21">
        <v>1</v>
      </c>
      <c r="B687" s="250" t="s">
        <v>346</v>
      </c>
      <c r="C687" s="536">
        <v>6</v>
      </c>
      <c r="D687" s="238" t="s">
        <v>35</v>
      </c>
      <c r="E687" s="219"/>
      <c r="F687" s="248">
        <f>ROUND(E687*C687,2)</f>
        <v>0</v>
      </c>
      <c r="G687" s="42"/>
      <c r="H687" s="8"/>
    </row>
    <row r="688" spans="1:9" ht="12.75">
      <c r="A688" s="21"/>
      <c r="B688" s="250"/>
      <c r="C688" s="536"/>
      <c r="D688" s="238"/>
      <c r="E688" s="219"/>
      <c r="F688" s="248"/>
      <c r="G688" s="42"/>
      <c r="H688" s="8"/>
    </row>
    <row r="689" spans="1:9" ht="25.5">
      <c r="A689" s="21">
        <v>2</v>
      </c>
      <c r="B689" s="250" t="s">
        <v>345</v>
      </c>
      <c r="C689" s="218"/>
      <c r="D689" s="238" t="s">
        <v>91</v>
      </c>
      <c r="E689" s="141"/>
      <c r="F689" s="248">
        <f>ROUND(E689*C689,2)</f>
        <v>0</v>
      </c>
      <c r="G689" s="42"/>
      <c r="H689" s="8"/>
    </row>
    <row r="690" spans="1:9" s="33" customFormat="1" ht="12.75" customHeight="1">
      <c r="A690" s="393"/>
      <c r="B690" s="394" t="s">
        <v>92</v>
      </c>
      <c r="C690" s="395"/>
      <c r="D690" s="396"/>
      <c r="E690" s="190"/>
      <c r="F690" s="597">
        <f>SUM(F687:F689)</f>
        <v>0</v>
      </c>
      <c r="G690" s="43"/>
      <c r="H690" s="32"/>
      <c r="I690" s="37"/>
    </row>
    <row r="691" spans="1:9" ht="12.95" customHeight="1">
      <c r="A691" s="537"/>
      <c r="B691" s="538" t="s">
        <v>93</v>
      </c>
      <c r="C691" s="539"/>
      <c r="D691" s="540"/>
      <c r="E691" s="220"/>
      <c r="F691" s="539">
        <f>+F690+F684+F415+F596+F457+F356+F233+F190+F49+F623</f>
        <v>0</v>
      </c>
      <c r="G691" s="44"/>
      <c r="H691" s="16"/>
    </row>
    <row r="692" spans="1:9" ht="12.95" customHeight="1">
      <c r="A692" s="541"/>
      <c r="B692" s="542"/>
      <c r="C692" s="248"/>
      <c r="D692" s="238"/>
      <c r="E692" s="141"/>
      <c r="F692" s="409"/>
    </row>
    <row r="693" spans="1:9" ht="12.95" customHeight="1">
      <c r="A693" s="541"/>
      <c r="B693" s="543" t="s">
        <v>5</v>
      </c>
      <c r="C693" s="248"/>
      <c r="D693" s="238"/>
      <c r="E693" s="141"/>
      <c r="F693" s="248"/>
    </row>
    <row r="694" spans="1:9" ht="12.95" customHeight="1">
      <c r="A694" s="541"/>
      <c r="B694" s="544" t="s">
        <v>94</v>
      </c>
      <c r="C694" s="545">
        <v>0.1</v>
      </c>
      <c r="D694" s="238"/>
      <c r="E694" s="141"/>
      <c r="F694" s="248">
        <f>+F691*C694</f>
        <v>0</v>
      </c>
    </row>
    <row r="695" spans="1:9" s="10" customFormat="1" ht="12.95" customHeight="1">
      <c r="A695" s="541"/>
      <c r="B695" s="544" t="s">
        <v>95</v>
      </c>
      <c r="C695" s="545">
        <v>0.03</v>
      </c>
      <c r="D695" s="238"/>
      <c r="E695" s="141"/>
      <c r="F695" s="248">
        <f>+F691*C695</f>
        <v>0</v>
      </c>
      <c r="G695" s="13"/>
      <c r="H695" s="14"/>
    </row>
    <row r="696" spans="1:9" ht="12.95" customHeight="1">
      <c r="A696" s="541"/>
      <c r="B696" s="544" t="s">
        <v>96</v>
      </c>
      <c r="C696" s="545">
        <v>0.04</v>
      </c>
      <c r="D696" s="238"/>
      <c r="E696" s="141"/>
      <c r="F696" s="248">
        <f>+F691*C696</f>
        <v>0</v>
      </c>
    </row>
    <row r="697" spans="1:9" ht="12.95" customHeight="1">
      <c r="A697" s="541"/>
      <c r="B697" s="544" t="s">
        <v>97</v>
      </c>
      <c r="C697" s="546">
        <v>0.04</v>
      </c>
      <c r="D697" s="238"/>
      <c r="E697" s="141"/>
      <c r="F697" s="248">
        <f>+F691*C697</f>
        <v>0</v>
      </c>
      <c r="G697" s="5"/>
      <c r="H697" s="22"/>
    </row>
    <row r="698" spans="1:9" ht="12.95" customHeight="1">
      <c r="A698" s="541"/>
      <c r="B698" s="544" t="s">
        <v>98</v>
      </c>
      <c r="C698" s="545">
        <v>0.05</v>
      </c>
      <c r="D698" s="238"/>
      <c r="E698" s="141"/>
      <c r="F698" s="248">
        <f>+F691*C698</f>
        <v>0</v>
      </c>
    </row>
    <row r="699" spans="1:9" ht="12.95" customHeight="1">
      <c r="A699" s="541"/>
      <c r="B699" s="544" t="s">
        <v>99</v>
      </c>
      <c r="C699" s="547">
        <v>0.1</v>
      </c>
      <c r="D699" s="548"/>
      <c r="E699" s="222"/>
      <c r="F699" s="248">
        <f>+F691*C699</f>
        <v>0</v>
      </c>
    </row>
    <row r="700" spans="1:9" ht="12.95" customHeight="1">
      <c r="A700" s="541"/>
      <c r="B700" s="544" t="s">
        <v>100</v>
      </c>
      <c r="C700" s="545">
        <v>1.4999999999999999E-2</v>
      </c>
      <c r="D700" s="238"/>
      <c r="E700" s="141"/>
      <c r="F700" s="248">
        <f>+F691*C700</f>
        <v>0</v>
      </c>
    </row>
    <row r="701" spans="1:9" ht="12.95" customHeight="1">
      <c r="A701" s="541"/>
      <c r="B701" s="549" t="s">
        <v>282</v>
      </c>
      <c r="C701" s="545">
        <v>0.18</v>
      </c>
      <c r="D701" s="238"/>
      <c r="E701" s="141"/>
      <c r="F701" s="248">
        <f>+F694*C701</f>
        <v>0</v>
      </c>
    </row>
    <row r="702" spans="1:9" ht="12.95" customHeight="1">
      <c r="A702" s="541"/>
      <c r="B702" s="544" t="s">
        <v>41</v>
      </c>
      <c r="C702" s="545">
        <v>0.01</v>
      </c>
      <c r="D702" s="238"/>
      <c r="E702" s="221"/>
      <c r="F702" s="572">
        <f>+F691*C702</f>
        <v>0</v>
      </c>
    </row>
    <row r="703" spans="1:9" ht="12.95" customHeight="1">
      <c r="A703" s="541"/>
      <c r="B703" s="544" t="s">
        <v>101</v>
      </c>
      <c r="C703" s="545">
        <v>1E-3</v>
      </c>
      <c r="D703" s="238"/>
      <c r="E703" s="221"/>
      <c r="F703" s="572">
        <f>+F691*C703</f>
        <v>0</v>
      </c>
    </row>
    <row r="704" spans="1:9" ht="12.95" customHeight="1">
      <c r="A704" s="541"/>
      <c r="B704" s="544" t="s">
        <v>42</v>
      </c>
      <c r="C704" s="545">
        <v>0.05</v>
      </c>
      <c r="D704" s="550"/>
      <c r="E704" s="183"/>
      <c r="F704" s="572">
        <f>+F691*C704</f>
        <v>0</v>
      </c>
    </row>
    <row r="705" spans="1:11" s="109" customFormat="1" ht="12.75">
      <c r="A705" s="551"/>
      <c r="B705" s="552" t="s">
        <v>474</v>
      </c>
      <c r="C705" s="553">
        <v>1</v>
      </c>
      <c r="D705" s="554" t="s">
        <v>35</v>
      </c>
      <c r="E705" s="173"/>
      <c r="F705" s="607">
        <f>ROUND(C705*E705,2)</f>
        <v>0</v>
      </c>
      <c r="G705" s="116"/>
      <c r="H705" s="117"/>
      <c r="I705" s="115"/>
      <c r="K705" s="115"/>
    </row>
    <row r="706" spans="1:11" s="109" customFormat="1" ht="12.75" customHeight="1">
      <c r="A706" s="551"/>
      <c r="B706" s="555" t="s">
        <v>475</v>
      </c>
      <c r="C706" s="553">
        <v>1</v>
      </c>
      <c r="D706" s="554" t="s">
        <v>35</v>
      </c>
      <c r="E706" s="223"/>
      <c r="F706" s="607">
        <f>ROUND(C706*E706,2)</f>
        <v>0</v>
      </c>
      <c r="G706" s="116"/>
      <c r="H706" s="117"/>
      <c r="I706" s="115"/>
      <c r="K706" s="115"/>
    </row>
    <row r="707" spans="1:11" s="109" customFormat="1" ht="12.75">
      <c r="A707" s="551"/>
      <c r="B707" s="555" t="s">
        <v>476</v>
      </c>
      <c r="C707" s="556">
        <v>1</v>
      </c>
      <c r="D707" s="554" t="s">
        <v>35</v>
      </c>
      <c r="E707" s="157"/>
      <c r="F707" s="607">
        <f>ROUND(C707*E707,2)</f>
        <v>0</v>
      </c>
      <c r="G707" s="116"/>
      <c r="H707" s="117"/>
      <c r="I707" s="115"/>
      <c r="K707" s="115"/>
    </row>
    <row r="708" spans="1:11" s="8" customFormat="1" ht="12.95" customHeight="1">
      <c r="A708" s="557"/>
      <c r="B708" s="558" t="s">
        <v>0</v>
      </c>
      <c r="C708" s="559"/>
      <c r="D708" s="253"/>
      <c r="E708" s="343"/>
      <c r="F708" s="608">
        <f>SUM(F693:F707)</f>
        <v>0</v>
      </c>
      <c r="G708" s="15"/>
      <c r="H708" s="16"/>
    </row>
    <row r="709" spans="1:11" ht="12.95" customHeight="1">
      <c r="A709" s="560"/>
      <c r="B709" s="561"/>
      <c r="C709" s="562"/>
      <c r="D709" s="563"/>
      <c r="E709" s="564"/>
      <c r="F709" s="609"/>
    </row>
    <row r="710" spans="1:11" ht="12.95" customHeight="1">
      <c r="A710" s="565"/>
      <c r="B710" s="566" t="s">
        <v>102</v>
      </c>
      <c r="C710" s="567"/>
      <c r="D710" s="568"/>
      <c r="E710" s="569"/>
      <c r="F710" s="610">
        <f>SUM(F691,F708)</f>
        <v>0</v>
      </c>
    </row>
    <row r="711" spans="1:11" ht="12.95" customHeight="1">
      <c r="A711" s="157"/>
      <c r="B711" s="224"/>
      <c r="C711" s="225"/>
      <c r="D711" s="224"/>
      <c r="E711" s="225"/>
      <c r="F711" s="225"/>
    </row>
    <row r="722" spans="1:8" s="10" customFormat="1" ht="12.95" customHeight="1">
      <c r="A722" s="12"/>
      <c r="B722" s="12"/>
      <c r="C722" s="38"/>
      <c r="D722" s="38"/>
      <c r="E722" s="39"/>
      <c r="F722" s="40"/>
      <c r="G722" s="13"/>
      <c r="H722" s="14"/>
    </row>
    <row r="724" spans="1:8" s="10" customFormat="1" ht="12.95" customHeight="1">
      <c r="A724" s="12"/>
      <c r="B724" s="12"/>
      <c r="C724" s="38"/>
      <c r="D724" s="38"/>
      <c r="E724" s="39"/>
      <c r="F724" s="40"/>
      <c r="G724" s="13"/>
      <c r="H724" s="14"/>
    </row>
    <row r="725" spans="1:8" s="10" customFormat="1" ht="12.95" customHeight="1">
      <c r="A725" s="12"/>
      <c r="B725" s="12"/>
      <c r="C725" s="38"/>
      <c r="D725" s="38"/>
      <c r="E725" s="39"/>
      <c r="F725" s="40"/>
      <c r="G725" s="13"/>
      <c r="H725" s="14"/>
    </row>
    <row r="800" spans="1:8" s="10" customFormat="1" ht="12.95" customHeight="1">
      <c r="A800" s="12"/>
      <c r="B800" s="12"/>
      <c r="C800" s="38"/>
      <c r="D800" s="38"/>
      <c r="E800" s="39"/>
      <c r="F800" s="40"/>
      <c r="G800" s="13"/>
      <c r="H800" s="14"/>
    </row>
    <row r="1713" spans="1:8" s="10" customFormat="1" ht="12.95" customHeight="1">
      <c r="A1713" s="12"/>
      <c r="B1713" s="12"/>
      <c r="C1713" s="38"/>
      <c r="D1713" s="38"/>
      <c r="E1713" s="39"/>
      <c r="F1713" s="40"/>
      <c r="G1713" s="13"/>
      <c r="H1713" s="14"/>
    </row>
    <row r="1714" spans="1:8" s="10" customFormat="1" ht="12.95" customHeight="1">
      <c r="A1714" s="12"/>
      <c r="B1714" s="12"/>
      <c r="C1714" s="38"/>
      <c r="D1714" s="38"/>
      <c r="E1714" s="39"/>
      <c r="F1714" s="40"/>
      <c r="G1714" s="13"/>
      <c r="H1714" s="14"/>
    </row>
    <row r="1715" spans="1:8" s="10" customFormat="1" ht="12.95" customHeight="1">
      <c r="A1715" s="12"/>
      <c r="B1715" s="12"/>
      <c r="C1715" s="38"/>
      <c r="D1715" s="38"/>
      <c r="E1715" s="39"/>
      <c r="F1715" s="40"/>
      <c r="G1715" s="13"/>
      <c r="H1715" s="14"/>
    </row>
    <row r="1716" spans="1:8" s="10" customFormat="1" ht="12.95" customHeight="1">
      <c r="A1716" s="12"/>
      <c r="B1716" s="12"/>
      <c r="C1716" s="38"/>
      <c r="D1716" s="38"/>
      <c r="E1716" s="39"/>
      <c r="F1716" s="40"/>
      <c r="G1716" s="13"/>
      <c r="H1716" s="14"/>
    </row>
    <row r="1717" spans="1:8" s="10" customFormat="1" ht="12.95" customHeight="1">
      <c r="A1717" s="12"/>
      <c r="B1717" s="12"/>
      <c r="C1717" s="38"/>
      <c r="D1717" s="38"/>
      <c r="E1717" s="39"/>
      <c r="F1717" s="40"/>
      <c r="G1717" s="13"/>
      <c r="H1717" s="14"/>
    </row>
    <row r="1718" spans="1:8" s="10" customFormat="1" ht="12.95" customHeight="1">
      <c r="A1718" s="12"/>
      <c r="B1718" s="12"/>
      <c r="C1718" s="38"/>
      <c r="D1718" s="38"/>
      <c r="E1718" s="39"/>
      <c r="F1718" s="40"/>
      <c r="G1718" s="13"/>
      <c r="H1718" s="14"/>
    </row>
    <row r="1719" spans="1:8" s="10" customFormat="1" ht="12.95" customHeight="1">
      <c r="A1719" s="12"/>
      <c r="B1719" s="12"/>
      <c r="C1719" s="38"/>
      <c r="D1719" s="38"/>
      <c r="E1719" s="39"/>
      <c r="F1719" s="40"/>
      <c r="G1719" s="13"/>
      <c r="H1719" s="14"/>
    </row>
    <row r="1720" spans="1:8" s="10" customFormat="1" ht="12.95" customHeight="1">
      <c r="A1720" s="12"/>
      <c r="B1720" s="12"/>
      <c r="C1720" s="38"/>
      <c r="D1720" s="38"/>
      <c r="E1720" s="39"/>
      <c r="F1720" s="40"/>
      <c r="G1720" s="13"/>
      <c r="H1720" s="14"/>
    </row>
    <row r="1721" spans="1:8" s="10" customFormat="1" ht="12.95" customHeight="1">
      <c r="A1721" s="12"/>
      <c r="B1721" s="12"/>
      <c r="C1721" s="38"/>
      <c r="D1721" s="38"/>
      <c r="E1721" s="39"/>
      <c r="F1721" s="40"/>
      <c r="G1721" s="13"/>
      <c r="H1721" s="14"/>
    </row>
    <row r="1722" spans="1:8" s="10" customFormat="1" ht="12.95" customHeight="1">
      <c r="A1722" s="12"/>
      <c r="B1722" s="12"/>
      <c r="C1722" s="38"/>
      <c r="D1722" s="38"/>
      <c r="E1722" s="39"/>
      <c r="F1722" s="40"/>
      <c r="G1722" s="13"/>
      <c r="H1722" s="14"/>
    </row>
    <row r="1723" spans="1:8" s="10" customFormat="1" ht="12.95" customHeight="1">
      <c r="A1723" s="12"/>
      <c r="B1723" s="12"/>
      <c r="C1723" s="38"/>
      <c r="D1723" s="38"/>
      <c r="E1723" s="39"/>
      <c r="F1723" s="40"/>
      <c r="G1723" s="13"/>
      <c r="H1723" s="14"/>
    </row>
    <row r="1724" spans="1:8" s="10" customFormat="1" ht="12.95" customHeight="1">
      <c r="A1724" s="12"/>
      <c r="B1724" s="12"/>
      <c r="C1724" s="38"/>
      <c r="D1724" s="38"/>
      <c r="E1724" s="39"/>
      <c r="F1724" s="40"/>
      <c r="G1724" s="13"/>
      <c r="H1724" s="14"/>
    </row>
    <row r="1725" spans="1:8" s="10" customFormat="1" ht="12.95" customHeight="1">
      <c r="A1725" s="12"/>
      <c r="B1725" s="12"/>
      <c r="C1725" s="38"/>
      <c r="D1725" s="38"/>
      <c r="E1725" s="39"/>
      <c r="F1725" s="40"/>
      <c r="G1725" s="13"/>
      <c r="H1725" s="14"/>
    </row>
    <row r="1726" spans="1:8" s="10" customFormat="1" ht="12.95" customHeight="1">
      <c r="A1726" s="12"/>
      <c r="B1726" s="12"/>
      <c r="C1726" s="38"/>
      <c r="D1726" s="38"/>
      <c r="E1726" s="39"/>
      <c r="F1726" s="40"/>
      <c r="G1726" s="13"/>
      <c r="H1726" s="14"/>
    </row>
    <row r="1727" spans="1:8" s="10" customFormat="1" ht="12.95" customHeight="1">
      <c r="A1727" s="12"/>
      <c r="B1727" s="12"/>
      <c r="C1727" s="38"/>
      <c r="D1727" s="38"/>
      <c r="E1727" s="39"/>
      <c r="F1727" s="40"/>
      <c r="G1727" s="13"/>
      <c r="H1727" s="14"/>
    </row>
    <row r="1728" spans="1:8" s="10" customFormat="1" ht="12.95" customHeight="1">
      <c r="A1728" s="12"/>
      <c r="B1728" s="12"/>
      <c r="C1728" s="38"/>
      <c r="D1728" s="38"/>
      <c r="E1728" s="39"/>
      <c r="F1728" s="40"/>
      <c r="G1728" s="13"/>
      <c r="H1728" s="14"/>
    </row>
    <row r="1729" spans="1:8" s="10" customFormat="1" ht="12.95" customHeight="1">
      <c r="A1729" s="12"/>
      <c r="B1729" s="12"/>
      <c r="C1729" s="38"/>
      <c r="D1729" s="38"/>
      <c r="E1729" s="39"/>
      <c r="F1729" s="40"/>
      <c r="G1729" s="13"/>
      <c r="H1729" s="14"/>
    </row>
    <row r="1730" spans="1:8" s="10" customFormat="1" ht="12.95" customHeight="1">
      <c r="A1730" s="12"/>
      <c r="B1730" s="12"/>
      <c r="C1730" s="38"/>
      <c r="D1730" s="38"/>
      <c r="E1730" s="39"/>
      <c r="F1730" s="40"/>
      <c r="G1730" s="13"/>
      <c r="H1730" s="14"/>
    </row>
    <row r="1731" spans="1:8" s="10" customFormat="1" ht="12.95" customHeight="1">
      <c r="A1731" s="12"/>
      <c r="B1731" s="12"/>
      <c r="C1731" s="38"/>
      <c r="D1731" s="38"/>
      <c r="E1731" s="39"/>
      <c r="F1731" s="40"/>
      <c r="G1731" s="13"/>
      <c r="H1731" s="14"/>
    </row>
    <row r="1732" spans="1:8" s="10" customFormat="1" ht="12.95" customHeight="1">
      <c r="A1732" s="12"/>
      <c r="B1732" s="12"/>
      <c r="C1732" s="38"/>
      <c r="D1732" s="38"/>
      <c r="E1732" s="39"/>
      <c r="F1732" s="40"/>
      <c r="G1732" s="13"/>
      <c r="H1732" s="14"/>
    </row>
    <row r="1733" spans="1:8" s="10" customFormat="1" ht="12.95" customHeight="1">
      <c r="A1733" s="12"/>
      <c r="B1733" s="12"/>
      <c r="C1733" s="38"/>
      <c r="D1733" s="38"/>
      <c r="E1733" s="39"/>
      <c r="F1733" s="40"/>
      <c r="G1733" s="13"/>
      <c r="H1733" s="14"/>
    </row>
    <row r="1734" spans="1:8" s="10" customFormat="1" ht="12.95" customHeight="1">
      <c r="A1734" s="12"/>
      <c r="B1734" s="12"/>
      <c r="C1734" s="38"/>
      <c r="D1734" s="38"/>
      <c r="E1734" s="39"/>
      <c r="F1734" s="40"/>
      <c r="G1734" s="13"/>
      <c r="H1734" s="14"/>
    </row>
    <row r="1735" spans="1:8" s="10" customFormat="1" ht="12.95" customHeight="1">
      <c r="A1735" s="12"/>
      <c r="B1735" s="12"/>
      <c r="C1735" s="38"/>
      <c r="D1735" s="38"/>
      <c r="E1735" s="39"/>
      <c r="F1735" s="40"/>
      <c r="G1735" s="13"/>
      <c r="H1735" s="14"/>
    </row>
    <row r="1736" spans="1:8" s="10" customFormat="1" ht="12.95" customHeight="1">
      <c r="A1736" s="12"/>
      <c r="B1736" s="12"/>
      <c r="C1736" s="38"/>
      <c r="D1736" s="38"/>
      <c r="E1736" s="39"/>
      <c r="F1736" s="40"/>
      <c r="G1736" s="13"/>
      <c r="H1736" s="14"/>
    </row>
    <row r="1737" spans="1:8" s="10" customFormat="1" ht="12.95" customHeight="1">
      <c r="A1737" s="12"/>
      <c r="B1737" s="12"/>
      <c r="C1737" s="38"/>
      <c r="D1737" s="38"/>
      <c r="E1737" s="39"/>
      <c r="F1737" s="40"/>
      <c r="G1737" s="13"/>
      <c r="H1737" s="14"/>
    </row>
    <row r="1738" spans="1:8" s="10" customFormat="1" ht="12.95" customHeight="1">
      <c r="A1738" s="12"/>
      <c r="B1738" s="12"/>
      <c r="C1738" s="38"/>
      <c r="D1738" s="38"/>
      <c r="E1738" s="39"/>
      <c r="F1738" s="40"/>
      <c r="G1738" s="13"/>
      <c r="H1738" s="14"/>
    </row>
    <row r="1739" spans="1:8" s="10" customFormat="1" ht="12.95" customHeight="1">
      <c r="A1739" s="12"/>
      <c r="B1739" s="12"/>
      <c r="C1739" s="38"/>
      <c r="D1739" s="38"/>
      <c r="E1739" s="39"/>
      <c r="F1739" s="40"/>
      <c r="G1739" s="13"/>
      <c r="H1739" s="14"/>
    </row>
    <row r="1740" spans="1:8" s="10" customFormat="1" ht="12.95" customHeight="1">
      <c r="A1740" s="12"/>
      <c r="B1740" s="12"/>
      <c r="C1740" s="38"/>
      <c r="D1740" s="38"/>
      <c r="E1740" s="39"/>
      <c r="F1740" s="40"/>
      <c r="G1740" s="13"/>
      <c r="H1740" s="14"/>
    </row>
    <row r="1741" spans="1:8" s="10" customFormat="1" ht="12.95" customHeight="1">
      <c r="A1741" s="12"/>
      <c r="B1741" s="12"/>
      <c r="C1741" s="38"/>
      <c r="D1741" s="38"/>
      <c r="E1741" s="39"/>
      <c r="F1741" s="40"/>
      <c r="G1741" s="13"/>
      <c r="H1741" s="14"/>
    </row>
    <row r="1742" spans="1:8" s="10" customFormat="1" ht="12.95" customHeight="1">
      <c r="A1742" s="12"/>
      <c r="B1742" s="12"/>
      <c r="C1742" s="38"/>
      <c r="D1742" s="38"/>
      <c r="E1742" s="39"/>
      <c r="F1742" s="40"/>
      <c r="G1742" s="13"/>
      <c r="H1742" s="14"/>
    </row>
    <row r="1743" spans="1:8" s="10" customFormat="1" ht="12.95" customHeight="1">
      <c r="A1743" s="12"/>
      <c r="B1743" s="12"/>
      <c r="C1743" s="38"/>
      <c r="D1743" s="38"/>
      <c r="E1743" s="39"/>
      <c r="F1743" s="40"/>
      <c r="G1743" s="13"/>
      <c r="H1743" s="14"/>
    </row>
    <row r="1744" spans="1:8" s="10" customFormat="1" ht="12.95" customHeight="1">
      <c r="A1744" s="12"/>
      <c r="B1744" s="12"/>
      <c r="C1744" s="38"/>
      <c r="D1744" s="38"/>
      <c r="E1744" s="39"/>
      <c r="F1744" s="40"/>
      <c r="G1744" s="13"/>
      <c r="H1744" s="14"/>
    </row>
    <row r="1745" spans="1:8" s="10" customFormat="1" ht="12.95" customHeight="1">
      <c r="A1745" s="12"/>
      <c r="B1745" s="12"/>
      <c r="C1745" s="38"/>
      <c r="D1745" s="38"/>
      <c r="E1745" s="39"/>
      <c r="F1745" s="40"/>
      <c r="G1745" s="13"/>
      <c r="H1745" s="14"/>
    </row>
    <row r="1746" spans="1:8" s="10" customFormat="1" ht="12.95" customHeight="1">
      <c r="A1746" s="12"/>
      <c r="B1746" s="12"/>
      <c r="C1746" s="38"/>
      <c r="D1746" s="38"/>
      <c r="E1746" s="39"/>
      <c r="F1746" s="40"/>
      <c r="G1746" s="13"/>
      <c r="H1746" s="14"/>
    </row>
    <row r="1747" spans="1:8" s="10" customFormat="1" ht="12.95" customHeight="1">
      <c r="A1747" s="12"/>
      <c r="B1747" s="12"/>
      <c r="C1747" s="38"/>
      <c r="D1747" s="38"/>
      <c r="E1747" s="39"/>
      <c r="F1747" s="40"/>
      <c r="G1747" s="13"/>
      <c r="H1747" s="14"/>
    </row>
    <row r="1748" spans="1:8" s="10" customFormat="1" ht="12.95" customHeight="1">
      <c r="A1748" s="12"/>
      <c r="B1748" s="12"/>
      <c r="C1748" s="38"/>
      <c r="D1748" s="38"/>
      <c r="E1748" s="39"/>
      <c r="F1748" s="40"/>
      <c r="G1748" s="13"/>
      <c r="H1748" s="14"/>
    </row>
    <row r="1749" spans="1:8" s="10" customFormat="1" ht="12.95" customHeight="1">
      <c r="A1749" s="12"/>
      <c r="B1749" s="12"/>
      <c r="C1749" s="38"/>
      <c r="D1749" s="38"/>
      <c r="E1749" s="39"/>
      <c r="F1749" s="40"/>
      <c r="G1749" s="13"/>
      <c r="H1749" s="14"/>
    </row>
    <row r="1750" spans="1:8" s="10" customFormat="1" ht="12.95" customHeight="1">
      <c r="A1750" s="12"/>
      <c r="B1750" s="12"/>
      <c r="C1750" s="38"/>
      <c r="D1750" s="38"/>
      <c r="E1750" s="39"/>
      <c r="F1750" s="40"/>
      <c r="G1750" s="13"/>
      <c r="H1750" s="14"/>
    </row>
    <row r="1751" spans="1:8" s="10" customFormat="1" ht="12.95" customHeight="1">
      <c r="A1751" s="12"/>
      <c r="B1751" s="12"/>
      <c r="C1751" s="38"/>
      <c r="D1751" s="38"/>
      <c r="E1751" s="39"/>
      <c r="F1751" s="40"/>
      <c r="G1751" s="13"/>
      <c r="H1751" s="14"/>
    </row>
    <row r="1752" spans="1:8" s="10" customFormat="1" ht="12.95" customHeight="1">
      <c r="A1752" s="12"/>
      <c r="B1752" s="12"/>
      <c r="C1752" s="38"/>
      <c r="D1752" s="38"/>
      <c r="E1752" s="39"/>
      <c r="F1752" s="40"/>
      <c r="G1752" s="13"/>
      <c r="H1752" s="14"/>
    </row>
    <row r="1753" spans="1:8" s="10" customFormat="1" ht="12.95" customHeight="1">
      <c r="A1753" s="12"/>
      <c r="B1753" s="12"/>
      <c r="C1753" s="38"/>
      <c r="D1753" s="38"/>
      <c r="E1753" s="39"/>
      <c r="F1753" s="40"/>
      <c r="G1753" s="13"/>
      <c r="H1753" s="14"/>
    </row>
    <row r="1754" spans="1:8" s="10" customFormat="1" ht="12.95" customHeight="1">
      <c r="A1754" s="12"/>
      <c r="B1754" s="12"/>
      <c r="C1754" s="38"/>
      <c r="D1754" s="38"/>
      <c r="E1754" s="39"/>
      <c r="F1754" s="40"/>
      <c r="G1754" s="13"/>
      <c r="H1754" s="14"/>
    </row>
    <row r="1755" spans="1:8" s="10" customFormat="1" ht="12.95" customHeight="1">
      <c r="A1755" s="12"/>
      <c r="B1755" s="12"/>
      <c r="C1755" s="38"/>
      <c r="D1755" s="38"/>
      <c r="E1755" s="39"/>
      <c r="F1755" s="40"/>
      <c r="G1755" s="13"/>
      <c r="H1755" s="14"/>
    </row>
    <row r="1756" spans="1:8" s="10" customFormat="1" ht="12.95" customHeight="1">
      <c r="A1756" s="12"/>
      <c r="B1756" s="12"/>
      <c r="C1756" s="38"/>
      <c r="D1756" s="38"/>
      <c r="E1756" s="39"/>
      <c r="F1756" s="40"/>
      <c r="G1756" s="13"/>
      <c r="H1756" s="14"/>
    </row>
    <row r="1757" spans="1:8" s="10" customFormat="1" ht="12.95" customHeight="1">
      <c r="A1757" s="12"/>
      <c r="B1757" s="12"/>
      <c r="C1757" s="38"/>
      <c r="D1757" s="38"/>
      <c r="E1757" s="39"/>
      <c r="F1757" s="40"/>
      <c r="G1757" s="13"/>
      <c r="H1757" s="14"/>
    </row>
    <row r="1758" spans="1:8" s="10" customFormat="1" ht="12.95" customHeight="1">
      <c r="A1758" s="12"/>
      <c r="B1758" s="12"/>
      <c r="C1758" s="38"/>
      <c r="D1758" s="38"/>
      <c r="E1758" s="39"/>
      <c r="F1758" s="40"/>
      <c r="G1758" s="13"/>
      <c r="H1758" s="14"/>
    </row>
    <row r="1759" spans="1:8" s="10" customFormat="1" ht="12.95" customHeight="1">
      <c r="A1759" s="12"/>
      <c r="B1759" s="12"/>
      <c r="C1759" s="38"/>
      <c r="D1759" s="38"/>
      <c r="E1759" s="39"/>
      <c r="F1759" s="40"/>
      <c r="G1759" s="13"/>
      <c r="H1759" s="14"/>
    </row>
    <row r="1760" spans="1:8" s="10" customFormat="1" ht="12.95" customHeight="1">
      <c r="A1760" s="12"/>
      <c r="B1760" s="12"/>
      <c r="C1760" s="38"/>
      <c r="D1760" s="38"/>
      <c r="E1760" s="39"/>
      <c r="F1760" s="40"/>
      <c r="G1760" s="13"/>
      <c r="H1760" s="14"/>
    </row>
    <row r="1761" spans="1:8" s="10" customFormat="1" ht="12.95" customHeight="1">
      <c r="A1761" s="12"/>
      <c r="B1761" s="12"/>
      <c r="C1761" s="38"/>
      <c r="D1761" s="38"/>
      <c r="E1761" s="39"/>
      <c r="F1761" s="40"/>
      <c r="G1761" s="13"/>
      <c r="H1761" s="14"/>
    </row>
    <row r="1762" spans="1:8" s="10" customFormat="1" ht="12.95" customHeight="1">
      <c r="A1762" s="12"/>
      <c r="B1762" s="12"/>
      <c r="C1762" s="38"/>
      <c r="D1762" s="38"/>
      <c r="E1762" s="39"/>
      <c r="F1762" s="40"/>
      <c r="G1762" s="13"/>
      <c r="H1762" s="14"/>
    </row>
    <row r="1763" spans="1:8" s="10" customFormat="1" ht="12.95" customHeight="1">
      <c r="A1763" s="12"/>
      <c r="B1763" s="12"/>
      <c r="C1763" s="38"/>
      <c r="D1763" s="38"/>
      <c r="E1763" s="39"/>
      <c r="F1763" s="40"/>
      <c r="G1763" s="13"/>
      <c r="H1763" s="14"/>
    </row>
    <row r="1764" spans="1:8" s="10" customFormat="1" ht="12.95" customHeight="1">
      <c r="A1764" s="12"/>
      <c r="B1764" s="12"/>
      <c r="C1764" s="38"/>
      <c r="D1764" s="38"/>
      <c r="E1764" s="39"/>
      <c r="F1764" s="40"/>
      <c r="G1764" s="13"/>
      <c r="H1764" s="14"/>
    </row>
    <row r="1765" spans="1:8" s="10" customFormat="1" ht="12.95" customHeight="1">
      <c r="A1765" s="12"/>
      <c r="B1765" s="12"/>
      <c r="C1765" s="38"/>
      <c r="D1765" s="38"/>
      <c r="E1765" s="39"/>
      <c r="F1765" s="40"/>
      <c r="G1765" s="13"/>
      <c r="H1765" s="14"/>
    </row>
    <row r="1766" spans="1:8" s="10" customFormat="1" ht="12.95" customHeight="1">
      <c r="A1766" s="12"/>
      <c r="B1766" s="12"/>
      <c r="C1766" s="38"/>
      <c r="D1766" s="38"/>
      <c r="E1766" s="39"/>
      <c r="F1766" s="40"/>
      <c r="G1766" s="13"/>
      <c r="H1766" s="14"/>
    </row>
    <row r="1767" spans="1:8" s="10" customFormat="1" ht="12.95" customHeight="1">
      <c r="A1767" s="12"/>
      <c r="B1767" s="12"/>
      <c r="C1767" s="38"/>
      <c r="D1767" s="38"/>
      <c r="E1767" s="39"/>
      <c r="F1767" s="40"/>
      <c r="G1767" s="13"/>
      <c r="H1767" s="14"/>
    </row>
    <row r="1768" spans="1:8" s="10" customFormat="1" ht="12.95" customHeight="1">
      <c r="A1768" s="12"/>
      <c r="B1768" s="12"/>
      <c r="C1768" s="38"/>
      <c r="D1768" s="38"/>
      <c r="E1768" s="39"/>
      <c r="F1768" s="40"/>
      <c r="G1768" s="13"/>
      <c r="H1768" s="14"/>
    </row>
  </sheetData>
  <sheetProtection algorithmName="SHA-512" hashValue="AUtFO6IApDBmnXxTQjUhMbtZuDC47R8nLUd7v6ehbi5AdyctF3buVJ47ki+F5gyR97joABTufAI0YuBN7f2MQA==" saltValue="zM0mR4emHsPUnMgPAgi95w==" spinCount="100000" sheet="1" objects="1" scenarios="1"/>
  <mergeCells count="4">
    <mergeCell ref="B4:F4"/>
    <mergeCell ref="B6:E6"/>
    <mergeCell ref="G50:G51"/>
    <mergeCell ref="B8:E8"/>
  </mergeCells>
  <printOptions horizontalCentered="1"/>
  <pageMargins left="0.31496062992125984" right="0.31496062992125984" top="0.39370078740157483" bottom="0.39370078740157483" header="0.31496062992125984" footer="0.19685039370078741"/>
  <pageSetup scale="80" orientation="portrait" r:id="rId1"/>
  <headerFooter alignWithMargins="0">
    <oddFooter xml:space="preserve">&amp;RPágina &amp;P de &amp;N </oddFooter>
  </headerFooter>
  <rowBreaks count="13" manualBreakCount="13">
    <brk id="49" max="5" man="1"/>
    <brk id="134" max="5" man="1"/>
    <brk id="172" max="5" man="1"/>
    <brk id="221" max="5" man="1"/>
    <brk id="265" max="5" man="1"/>
    <brk id="315" max="5" man="1"/>
    <brk id="365" max="5" man="1"/>
    <brk id="415" max="5" man="1"/>
    <brk id="462" max="5" man="1"/>
    <brk id="515" max="5" man="1"/>
    <brk id="571" max="5" man="1"/>
    <brk id="618" max="5" man="1"/>
    <brk id="669" max="5" man="1"/>
  </rowBreaks>
  <ignoredErrors>
    <ignoredError sqref="F419 F195:F211 F275 F504 F139:F144 F146:F180" unlockedFormula="1"/>
    <ignoredError sqref="F443:F444 F219 F307" formula="1"/>
    <ignoredError sqref="F145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ESTIM. CON VINC MAYO 2022</vt:lpstr>
      <vt:lpstr>'ESTIM. CON VINC MAYO 2022'!Área_de_impresión</vt:lpstr>
      <vt:lpstr>'ESTIM. CON VINC MAYO 2022'!Títulos_a_imprimir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Ana Josefa Núñez Guzmán</cp:lastModifiedBy>
  <cp:lastPrinted>2022-06-23T22:12:32Z</cp:lastPrinted>
  <dcterms:created xsi:type="dcterms:W3CDTF">2008-02-19T10:28:27Z</dcterms:created>
  <dcterms:modified xsi:type="dcterms:W3CDTF">2022-08-24T19:21:42Z</dcterms:modified>
</cp:coreProperties>
</file>