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DOCUMENTOS AÑO 2019\COMPARACION DE PRECIOS OBRAS, 2019\INAPA-CCC-CP-2019-0003 FARMACIA\"/>
    </mc:Choice>
  </mc:AlternateContent>
  <bookViews>
    <workbookView xWindow="-120" yWindow="-120" windowWidth="29040" windowHeight="15840" tabRatio="783"/>
  </bookViews>
  <sheets>
    <sheet name="FARMACIA DEL PUEBLO" sheetId="3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">[1]M.O.!#REF!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[2]CUB02!$U$11:$U$17</definedName>
    <definedName name="\p">[2]CUB02!$U$1:$U$8</definedName>
    <definedName name="\q">[2]CUB02!$W$1:$W$8</definedName>
    <definedName name="\w">[2]CUB02!$W$11:$W$244</definedName>
    <definedName name="\z">[2]CUB02!$S$6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[2]CUB02!$W$1:$W$8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1AL">[3]MOJornal!$D$41</definedName>
    <definedName name="_OP2AL">[3]MOJornal!$D$51</definedName>
    <definedName name="_OP3AL">[3]MOJornal!$D$61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C2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[4]PVC!#REF!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[5]M.O.!#REF!</definedName>
    <definedName name="AC38G40">'[6]LISTADO INSUMOS DEL 2000'!$I$29</definedName>
    <definedName name="acarreo">'[7]Listado Equipos a utilizar'!#REF!</definedName>
    <definedName name="acero">#REF!</definedName>
    <definedName name="acero_6">#REF!</definedName>
    <definedName name="acero_8">#REF!</definedName>
    <definedName name="Acero_QQ">[8]INSU!$D$9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60">#REF!</definedName>
    <definedName name="acero60_8">#REF!</definedName>
    <definedName name="acerog40">[9]MATERIALES!$G$7</definedName>
    <definedName name="aceroi">#REF!</definedName>
    <definedName name="aceroii">#REF!</definedName>
    <definedName name="aceromalla">#REF!</definedName>
    <definedName name="ACUEDUCTO">#REF!</definedName>
    <definedName name="ACUEDUCTO_8">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'[10]Resumen Precio Equipos'!$C$28</definedName>
    <definedName name="ADMINISTRATIVOS">#REF!</definedName>
    <definedName name="agricola">'[7]Listado Equipos a utilizar'!#REF!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i">#REF!</definedName>
    <definedName name="alambii">#REF!</definedName>
    <definedName name="alambiii">#REF!</definedName>
    <definedName name="alambiiii">#REF!</definedName>
    <definedName name="Alambre_Varilla">[8]INSU!$D$17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[11]M.O.!#REF!</definedName>
    <definedName name="analisis">#REF!</definedName>
    <definedName name="analisis2">#REF!</definedName>
    <definedName name="analisisI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[2]CUB02!$S$13:$AN$415</definedName>
    <definedName name="_xlnm.Print_Area" localSheetId="0">'FARMACIA DEL PUEBLO'!$A$1:$F$100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bca">#REF!</definedName>
    <definedName name="arenafina">[9]MATERIALES!$G$11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vada">[9]MATERIALES!$G$13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'[7]Listado Equipos a utilizar'!#REF!</definedName>
    <definedName name="as">[12]M.O.!#REF!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>#REF!</definedName>
    <definedName name="AY">#REF!</definedName>
    <definedName name="AYAL">[3]MOJornal!$D$20</definedName>
    <definedName name="AYCARP">[13]INS!#REF!</definedName>
    <definedName name="AYCARP_6">#REF!</definedName>
    <definedName name="AYCARP_8">#REF!</definedName>
    <definedName name="ayoperador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[9]OBRAMANO!$F$67</definedName>
    <definedName name="b">[14]ADDENDA!#REF!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BBBBBBBBBBBBBBB">#REF!</definedName>
    <definedName name="BENEFICIOS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loques4">[9]MATERIALES!#REF!</definedName>
    <definedName name="bloques6">[9]MATERIALES!#REF!</definedName>
    <definedName name="bloques8">[9]MATERIALES!#REF!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[15]INSU!$B$42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[11]M.O.!$C$9</definedName>
    <definedName name="BRIGADATOPOGRAFICA_6">#REF!</definedName>
    <definedName name="brochas">#REF!</definedName>
    <definedName name="BVNBVNBV">[16]M.O.!#REF!</definedName>
    <definedName name="BVNBVNBV_6">#REF!</definedName>
    <definedName name="C._ADICIONAL">#N/A</definedName>
    <definedName name="C._ADICIONAL_6">NA()</definedName>
    <definedName name="caballeteasbecto">[17]precios!#REF!</definedName>
    <definedName name="caballeteasbecto_8">#REF!</definedName>
    <definedName name="caballeteasbeto">[17]precios!#REF!</definedName>
    <definedName name="caballeteasbeto_8">#REF!</definedName>
    <definedName name="CACERO">#REF!</definedName>
    <definedName name="cadeneros">'[10]O.M.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'[7]Listado Equipos a utilizar'!#REF!</definedName>
    <definedName name="camioneta">'[7]Listado Equipos a utilizar'!#REF!</definedName>
    <definedName name="CAMIONVOLTEO">[9]EQUIPOS!$I$19</definedName>
    <definedName name="canali">#REF!</definedName>
    <definedName name="canalii">#REF!</definedName>
    <definedName name="canaliii">#REF!</definedName>
    <definedName name="canaliiii">#REF!</definedName>
    <definedName name="caparodadura">#REF!</definedName>
    <definedName name="Capatazequipo">[9]OBRAMANO!$F$81</definedName>
    <definedName name="CARACOL">[11]M.O.!#REF!</definedName>
    <definedName name="CARANTEPECHO">[11]M.O.!#REF!</definedName>
    <definedName name="CARANTEPECHO_6">#REF!</definedName>
    <definedName name="CARANTEPECHO_8">#REF!</definedName>
    <definedName name="CARCOL30">[11]M.O.!#REF!</definedName>
    <definedName name="CARCOL30_6">#REF!</definedName>
    <definedName name="CARCOL30_8">#REF!</definedName>
    <definedName name="CARCOL50">[11]M.O.!#REF!</definedName>
    <definedName name="CARCOL50_6">#REF!</definedName>
    <definedName name="CARCOL50_8">#REF!</definedName>
    <definedName name="CARCOL51">[11]M.O.!#REF!</definedName>
    <definedName name="CARCOLAMARRE">[11]M.O.!#REF!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'[7]Listado Equipos a utilizar'!#REF!</definedName>
    <definedName name="CARGADORB">[18]EQUIPOS!$D$13</definedName>
    <definedName name="CARLOSAPLA">[11]M.O.!#REF!</definedName>
    <definedName name="CARLOSAPLA_6">#REF!</definedName>
    <definedName name="CARLOSAPLA_8">#REF!</definedName>
    <definedName name="CARLOSAVARIASAGUAS">[11]M.O.!#REF!</definedName>
    <definedName name="CARLOSAVARIASAGUAS_6">#REF!</definedName>
    <definedName name="CARLOSAVARIASAGUAS_8">#REF!</definedName>
    <definedName name="CARMURO">[11]M.O.!#REF!</definedName>
    <definedName name="CARMURO_6">#REF!</definedName>
    <definedName name="CARMURO_8">#REF!</definedName>
    <definedName name="CARP1">[13]INS!#REF!</definedName>
    <definedName name="CARP1_6">#REF!</definedName>
    <definedName name="CARP1_8">#REF!</definedName>
    <definedName name="CARP2">[13]INS!#REF!</definedName>
    <definedName name="CARP2_6">#REF!</definedName>
    <definedName name="CARP2_8">#REF!</definedName>
    <definedName name="CARPDINTEL">[11]M.O.!#REF!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[11]M.O.!#REF!</definedName>
    <definedName name="CARPVIGA2040_6">#REF!</definedName>
    <definedName name="CARPVIGA2040_8">#REF!</definedName>
    <definedName name="CARPVIGA3050">[11]M.O.!#REF!</definedName>
    <definedName name="CARPVIGA3050_6">#REF!</definedName>
    <definedName name="CARPVIGA3050_8">#REF!</definedName>
    <definedName name="CARPVIGA3060">[11]M.O.!#REF!</definedName>
    <definedName name="CARPVIGA3060_6">#REF!</definedName>
    <definedName name="CARPVIGA3060_8">#REF!</definedName>
    <definedName name="CARPVIGA4080">[11]M.O.!#REF!</definedName>
    <definedName name="CARPVIGA4080_6">#REF!</definedName>
    <definedName name="CARPVIGA4080_8">#REF!</definedName>
    <definedName name="CARRAMPA">[11]M.O.!#REF!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#REF!</definedName>
    <definedName name="CASABE_8">#REF!</definedName>
    <definedName name="CASBESTO">[11]M.O.!#REF!</definedName>
    <definedName name="CASBESTO_6">#REF!</definedName>
    <definedName name="CASBESTO_8">#REF!</definedName>
    <definedName name="CAT214BFT">[9]EQUIPOS!$I$15</definedName>
    <definedName name="Cat950B">[9]EQUIPOS!$I$14</definedName>
    <definedName name="CBLOCK10">[13]INS!#REF!</definedName>
    <definedName name="CBLOCK10_6">#REF!</definedName>
    <definedName name="CBLOCK10_8">#REF!</definedName>
    <definedName name="CBLOCKORN">[19]M.O.!$C$26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[9]MATERIALES!#REF!</definedName>
    <definedName name="cementogris">[9]MATERIALES!$G$17</definedName>
    <definedName name="CEN">#REF!</definedName>
    <definedName name="ceramcr33">[9]MATERIALES!#REF!</definedName>
    <definedName name="ceramcriolla">[9]MATERIALES!#REF!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[9]MATERIALES!#REF!</definedName>
    <definedName name="ceramicaitaliapared">[9]MATERIALES!#REF!</definedName>
    <definedName name="ceramicaitalipared">[9]MATERIALES!#REF!</definedName>
    <definedName name="CESCHCH">[19]M.O.!$C$126</definedName>
    <definedName name="cfrontal">'[10]Resumen Precio Equipos'!$I$16</definedName>
    <definedName name="CHAZO">[15]INSU!$B$104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[9]OBRAMANO!$F$79</definedName>
    <definedName name="cisterna">'[7]Listado Equipos a utilizar'!$I$11</definedName>
    <definedName name="CLAVO">[19]Ins!$E$811</definedName>
    <definedName name="CLAVO_ACERO">[8]INSU!$D$130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[8]INSU!$D$131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[21]INS!$D$767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[9]EQUIPOS!$I$28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RATO2">#REF!</definedName>
    <definedName name="COPIA">#REF!</definedName>
    <definedName name="COPIA_8">#REF!</definedName>
    <definedName name="cprestamo">[18]EQUIPOS!$D$27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[14]ADDENDA!#REF!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netasi">#REF!</definedName>
    <definedName name="cunetasii">#REF!</definedName>
    <definedName name="cunetasiii">#REF!</definedName>
    <definedName name="cunetasiiii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[11]M.O.!#REF!</definedName>
    <definedName name="CZINC_6">#REF!</definedName>
    <definedName name="CZINC_8">#REF!</definedName>
    <definedName name="D">#REF!</definedName>
    <definedName name="D7H">[9]EQUIPOS!$I$9</definedName>
    <definedName name="D8K">[9]EQUIPOS!$I$8</definedName>
    <definedName name="d8r">'[7]Listado Equipos a utilizar'!#REF!</definedName>
    <definedName name="D8T">'[10]Resumen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rop">[12]M.O.!#REF!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[8]MO!$B$256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vi">#REF!</definedName>
    <definedName name="desvii">#REF!</definedName>
    <definedName name="desviii">#REF!</definedName>
    <definedName name="desviiii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istribuidor">'[7]Listado Equipos a utilizar'!$I$12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'[10]Resumen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lce">#REF!</definedName>
    <definedName name="DYNACA25">[9]EQUIPOS!$I$13</definedName>
    <definedName name="e">#REF!</definedName>
    <definedName name="e214bft">'[7]Listado Equipos a utilizar'!#REF!</definedName>
    <definedName name="e320b">'[7]Listado Equipos a utilizar'!#REF!</definedName>
    <definedName name="EEEEEEEEEEEEEEEEEEE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OF_COLS_1">[8]MO!$B$247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acero">'[7]Listado Equipos a utilizar'!#REF!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ri">#REF!</definedName>
    <definedName name="escarii">#REF!</definedName>
    <definedName name="escariii">#REF!</definedName>
    <definedName name="escariiii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'[7]Listado Equipos a utilizar'!#REF!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320b">'[7]Listado Equipos a utilizar'!#REF!</definedName>
    <definedName name="EXC_NO_CLASIF">#REF!</definedName>
    <definedName name="excavadora">'[7]Listado Equipos a utilizar'!#REF!</definedName>
    <definedName name="excavadora235">[9]EQUIPOS!$I$16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l">[14]ADDENDA!#REF!</definedName>
    <definedName name="expl_6">#REF!</definedName>
    <definedName name="expl_8">#REF!</definedName>
    <definedName name="Extracción_IM">[2]CUB02!$S$13:$AN$415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F" hidden="1">#REF!</definedName>
    <definedName name="FFFFFFFFFFFFFFFFFFFF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[13]INS!$D$561</definedName>
    <definedName name="GASOLINA_6">#REF!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GG">#REF!</definedName>
    <definedName name="GRADER12G">[9]EQUIPOS!$I$11</definedName>
    <definedName name="graderm">'[7]Listado Equipos a utilizar'!#REF!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[5]M.O.!#REF!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i">#REF!</definedName>
    <definedName name="haii">#REF!</definedName>
    <definedName name="haiii">#REF!</definedName>
    <definedName name="haiiii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igon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40i">[9]MATERIALES!#REF!</definedName>
    <definedName name="Hormsimple">#REF!</definedName>
    <definedName name="ilma">[11]M.O.!#REF!</definedName>
    <definedName name="impresion_2">[23]Directos!#REF!</definedName>
    <definedName name="Imprimir_área_IM">#REF!</definedName>
    <definedName name="Imprimir_área_IM_6">#REF!</definedName>
    <definedName name="ingeniera">[12]M.O.!$C$10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abo">#REF!</definedName>
    <definedName name="J">#REF!</definedName>
    <definedName name="jminimo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[11]M.O.!#REF!</definedName>
    <definedName name="kerosene">#REF!</definedName>
    <definedName name="Kilometro">[9]EQUIPOS!$I$25</definedName>
    <definedName name="komatsu">'[7]Listado Equipos a utilizar'!#REF!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[15]INSU!$B$41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hormigon">[9]OBRAMANO!#REF!</definedName>
    <definedName name="ligadora">'[7]Listado Equipos a utilizar'!#REF!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mpi">#REF!</definedName>
    <definedName name="limpii">#REF!</definedName>
    <definedName name="limpiii">#REF!</definedName>
    <definedName name="limpiiii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lubricantes">[24]Materiales!$K$15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AL">[3]MOJornal!$D$31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[8]INSU!$D$132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[13]INS!#REF!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mi">#REF!</definedName>
    <definedName name="mamii">#REF!</definedName>
    <definedName name="mamiii">#REF!</definedName>
    <definedName name="mamiiii">#REF!</definedName>
    <definedName name="manti">#REF!</definedName>
    <definedName name="mantii">#REF!</definedName>
    <definedName name="mantiii">#REF!</definedName>
    <definedName name="mantiiii">#REF!</definedName>
    <definedName name="maquito">'[7]Listado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tillo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R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iscelaneos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[8]MO!$B$612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BASECON">[19]M.O.!$C$203</definedName>
    <definedName name="MOCONTEN553015">[19]M.O.!$C$216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[13]INS!#REF!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vtierra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[25]Insumos!#REF!</definedName>
    <definedName name="NADA_6">#REF!</definedName>
    <definedName name="NADA_8">#REF!</definedName>
    <definedName name="NAMA">#REF!</definedName>
    <definedName name="NCLASI">#REF!</definedName>
    <definedName name="NCLASII">#REF!</definedName>
    <definedName name="NCLASIII">#REF!</definedName>
    <definedName name="NCLASIIII">#REF!</definedName>
    <definedName name="NINGUNA">[25]Insumos!#REF!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ssan">'[7]Listado Equipos a utilizar'!#REF!</definedName>
    <definedName name="NUEVA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fi">#REF!</definedName>
    <definedName name="ofii">#REF!</definedName>
    <definedName name="ofiii">#REF!</definedName>
    <definedName name="ofiiii">#REF!</definedName>
    <definedName name="omencofrado">'[10]O.M. y Salarios'!#REF!</definedName>
    <definedName name="opala">[24]Salarios!$D$16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[9]OBRAMANO!$F$74</definedName>
    <definedName name="operadorpala">[9]OBRAMANO!$F$72</definedName>
    <definedName name="operadorretro">[9]OBRAMANO!$F$77</definedName>
    <definedName name="operadorrodillo">[9]OBRAMANO!$F$75</definedName>
    <definedName name="operadortractor">[9]OBRAMANO!$F$76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tractor">[24]Salarios!$D$14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[26]peso!#REF!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[8]MO!$B$11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[15]MO!$B$11</definedName>
    <definedName name="PEONCARP">[13]INS!#REF!</definedName>
    <definedName name="PEONCARP_6">#REF!</definedName>
    <definedName name="PEONCARP_8">#REF!</definedName>
    <definedName name="PERFIL_CUADRADO_34">[15]INSU!$B$91</definedName>
    <definedName name="Pernos">#REF!</definedName>
    <definedName name="Pernos_6">#REF!</definedName>
    <definedName name="Pernos_8">#REF!</definedName>
    <definedName name="PHCH23BCO">[19]Ins!$E$627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[21]INS!$D$770</definedName>
    <definedName name="pino1x10bruto">[19]Ins!$E$816</definedName>
    <definedName name="pinobruto">[9]MATERIALES!$G$33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O_GRANITO_FONDO_BCO">[15]INSU!$B$103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[15]INSU!$B$90</definedName>
    <definedName name="PLIGADORA2">[13]INS!$D$563</definedName>
    <definedName name="PLIGADORA2_6">#REF!</definedName>
    <definedName name="PLOMERO">[13]INS!#REF!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[13]INS!#REF!</definedName>
    <definedName name="PLOMEROAYUDANTE_6">#REF!</definedName>
    <definedName name="PLOMEROAYUDANTE_8">#REF!</definedName>
    <definedName name="PLOMEROOFICIAL">[13]INS!#REF!</definedName>
    <definedName name="PLOMEROOFICIAL_6">#REF!</definedName>
    <definedName name="PLOMEROOFICIAL_8">#REF!</definedName>
    <definedName name="PLYWOOD_34_2CARAS">[8]INSU!$D$133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[17]precios!#REF!</definedName>
    <definedName name="pmadera2162_8">#REF!</definedName>
    <definedName name="po">[27]PRESUPUESTO!$O$9:$O$236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[28]Precios!$A$4:$F$1576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OMEDIO">#REF!</definedName>
    <definedName name="pti">#REF!</definedName>
    <definedName name="ptii">#REF!</definedName>
    <definedName name="ptiii">#REF!</definedName>
    <definedName name="ptiii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ESC">[19]M.O.!$C$970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[13]INS!$D$568</definedName>
    <definedName name="PWINCHE2000K_6">#REF!</definedName>
    <definedName name="Q">[2]CUB02!$W$1:$W$8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[5]M.O.!#REF!</definedName>
    <definedName name="QQQQ">#REF!</definedName>
    <definedName name="QQQQQ">#REF!</definedName>
    <definedName name="qw">[27]PRESUPUESTO!$M$10:$AH$731</definedName>
    <definedName name="qwe">[8]INSU!$D$133</definedName>
    <definedName name="qwe_6">#REF!</definedName>
    <definedName name="rastra">'[7]Listado Equipos a utilizar'!#REF!</definedName>
    <definedName name="rastrapuas">'[7]Listado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[30]COF!$G$733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">'[7]Listado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'[7]Listado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vesti">#REF!</definedName>
    <definedName name="rvestii">#REF!</definedName>
    <definedName name="rvestiii">#REF!</definedName>
    <definedName name="rvestiiii">#REF!</definedName>
    <definedName name="SALARIO">#REF!</definedName>
    <definedName name="SALIDA">#N/A</definedName>
    <definedName name="SALIDA_6">NA()</definedName>
    <definedName name="SDFSDD">#REF!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[11]M.O.!$C$12</definedName>
    <definedName name="SSSSSSS">#REF!</definedName>
    <definedName name="SSSSSSSSSS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base">#REF!</definedName>
    <definedName name="SUMINISTROS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AL">[3]MOJornal!$D$63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tuii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'FARMACIA DEL PUEBLO'!$4:$8</definedName>
    <definedName name="_xlnm.Print_Titles">#N/A</definedName>
    <definedName name="tiza">#REF!</definedName>
    <definedName name="TNC">#REF!</definedName>
    <definedName name="TNCAL">[3]MOJornal!$D$73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si">#REF!</definedName>
    <definedName name="tosii">#REF!</definedName>
    <definedName name="tosiii">#REF!</definedName>
    <definedName name="tosiiii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[18]EQUIPOS!$D$14</definedName>
    <definedName name="tractorm">'[7]Listado Equipos a utilizar'!#REF!</definedName>
    <definedName name="TRANSESC">[19]Ins!$E$660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pasf">'[7]Listado Equipos a utilizar'!#REF!</definedName>
    <definedName name="transporte">'[10]Resumen Precio Equipos'!$C$30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[10]Materiales!#REF!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i">#REF!</definedName>
    <definedName name="tuboii">#REF!</definedName>
    <definedName name="tuboiii">#REF!</definedName>
    <definedName name="tuboiiii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olteobote">'[7]Listado Equipos a utilizar'!#REF!</definedName>
    <definedName name="volteobotela">'[7]Listado Equipos a utilizar'!#REF!</definedName>
    <definedName name="volteobotelargo">'[7]Listado Equipos a utilizar'!#REF!</definedName>
    <definedName name="VUELO10">#REF!</definedName>
    <definedName name="VUELO10_6">#REF!</definedName>
    <definedName name="VXCSD">#REF!</definedName>
    <definedName name="w">[31]Mat.!$C$10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52511" fullPrecision="0"/>
  <customWorkbookViews>
    <customWorkbookView name="EL BAQUERO - Personal View" guid="{FC7055F2-165C-4ECF-924D-37F607DAA418}" autoUpdate="1" mergeInterval="5" personalView="1" xWindow="14" yWindow="27" windowWidth="599" windowHeight="280" activeSheetId="2"/>
  </customWorkbookViews>
</workbook>
</file>

<file path=xl/calcChain.xml><?xml version="1.0" encoding="utf-8"?>
<calcChain xmlns="http://schemas.openxmlformats.org/spreadsheetml/2006/main">
  <c r="F79" i="38" l="1"/>
  <c r="F75" i="38" l="1"/>
  <c r="F74" i="38"/>
  <c r="A67" i="38"/>
  <c r="A68" i="38" s="1"/>
  <c r="A69" i="38" s="1"/>
  <c r="A70" i="38" s="1"/>
  <c r="A71" i="38" s="1"/>
  <c r="A72" i="38" s="1"/>
  <c r="A73" i="38" s="1"/>
  <c r="A74" i="38" s="1"/>
  <c r="A75" i="38" s="1"/>
  <c r="F73" i="38"/>
  <c r="F59" i="38" l="1"/>
  <c r="A53" i="38" l="1"/>
  <c r="A54" i="38" s="1"/>
  <c r="F60" i="38"/>
  <c r="F58" i="38"/>
  <c r="F57" i="38"/>
  <c r="A57" i="38"/>
  <c r="A58" i="38" s="1"/>
  <c r="A59" i="38" s="1"/>
  <c r="A60" i="38" s="1"/>
  <c r="F54" i="38" l="1"/>
  <c r="E148" i="38" l="1"/>
  <c r="F148" i="38" s="1"/>
  <c r="F147" i="38"/>
  <c r="E146" i="38"/>
  <c r="F146" i="38" s="1"/>
  <c r="C145" i="38"/>
  <c r="F145" i="38" s="1"/>
  <c r="E144" i="38"/>
  <c r="F144" i="38" s="1"/>
  <c r="E143" i="38"/>
  <c r="F143" i="38" s="1"/>
  <c r="E142" i="38"/>
  <c r="F142" i="38" s="1"/>
  <c r="E141" i="38"/>
  <c r="F141" i="38" s="1"/>
  <c r="E140" i="38"/>
  <c r="F140" i="38" s="1"/>
  <c r="F139" i="38"/>
  <c r="F138" i="38"/>
  <c r="E137" i="38"/>
  <c r="F137" i="38" s="1"/>
  <c r="F136" i="38"/>
  <c r="F134" i="38"/>
  <c r="F133" i="38"/>
  <c r="E132" i="38"/>
  <c r="F132" i="38" s="1"/>
  <c r="E131" i="38"/>
  <c r="F131" i="38" s="1"/>
  <c r="E130" i="38"/>
  <c r="F130" i="38" s="1"/>
  <c r="E129" i="38"/>
  <c r="F129" i="38" s="1"/>
  <c r="E128" i="38"/>
  <c r="F128" i="38" s="1"/>
  <c r="E127" i="38"/>
  <c r="F127" i="38" s="1"/>
  <c r="F126" i="38"/>
  <c r="F77" i="38"/>
  <c r="F76" i="38"/>
  <c r="F72" i="38"/>
  <c r="F71" i="38"/>
  <c r="F70" i="38"/>
  <c r="F69" i="38"/>
  <c r="F68" i="38"/>
  <c r="F67" i="38"/>
  <c r="F53" i="38"/>
  <c r="F50" i="38"/>
  <c r="A50" i="38"/>
  <c r="F47" i="38"/>
  <c r="F46" i="38"/>
  <c r="A46" i="38"/>
  <c r="A47" i="38" s="1"/>
  <c r="F43" i="38"/>
  <c r="F40" i="38"/>
  <c r="F39" i="38"/>
  <c r="F38" i="38"/>
  <c r="A34" i="38"/>
  <c r="A35" i="38" s="1"/>
  <c r="A36" i="38" s="1"/>
  <c r="A37" i="38" s="1"/>
  <c r="A38" i="38" s="1"/>
  <c r="A39" i="38" s="1"/>
  <c r="A40" i="38" s="1"/>
  <c r="A41" i="38" s="1"/>
  <c r="A42" i="38" s="1"/>
  <c r="A30" i="38"/>
  <c r="A31" i="38" s="1"/>
  <c r="A24" i="38"/>
  <c r="A25" i="38" s="1"/>
  <c r="A26" i="38" s="1"/>
  <c r="A27" i="38" s="1"/>
  <c r="F16" i="38"/>
  <c r="F13" i="38"/>
  <c r="F36" i="38" l="1"/>
  <c r="F30" i="38"/>
  <c r="F37" i="38"/>
  <c r="F19" i="38"/>
  <c r="F21" i="38"/>
  <c r="F25" i="38"/>
  <c r="F27" i="38"/>
  <c r="F31" i="38"/>
  <c r="F34" i="38"/>
  <c r="F35" i="38" l="1"/>
  <c r="F41" i="38" l="1"/>
  <c r="F42" i="38" l="1"/>
  <c r="F20" i="38" l="1"/>
  <c r="F24" i="38" l="1"/>
  <c r="F26" i="38" l="1"/>
  <c r="F62" i="38" s="1"/>
  <c r="F81" i="38" s="1"/>
  <c r="F82" i="38" l="1"/>
  <c r="F90" i="38" l="1"/>
  <c r="F86" i="38"/>
  <c r="F91" i="38"/>
  <c r="F93" i="38"/>
  <c r="F89" i="38"/>
  <c r="F87" i="38"/>
  <c r="F88" i="38"/>
  <c r="F85" i="38"/>
  <c r="F92" i="38" l="1"/>
  <c r="F94" i="38" s="1"/>
  <c r="F96" i="38" s="1"/>
</calcChain>
</file>

<file path=xl/sharedStrings.xml><?xml version="1.0" encoding="utf-8"?>
<sst xmlns="http://schemas.openxmlformats.org/spreadsheetml/2006/main" count="161" uniqueCount="109">
  <si>
    <t>Partida</t>
  </si>
  <si>
    <t>P.U. (RD$)</t>
  </si>
  <si>
    <t>Valor (RD$)</t>
  </si>
  <si>
    <t>M2</t>
  </si>
  <si>
    <t>TOTAL GASTOS INDIRECTOS</t>
  </si>
  <si>
    <t>SUPERVISION DE LA OBRA</t>
  </si>
  <si>
    <t>GASTOS DE TRANSPORTE</t>
  </si>
  <si>
    <t>LEY 6-86</t>
  </si>
  <si>
    <t>GASTOS ADMINISTRATIVOS</t>
  </si>
  <si>
    <t>HONORARIOS PROFESIONALES</t>
  </si>
  <si>
    <t>A</t>
  </si>
  <si>
    <t>P2</t>
  </si>
  <si>
    <t>Cantidad</t>
  </si>
  <si>
    <t>GASTOS INDIRECTOS</t>
  </si>
  <si>
    <t>Descripción</t>
  </si>
  <si>
    <t>M</t>
  </si>
  <si>
    <t xml:space="preserve">PISOS </t>
  </si>
  <si>
    <t>B</t>
  </si>
  <si>
    <t>M3</t>
  </si>
  <si>
    <t>Und.</t>
  </si>
  <si>
    <t xml:space="preserve"> </t>
  </si>
  <si>
    <t>FINO LOSA DE FONDO</t>
  </si>
  <si>
    <t>CANTOS</t>
  </si>
  <si>
    <t>ML</t>
  </si>
  <si>
    <t>LOSA DE TECHO 0.12M - 0.99 QQ/M3</t>
  </si>
  <si>
    <t>SEGUROS, POLIZAS Y FIANZAS</t>
  </si>
  <si>
    <t>IMPREVISTOS</t>
  </si>
  <si>
    <t>ZONA:  IV</t>
  </si>
  <si>
    <t>MUROS DE BLOQUES:</t>
  </si>
  <si>
    <t>PRELIMINARES</t>
  </si>
  <si>
    <t>TERMINACION DE SUPERFICIE</t>
  </si>
  <si>
    <t>PAÑETE DE MURO INTERIOR</t>
  </si>
  <si>
    <t>PAÑETE EXTERIOR EN MURO</t>
  </si>
  <si>
    <t>SUB-TOTAL GENERAL</t>
  </si>
  <si>
    <t>TOTAL A CONTRATAR RD$</t>
  </si>
  <si>
    <t>HORMIGÓN ARMADO EN:</t>
  </si>
  <si>
    <t>LOSA DE TECHO 0.15 - 0.88 QQ/M3</t>
  </si>
  <si>
    <t>VIGA PERIMETRAL ( 0.20 X 0.40 ) 2.64 QQ/M3</t>
  </si>
  <si>
    <t>VIGA VI ( 0.15 X 0.30 ) 4.18 QQ/M3</t>
  </si>
  <si>
    <t>VIGA DE AMARRE ( 0.20 X 0.40 ) 2.64  QQ/M3</t>
  </si>
  <si>
    <t>VIGA VA ( 0.20 X 0.30 ) 2.35  QQ/M3</t>
  </si>
  <si>
    <t>COLUMNA C1 ( 0.30 X 0.30 ) 3.36 QQ/M3</t>
  </si>
  <si>
    <t>VIBRADO</t>
  </si>
  <si>
    <t>MURO DE BLOQUES:</t>
  </si>
  <si>
    <t>DE 0.20 M C/Ø3/8" @ 0.60 M S.N.P.</t>
  </si>
  <si>
    <t>TERMINACIÓN DE SUPERFICIE:</t>
  </si>
  <si>
    <t xml:space="preserve">PAÑETE  EXTERIOR </t>
  </si>
  <si>
    <t xml:space="preserve">PAÑETE  INTERIOR PULIDO </t>
  </si>
  <si>
    <t>FINO DE  TECHO</t>
  </si>
  <si>
    <t xml:space="preserve">PINTURA EXTERIOR E INTERIOR </t>
  </si>
  <si>
    <t xml:space="preserve">PISO DE HORMIGON SIMPLE </t>
  </si>
  <si>
    <t>ACERA PERIMETRAL 0.60 M</t>
  </si>
  <si>
    <t>BLOCKS  DE 6" (S.N.P.)</t>
  </si>
  <si>
    <t>BLOCKS  DE 6" (B.N.P.)</t>
  </si>
  <si>
    <t>SALIDAS PARA TELEVISOR</t>
  </si>
  <si>
    <t>SALIDAS PARA TELEFONOS</t>
  </si>
  <si>
    <t>SALIDAS INTERRUPTOR SENCILLOS</t>
  </si>
  <si>
    <t>SUBTOTAL  FASE A</t>
  </si>
  <si>
    <t>ITBIS (LEY 07-2007)</t>
  </si>
  <si>
    <t>VIGA DINTEL DE (0.15X0.30) - 2.66 QQ/M3</t>
  </si>
  <si>
    <t>LIMPIEZA GENERAL</t>
  </si>
  <si>
    <t>REPLANTEO</t>
  </si>
  <si>
    <t>MISCELANEOS</t>
  </si>
  <si>
    <t>FRAGUACHE EN LOSA, VIGAS Y COLUMNAS</t>
  </si>
  <si>
    <t>CANTOS Y MOCHETAS</t>
  </si>
  <si>
    <t>PINTURA ACRILICA, EN MUROS Y TECHOS</t>
  </si>
  <si>
    <t>PINTURA BASE EN PARED</t>
  </si>
  <si>
    <t xml:space="preserve">PUERTAS POLIMETAL INCLUYE INSTALACION Y LLAVIN </t>
  </si>
  <si>
    <t xml:space="preserve"> PUERTAS </t>
  </si>
  <si>
    <t>MUROS DE BLOQUES Y COLUMNAS EN VERJA PERIMETRAL</t>
  </si>
  <si>
    <t xml:space="preserve">ZABALETA EN TECHO </t>
  </si>
  <si>
    <t>IMPERMABILIZACION DE TECHO (LONA ASFALTICA 4 mm)</t>
  </si>
  <si>
    <t>EXCAVACIÓN ROCA CON EQUIPO</t>
  </si>
  <si>
    <t>MOVIMIENTO DE TIERRA, (INCLUYE BOTE MUROS Y COLUMNAS)</t>
  </si>
  <si>
    <t>DEMOLICION</t>
  </si>
  <si>
    <t>SUB-TOTAL FASE B</t>
  </si>
  <si>
    <t>FINO DE TECHO</t>
  </si>
  <si>
    <t>CODIA</t>
  </si>
  <si>
    <t>PAÑETE EN TECHO</t>
  </si>
  <si>
    <t>SALIDAS TOMACORRIENTES, 120 V, DOBLES</t>
  </si>
  <si>
    <t>SALIDAS TOMACORRIENTES, 220 V, PARA A/A</t>
  </si>
  <si>
    <t>PROTECTORES CON BARRAS DE 1/2", EN VENTANAS Y PUERTA</t>
  </si>
  <si>
    <t>BOTE DE MATERIAL EXCAVADO Y DEMOLIDO, MUROS DE BLOQUES Y COLUMNAS,  CON CAMION (INCLUYE CARGUIO)</t>
  </si>
  <si>
    <t xml:space="preserve">VENTANAS </t>
  </si>
  <si>
    <t>TOLDO DE ALUMINIO DE 2.45x1.20 MTS.</t>
  </si>
  <si>
    <t>TOLDO DE ALUMINIO DE 1.50x1.20 MTS.</t>
  </si>
  <si>
    <t>VENTANAS CORREDERAS ALUM. NATURAL C/VIDRIO LISO 3/16" CLARO</t>
  </si>
  <si>
    <t>TRAMERIAS EN METAL (SEGUN DETALLE)</t>
  </si>
  <si>
    <t>SUMINISTRO E INSTALACION LAMPARAS DE TECHO, PANEL LED, LUZ BLANCA 2x2</t>
  </si>
  <si>
    <t xml:space="preserve"> PORCELANATO, COLOR GRIS DE  0.60X0.60 MTS. </t>
  </si>
  <si>
    <t xml:space="preserve"> ZOCALOS 0.10 MTS., COLOR GRIS </t>
  </si>
  <si>
    <t>OBRA CIVIL FARMACIA DEL PUEBLO</t>
  </si>
  <si>
    <t xml:space="preserve">Presupuesto </t>
  </si>
  <si>
    <t>UD</t>
  </si>
  <si>
    <t>RELLENO COMPACTADO CON COMPACTADOR MECANICO EN CAPAS DE 0.30 M</t>
  </si>
  <si>
    <t>COLUMNAS DE AMARRE (0.15X0.20)</t>
  </si>
  <si>
    <t>HORMIGON ARMADO FÇ=210KG/CM2 EN:</t>
  </si>
  <si>
    <t>ZAPATA DE MUROS BLOCK DE 6" e=0.25 -   0.84 QQ/M3</t>
  </si>
  <si>
    <t>SUMINISTRO E INSTALACION REGISTRO ELECTRICO IMC 6"x6"x4" (N-1R)</t>
  </si>
  <si>
    <t>SALIDA PANEL DE BREAKERS (PD) DE 6/12 CIRCUITOS, MONOFASICO, INCLUYE 1 BREAKERS DE 15/1 AMPS., 3 BREAKERS DE 20/1 AMPS. Y 1 BREAKERS DE 20/2 AMPS.</t>
  </si>
  <si>
    <t>ALIMENTADOR ELECTRICO DESDE  REGISTRO #4, HASTA PANEL (PD), COMPUESTO POR 2 CONDUCTORES THW#8 Y 2 CONDUCTORES THW#10, EN TUBERIA PVC  1", SOTERRADA</t>
  </si>
  <si>
    <t xml:space="preserve">SUMINISTRO E INSTALACION ENCLOSED BREAKER DE 50/2 AMP </t>
  </si>
  <si>
    <t>ELECTRIFICACION INTERIOR Y EXTERIOR</t>
  </si>
  <si>
    <t>ELECTRIFICACION INTERIOR Y PARA INSTALACION DE AIRE ACONDICIONADO</t>
  </si>
  <si>
    <t>LISTA DE PARTIDAS</t>
  </si>
  <si>
    <t>ALIMENTADOR ELECTRICO DESDE PANEL (PL) EXISTENTE, HASTA REGISTRO #4, CON 2 CONDUCTORES THW#8 Y 2 CONDUCTORES THW#10, EN TUBERIA IMC 1"</t>
  </si>
  <si>
    <t>PROVINCIA: DISTRITO NACIONAL</t>
  </si>
  <si>
    <t>Obra: CONSTRUCCION NUEVO LOCAL FARMACIA DEL PUEBLO, SEDE CENTRAL, INAPA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</si>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</sst>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_-;\-* #,##0_-;_-* &quot;-&quot;_-;_-@_-"/>
    <numFmt numFmtId="169" formatCode="_-* #,##0.00_-;\-* #,##0.00_-;_-* &quot;-&quot;??_-;_-@_-"/>
    <numFmt numFmtId="170" formatCode="#,##0.00;[Red]#,##0.00"/>
    <numFmt numFmtId="171" formatCode="0.0"/>
    <numFmt numFmtId="172" formatCode="0.000"/>
    <numFmt numFmtId="173" formatCode="0.0000"/>
    <numFmt numFmtId="174" formatCode="#,##0.0"/>
    <numFmt numFmtId="175" formatCode="_([$€]* #,##0.00_);_([$€]* \(#,##0.00\);_([$€]* &quot;-&quot;??_);_(@_)"/>
    <numFmt numFmtId="176" formatCode="0.00000"/>
    <numFmt numFmtId="177" formatCode="#,##0.00_ ;\-#,##0.00\ "/>
    <numFmt numFmtId="178" formatCode="General_)"/>
    <numFmt numFmtId="179" formatCode="0.0%"/>
    <numFmt numFmtId="180" formatCode="#.0"/>
    <numFmt numFmtId="181" formatCode="_-&quot;RD$&quot;* #,##0.00_-;\-&quot;RD$&quot;* #,##0.00_-;_-&quot;RD$&quot;* &quot;-&quot;??_-;_-@_-"/>
    <numFmt numFmtId="182" formatCode="&quot;$&quot;#,##0.00"/>
    <numFmt numFmtId="183" formatCode="&quot;$&quot;#,##0.00;[Red]\-&quot;$&quot;#,##0.00"/>
    <numFmt numFmtId="184" formatCode="[$€]#,##0.00;[Red]\-[$€]#,##0.00"/>
    <numFmt numFmtId="185" formatCode="#."/>
    <numFmt numFmtId="186" formatCode="_-* #,##0.00\ &quot;Pts&quot;_-;\-* #,##0.00\ &quot;Pts&quot;_-;_-* &quot;-&quot;??\ &quot;Pts&quot;_-;_-@_-"/>
    <numFmt numFmtId="187" formatCode="_-* #,##0.0000_-;\-* #,##0.0000_-;_-* &quot;-&quot;??_-;_-@_-"/>
    <numFmt numFmtId="188" formatCode="0.000%"/>
    <numFmt numFmtId="189" formatCode="_ * #,##0.00_ ;_ * \-#,##0.00_ ;_ * &quot;-&quot;??_ ;_ @_ "/>
    <numFmt numFmtId="190" formatCode="0.00_)"/>
    <numFmt numFmtId="191" formatCode="#,##0.0_);\(#,##0.0\)"/>
    <numFmt numFmtId="192" formatCode="_-[$€-2]* #,##0.00_-;\-[$€-2]* #,##0.00_-;_-[$€-2]* &quot;-&quot;??_-"/>
    <numFmt numFmtId="193" formatCode="#.00"/>
    <numFmt numFmtId="194" formatCode="_-[$€]* #,##0.00_-;\-[$€]* #,##0.00_-;_-[$€]* &quot;-&quot;??_-;_-@_-"/>
    <numFmt numFmtId="195" formatCode="0.00;[Red]0.00"/>
    <numFmt numFmtId="196" formatCode="_-* #,##0_-;\-* #,##0_-;_-* &quot;-&quot;??_-;_-@_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63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indexed="8"/>
      </bottom>
      <diagonal/>
    </border>
  </borders>
  <cellStyleXfs count="45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20" borderId="0" applyNumberFormat="0" applyBorder="0" applyAlignment="0" applyProtection="0"/>
    <xf numFmtId="0" fontId="10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31" fillId="3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36" borderId="1" applyNumberFormat="0" applyAlignment="0" applyProtection="0"/>
    <xf numFmtId="0" fontId="32" fillId="37" borderId="1" applyNumberFormat="0" applyAlignment="0" applyProtection="0"/>
    <xf numFmtId="0" fontId="33" fillId="38" borderId="1" applyNumberFormat="0" applyAlignment="0" applyProtection="0"/>
    <xf numFmtId="0" fontId="13" fillId="36" borderId="1" applyNumberFormat="0" applyAlignment="0" applyProtection="0"/>
    <xf numFmtId="0" fontId="13" fillId="36" borderId="1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4" fillId="39" borderId="2" applyNumberFormat="0" applyAlignment="0" applyProtection="0"/>
    <xf numFmtId="0" fontId="14" fillId="25" borderId="2" applyNumberFormat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10" fillId="10" borderId="4" applyNumberFormat="0" applyFont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10" fillId="0" borderId="0" applyFont="0" applyFill="0" applyBorder="0" applyAlignment="0" applyProtection="0"/>
    <xf numFmtId="183" fontId="28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175" fontId="5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4" fontId="2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85" fontId="34" fillId="0" borderId="0">
      <protection locked="0"/>
    </xf>
    <xf numFmtId="185" fontId="34" fillId="0" borderId="0">
      <protection locked="0"/>
    </xf>
    <xf numFmtId="185" fontId="34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185" fontId="35" fillId="0" borderId="0">
      <protection locked="0"/>
    </xf>
    <xf numFmtId="0" fontId="12" fillId="6" borderId="0" applyNumberFormat="0" applyBorder="0" applyAlignment="0" applyProtection="0"/>
    <xf numFmtId="0" fontId="12" fillId="45" borderId="0" applyNumberFormat="0" applyBorder="0" applyAlignment="0" applyProtection="0"/>
    <xf numFmtId="0" fontId="36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13" borderId="1" applyNumberFormat="0" applyAlignment="0" applyProtection="0"/>
    <xf numFmtId="0" fontId="40" fillId="34" borderId="1" applyNumberFormat="0" applyAlignment="0" applyProtection="0"/>
    <xf numFmtId="0" fontId="18" fillId="3" borderId="0" applyNumberFormat="0" applyBorder="0" applyAlignment="0" applyProtection="0"/>
    <xf numFmtId="0" fontId="21" fillId="0" borderId="10" applyNumberFormat="0" applyFill="0" applyAlignment="0" applyProtection="0"/>
    <xf numFmtId="0" fontId="41" fillId="0" borderId="11" applyNumberFormat="0" applyFill="0" applyAlignment="0" applyProtection="0"/>
    <xf numFmtId="169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72" fontId="6" fillId="0" borderId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7" fillId="0" borderId="0"/>
    <xf numFmtId="190" fontId="4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44" fillId="0" borderId="0"/>
    <xf numFmtId="39" fontId="29" fillId="0" borderId="0"/>
    <xf numFmtId="180" fontId="27" fillId="0" borderId="0"/>
    <xf numFmtId="0" fontId="6" fillId="0" borderId="0"/>
    <xf numFmtId="0" fontId="6" fillId="0" borderId="0"/>
    <xf numFmtId="0" fontId="10" fillId="0" borderId="0"/>
    <xf numFmtId="178" fontId="27" fillId="0" borderId="0"/>
    <xf numFmtId="173" fontId="27" fillId="0" borderId="0"/>
    <xf numFmtId="179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80" fontId="27" fillId="0" borderId="0"/>
    <xf numFmtId="180" fontId="27" fillId="0" borderId="0"/>
    <xf numFmtId="0" fontId="8" fillId="0" borderId="0"/>
    <xf numFmtId="0" fontId="6" fillId="10" borderId="4" applyNumberFormat="0" applyFont="0" applyAlignment="0" applyProtection="0"/>
    <xf numFmtId="0" fontId="6" fillId="10" borderId="4" applyNumberFormat="0" applyFont="0" applyAlignment="0" applyProtection="0"/>
    <xf numFmtId="0" fontId="6" fillId="10" borderId="4" applyNumberFormat="0" applyFont="0" applyAlignment="0" applyProtection="0"/>
    <xf numFmtId="0" fontId="6" fillId="33" borderId="4" applyNumberFormat="0" applyFont="0" applyAlignment="0" applyProtection="0"/>
    <xf numFmtId="0" fontId="20" fillId="37" borderId="12" applyNumberFormat="0" applyAlignment="0" applyProtection="0"/>
    <xf numFmtId="0" fontId="20" fillId="38" borderId="12" applyNumberFormat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36" borderId="12" applyNumberFormat="0" applyAlignment="0" applyProtection="0"/>
    <xf numFmtId="0" fontId="20" fillId="36" borderId="12" applyNumberFormat="0" applyAlignment="0" applyProtection="0"/>
    <xf numFmtId="0" fontId="12" fillId="4" borderId="0" applyNumberFormat="0" applyBorder="0" applyAlignment="0" applyProtection="0"/>
    <xf numFmtId="0" fontId="43" fillId="0" borderId="0" applyNumberFormat="0" applyFill="0" applyBorder="0" applyAlignment="0" applyProtection="0"/>
    <xf numFmtId="0" fontId="20" fillId="36" borderId="12" applyNumberFormat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14" fillId="39" borderId="2" applyNumberFormat="0" applyAlignment="0" applyProtection="0"/>
    <xf numFmtId="0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45" fillId="0" borderId="0" applyFont="0" applyFill="0" applyBorder="0" applyAlignment="0" applyProtection="0"/>
    <xf numFmtId="192" fontId="4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169" fontId="5" fillId="0" borderId="0" applyFont="0" applyFill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15" borderId="0" applyNumberFormat="0" applyBorder="0" applyAlignment="0" applyProtection="0"/>
    <xf numFmtId="0" fontId="11" fillId="6" borderId="0" applyNumberFormat="0" applyBorder="0" applyAlignment="0" applyProtection="0"/>
    <xf numFmtId="0" fontId="11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43" borderId="0" applyNumberFormat="0" applyBorder="0" applyAlignment="0" applyProtection="0"/>
    <xf numFmtId="0" fontId="11" fillId="32" borderId="0" applyNumberFormat="0" applyBorder="0" applyAlignment="0" applyProtection="0"/>
    <xf numFmtId="0" fontId="11" fillId="4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8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36" borderId="1" applyNumberFormat="0" applyAlignment="0" applyProtection="0"/>
    <xf numFmtId="0" fontId="32" fillId="37" borderId="1" applyNumberFormat="0" applyAlignment="0" applyProtection="0"/>
    <xf numFmtId="0" fontId="21" fillId="0" borderId="10" applyNumberFormat="0" applyFill="0" applyAlignment="0" applyProtection="0"/>
    <xf numFmtId="0" fontId="38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7" fillId="13" borderId="1" applyNumberFormat="0" applyAlignment="0" applyProtection="0"/>
    <xf numFmtId="175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38" fillId="0" borderId="9" applyNumberFormat="0" applyFill="0" applyAlignment="0" applyProtection="0"/>
    <xf numFmtId="0" fontId="16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8" fillId="5" borderId="0" applyNumberFormat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1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9" fontId="29" fillId="0" borderId="0"/>
    <xf numFmtId="39" fontId="29" fillId="0" borderId="0"/>
    <xf numFmtId="0" fontId="5" fillId="0" borderId="0"/>
    <xf numFmtId="0" fontId="5" fillId="0" borderId="0"/>
    <xf numFmtId="0" fontId="5" fillId="0" borderId="0"/>
    <xf numFmtId="39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29" fillId="10" borderId="4" applyNumberFormat="0" applyFont="0" applyAlignment="0" applyProtection="0"/>
    <xf numFmtId="0" fontId="20" fillId="36" borderId="1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37" borderId="12" applyNumberFormat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5" applyNumberFormat="0" applyFill="0" applyAlignment="0" applyProtection="0"/>
    <xf numFmtId="0" fontId="37" fillId="0" borderId="7" applyNumberFormat="0" applyFill="0" applyAlignment="0" applyProtection="0"/>
    <xf numFmtId="0" fontId="38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26" fillId="0" borderId="22" applyNumberFormat="0" applyFill="0" applyAlignment="0" applyProtection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" fillId="0" borderId="0"/>
    <xf numFmtId="0" fontId="1" fillId="0" borderId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5">
    <xf numFmtId="0" fontId="0" fillId="0" borderId="0" xfId="0"/>
    <xf numFmtId="2" fontId="46" fillId="46" borderId="20" xfId="236" applyNumberFormat="1" applyFont="1" applyFill="1" applyBorder="1" applyAlignment="1">
      <alignment horizontal="center" vertical="top"/>
    </xf>
    <xf numFmtId="39" fontId="46" fillId="46" borderId="20" xfId="236" applyNumberFormat="1" applyFont="1" applyFill="1" applyBorder="1" applyAlignment="1">
      <alignment horizontal="center" vertical="top"/>
    </xf>
    <xf numFmtId="43" fontId="46" fillId="46" borderId="20" xfId="199" applyNumberFormat="1" applyFont="1" applyFill="1" applyBorder="1" applyAlignment="1">
      <alignment horizontal="center" vertical="top"/>
    </xf>
    <xf numFmtId="0" fontId="47" fillId="46" borderId="0" xfId="276" applyFont="1" applyFill="1" applyBorder="1" applyAlignment="1">
      <alignment horizontal="left" vertical="top" wrapText="1"/>
    </xf>
    <xf numFmtId="0" fontId="46" fillId="46" borderId="0" xfId="236" applyFont="1" applyFill="1" applyAlignment="1">
      <alignment horizontal="center" vertical="top"/>
    </xf>
    <xf numFmtId="0" fontId="47" fillId="46" borderId="0" xfId="236" applyFont="1" applyFill="1" applyAlignment="1">
      <alignment horizontal="center" vertical="top"/>
    </xf>
    <xf numFmtId="4" fontId="47" fillId="46" borderId="17" xfId="195" applyNumberFormat="1" applyFont="1" applyFill="1" applyBorder="1" applyAlignment="1">
      <alignment vertical="top" wrapText="1"/>
    </xf>
    <xf numFmtId="4" fontId="47" fillId="46" borderId="17" xfId="0" applyNumberFormat="1" applyFont="1" applyFill="1" applyBorder="1" applyAlignment="1">
      <alignment horizontal="center" vertical="top" wrapText="1"/>
    </xf>
    <xf numFmtId="4" fontId="46" fillId="46" borderId="17" xfId="195" applyNumberFormat="1" applyFont="1" applyFill="1" applyBorder="1" applyAlignment="1">
      <alignment vertical="top" wrapText="1"/>
    </xf>
    <xf numFmtId="0" fontId="46" fillId="46" borderId="17" xfId="0" applyFont="1" applyFill="1" applyBorder="1" applyAlignment="1">
      <alignment horizontal="center" vertical="top" wrapText="1"/>
    </xf>
    <xf numFmtId="4" fontId="47" fillId="46" borderId="17" xfId="195" applyNumberFormat="1" applyFont="1" applyFill="1" applyBorder="1" applyAlignment="1">
      <alignment horizontal="right" vertical="top" wrapText="1"/>
    </xf>
    <xf numFmtId="1" fontId="46" fillId="46" borderId="17" xfId="236" applyNumberFormat="1" applyFont="1" applyFill="1" applyBorder="1" applyAlignment="1">
      <alignment horizontal="right" vertical="top" wrapText="1"/>
    </xf>
    <xf numFmtId="0" fontId="46" fillId="46" borderId="17" xfId="236" applyFont="1" applyFill="1" applyBorder="1" applyAlignment="1">
      <alignment horizontal="left" vertical="top" wrapText="1"/>
    </xf>
    <xf numFmtId="170" fontId="47" fillId="46" borderId="17" xfId="236" applyNumberFormat="1" applyFont="1" applyFill="1" applyBorder="1" applyAlignment="1">
      <alignment horizontal="right" vertical="top" wrapText="1"/>
    </xf>
    <xf numFmtId="4" fontId="47" fillId="46" borderId="17" xfId="120" applyNumberFormat="1" applyFont="1" applyFill="1" applyBorder="1" applyAlignment="1">
      <alignment horizontal="center" vertical="top" wrapText="1"/>
    </xf>
    <xf numFmtId="171" fontId="47" fillId="46" borderId="17" xfId="236" applyNumberFormat="1" applyFont="1" applyFill="1" applyBorder="1" applyAlignment="1">
      <alignment vertical="top" wrapText="1"/>
    </xf>
    <xf numFmtId="49" fontId="47" fillId="46" borderId="17" xfId="236" applyNumberFormat="1" applyFont="1" applyFill="1" applyBorder="1" applyAlignment="1">
      <alignment vertical="top" wrapText="1"/>
    </xf>
    <xf numFmtId="4" fontId="47" fillId="46" borderId="17" xfId="236" applyNumberFormat="1" applyFont="1" applyFill="1" applyBorder="1" applyAlignment="1">
      <alignment horizontal="right" vertical="top" wrapText="1"/>
    </xf>
    <xf numFmtId="170" fontId="47" fillId="46" borderId="17" xfId="236" applyNumberFormat="1" applyFont="1" applyFill="1" applyBorder="1" applyAlignment="1">
      <alignment horizontal="center" vertical="top" wrapText="1"/>
    </xf>
    <xf numFmtId="39" fontId="47" fillId="46" borderId="17" xfId="236" applyNumberFormat="1" applyFont="1" applyFill="1" applyBorder="1" applyAlignment="1" applyProtection="1">
      <alignment horizontal="right" vertical="top" wrapText="1"/>
      <protection locked="0"/>
    </xf>
    <xf numFmtId="49" fontId="46" fillId="46" borderId="17" xfId="236" applyNumberFormat="1" applyFont="1" applyFill="1" applyBorder="1" applyAlignment="1">
      <alignment vertical="top" wrapText="1"/>
    </xf>
    <xf numFmtId="171" fontId="47" fillId="46" borderId="17" xfId="236" applyNumberFormat="1" applyFont="1" applyFill="1" applyBorder="1" applyAlignment="1">
      <alignment horizontal="right" vertical="top"/>
    </xf>
    <xf numFmtId="191" fontId="47" fillId="46" borderId="17" xfId="236" applyNumberFormat="1" applyFont="1" applyFill="1" applyBorder="1" applyAlignment="1">
      <alignment horizontal="right" vertical="top" wrapText="1"/>
    </xf>
    <xf numFmtId="0" fontId="47" fillId="46" borderId="17" xfId="236" applyFont="1" applyFill="1" applyBorder="1" applyAlignment="1">
      <alignment horizontal="right" vertical="top" wrapText="1"/>
    </xf>
    <xf numFmtId="37" fontId="46" fillId="46" borderId="17" xfId="236" applyNumberFormat="1" applyFont="1" applyFill="1" applyBorder="1" applyAlignment="1">
      <alignment horizontal="right" vertical="top" wrapText="1"/>
    </xf>
    <xf numFmtId="196" fontId="46" fillId="46" borderId="17" xfId="195" applyNumberFormat="1" applyFont="1" applyFill="1" applyBorder="1" applyAlignment="1">
      <alignment vertical="top" wrapText="1"/>
    </xf>
    <xf numFmtId="4" fontId="47" fillId="46" borderId="17" xfId="219" applyNumberFormat="1" applyFont="1" applyFill="1" applyBorder="1" applyAlignment="1">
      <alignment horizontal="right" vertical="top" wrapText="1"/>
    </xf>
    <xf numFmtId="178" fontId="47" fillId="46" borderId="17" xfId="243" applyNumberFormat="1" applyFont="1" applyFill="1" applyBorder="1" applyAlignment="1">
      <alignment horizontal="center" vertical="top"/>
    </xf>
    <xf numFmtId="2" fontId="47" fillId="46" borderId="17" xfId="236" applyNumberFormat="1" applyFont="1" applyFill="1" applyBorder="1" applyAlignment="1">
      <alignment horizontal="right" vertical="top"/>
    </xf>
    <xf numFmtId="171" fontId="47" fillId="46" borderId="17" xfId="236" applyNumberFormat="1" applyFont="1" applyFill="1" applyBorder="1" applyAlignment="1">
      <alignment horizontal="right" vertical="top" wrapText="1"/>
    </xf>
    <xf numFmtId="0" fontId="47" fillId="46" borderId="17" xfId="236" applyFont="1" applyFill="1" applyBorder="1" applyAlignment="1">
      <alignment vertical="top" wrapText="1"/>
    </xf>
    <xf numFmtId="1" fontId="46" fillId="46" borderId="17" xfId="256" applyNumberFormat="1" applyFont="1" applyFill="1" applyBorder="1" applyAlignment="1">
      <alignment horizontal="right" vertical="top"/>
    </xf>
    <xf numFmtId="1" fontId="46" fillId="46" borderId="17" xfId="0" applyNumberFormat="1" applyFont="1" applyFill="1" applyBorder="1" applyAlignment="1">
      <alignment vertical="top" wrapText="1"/>
    </xf>
    <xf numFmtId="0" fontId="46" fillId="46" borderId="17" xfId="0" applyFont="1" applyFill="1" applyBorder="1" applyAlignment="1">
      <alignment vertical="top" wrapText="1"/>
    </xf>
    <xf numFmtId="1" fontId="46" fillId="46" borderId="18" xfId="256" applyNumberFormat="1" applyFont="1" applyFill="1" applyBorder="1" applyAlignment="1">
      <alignment horizontal="right" vertical="top"/>
    </xf>
    <xf numFmtId="0" fontId="47" fillId="46" borderId="18" xfId="243" applyFont="1" applyFill="1" applyBorder="1" applyAlignment="1">
      <alignment horizontal="left" vertical="top"/>
    </xf>
    <xf numFmtId="4" fontId="47" fillId="46" borderId="18" xfId="219" applyNumberFormat="1" applyFont="1" applyFill="1" applyBorder="1" applyAlignment="1">
      <alignment horizontal="right" vertical="top" wrapText="1"/>
    </xf>
    <xf numFmtId="178" fontId="47" fillId="46" borderId="18" xfId="243" applyNumberFormat="1" applyFont="1" applyFill="1" applyBorder="1" applyAlignment="1">
      <alignment horizontal="center" vertical="top"/>
    </xf>
    <xf numFmtId="0" fontId="46" fillId="46" borderId="17" xfId="243" applyFont="1" applyFill="1" applyBorder="1" applyAlignment="1">
      <alignment horizontal="left" vertical="top"/>
    </xf>
    <xf numFmtId="178" fontId="46" fillId="46" borderId="17" xfId="236" applyNumberFormat="1" applyFont="1" applyFill="1" applyBorder="1" applyAlignment="1">
      <alignment horizontal="center" vertical="top" wrapText="1"/>
    </xf>
    <xf numFmtId="0" fontId="46" fillId="46" borderId="17" xfId="236" applyFont="1" applyFill="1" applyBorder="1" applyAlignment="1">
      <alignment vertical="top" wrapText="1"/>
    </xf>
    <xf numFmtId="178" fontId="46" fillId="46" borderId="18" xfId="236" applyNumberFormat="1" applyFont="1" applyFill="1" applyBorder="1" applyAlignment="1">
      <alignment horizontal="center" vertical="top" wrapText="1"/>
    </xf>
    <xf numFmtId="0" fontId="47" fillId="46" borderId="24" xfId="443" applyFont="1" applyFill="1" applyBorder="1" applyAlignment="1">
      <alignment horizontal="right" vertical="top"/>
    </xf>
    <xf numFmtId="2" fontId="47" fillId="46" borderId="17" xfId="236" applyNumberFormat="1" applyFont="1" applyFill="1" applyBorder="1" applyAlignment="1">
      <alignment vertical="top"/>
    </xf>
    <xf numFmtId="39" fontId="47" fillId="46" borderId="17" xfId="236" applyNumberFormat="1" applyFont="1" applyFill="1" applyBorder="1" applyAlignment="1">
      <alignment horizontal="right" vertical="top"/>
    </xf>
    <xf numFmtId="170" fontId="47" fillId="46" borderId="17" xfId="236" applyNumberFormat="1" applyFont="1" applyFill="1" applyBorder="1" applyAlignment="1">
      <alignment horizontal="center" vertical="top"/>
    </xf>
    <xf numFmtId="178" fontId="46" fillId="46" borderId="17" xfId="236" applyNumberFormat="1" applyFont="1" applyFill="1" applyBorder="1" applyAlignment="1">
      <alignment horizontal="right" vertical="top" wrapText="1"/>
    </xf>
    <xf numFmtId="178" fontId="46" fillId="46" borderId="18" xfId="236" applyNumberFormat="1" applyFont="1" applyFill="1" applyBorder="1" applyAlignment="1">
      <alignment horizontal="right" vertical="top" wrapText="1"/>
    </xf>
    <xf numFmtId="0" fontId="47" fillId="46" borderId="17" xfId="260" applyFont="1" applyFill="1" applyBorder="1" applyAlignment="1">
      <alignment horizontal="left" vertical="top" wrapText="1"/>
    </xf>
    <xf numFmtId="39" fontId="47" fillId="46" borderId="17" xfId="0" applyNumberFormat="1" applyFont="1" applyFill="1" applyBorder="1" applyAlignment="1">
      <alignment vertical="top" wrapText="1"/>
    </xf>
    <xf numFmtId="49" fontId="46" fillId="46" borderId="17" xfId="0" applyNumberFormat="1" applyFont="1" applyFill="1" applyBorder="1" applyAlignment="1">
      <alignment horizontal="center" vertical="top" wrapText="1"/>
    </xf>
    <xf numFmtId="0" fontId="47" fillId="46" borderId="17" xfId="0" applyFont="1" applyFill="1" applyBorder="1" applyAlignment="1">
      <alignment vertical="top" wrapText="1"/>
    </xf>
    <xf numFmtId="4" fontId="47" fillId="46" borderId="17" xfId="195" applyNumberFormat="1" applyFont="1" applyFill="1" applyBorder="1" applyAlignment="1" applyProtection="1">
      <alignment vertical="top" wrapText="1"/>
      <protection locked="0"/>
    </xf>
    <xf numFmtId="4" fontId="47" fillId="46" borderId="17" xfId="195" applyNumberFormat="1" applyFont="1" applyFill="1" applyBorder="1" applyAlignment="1" applyProtection="1">
      <alignment horizontal="right" vertical="top" wrapText="1"/>
      <protection locked="0"/>
    </xf>
    <xf numFmtId="4" fontId="47" fillId="46" borderId="17" xfId="236" applyNumberFormat="1" applyFont="1" applyFill="1" applyBorder="1" applyAlignment="1" applyProtection="1">
      <alignment horizontal="right" vertical="top" wrapText="1"/>
      <protection locked="0"/>
    </xf>
    <xf numFmtId="43" fontId="47" fillId="46" borderId="17" xfId="199" applyNumberFormat="1" applyFont="1" applyFill="1" applyBorder="1" applyAlignment="1" applyProtection="1">
      <alignment horizontal="right" vertical="top"/>
      <protection locked="0"/>
    </xf>
    <xf numFmtId="0" fontId="47" fillId="46" borderId="0" xfId="236" applyFont="1" applyFill="1" applyAlignment="1" applyProtection="1">
      <alignment horizontal="center" vertical="top"/>
      <protection locked="0"/>
    </xf>
    <xf numFmtId="178" fontId="46" fillId="46" borderId="21" xfId="0" applyNumberFormat="1" applyFont="1" applyFill="1" applyBorder="1" applyAlignment="1" applyProtection="1">
      <alignment horizontal="right" vertical="top"/>
      <protection locked="0"/>
    </xf>
    <xf numFmtId="178" fontId="46" fillId="46" borderId="0" xfId="0" applyNumberFormat="1" applyFont="1" applyFill="1" applyBorder="1" applyAlignment="1" applyProtection="1">
      <alignment horizontal="right" vertical="top"/>
      <protection locked="0"/>
    </xf>
    <xf numFmtId="0" fontId="46" fillId="46" borderId="0" xfId="0" applyFont="1" applyFill="1" applyAlignment="1" applyProtection="1">
      <alignment vertical="top" wrapText="1"/>
      <protection locked="0"/>
    </xf>
    <xf numFmtId="0" fontId="47" fillId="46" borderId="0" xfId="276" applyFont="1" applyFill="1" applyBorder="1" applyAlignment="1" applyProtection="1">
      <alignment horizontal="left" vertical="top" wrapText="1"/>
      <protection locked="0"/>
    </xf>
    <xf numFmtId="0" fontId="47" fillId="46" borderId="0" xfId="236" applyFont="1" applyFill="1" applyAlignment="1" applyProtection="1">
      <alignment vertical="top"/>
      <protection locked="0"/>
    </xf>
    <xf numFmtId="177" fontId="47" fillId="46" borderId="0" xfId="236" applyNumberFormat="1" applyFont="1" applyFill="1" applyAlignment="1" applyProtection="1">
      <alignment vertical="top"/>
      <protection locked="0"/>
    </xf>
    <xf numFmtId="0" fontId="47" fillId="46" borderId="0" xfId="236" applyFont="1" applyFill="1" applyAlignment="1">
      <alignment vertical="top"/>
    </xf>
    <xf numFmtId="0" fontId="47" fillId="46" borderId="0" xfId="0" quotePrefix="1" applyFont="1" applyFill="1" applyBorder="1" applyAlignment="1" applyProtection="1">
      <alignment horizontal="left" vertical="top"/>
      <protection locked="0"/>
    </xf>
    <xf numFmtId="0" fontId="47" fillId="46" borderId="0" xfId="0" applyFont="1" applyFill="1" applyBorder="1" applyAlignment="1" applyProtection="1">
      <alignment vertical="top"/>
      <protection locked="0"/>
    </xf>
    <xf numFmtId="0" fontId="47" fillId="46" borderId="0" xfId="0" quotePrefix="1" applyFont="1" applyFill="1" applyBorder="1" applyAlignment="1">
      <alignment horizontal="left" vertical="top"/>
    </xf>
    <xf numFmtId="0" fontId="47" fillId="46" borderId="0" xfId="0" applyFont="1" applyFill="1" applyBorder="1" applyAlignment="1">
      <alignment vertical="top"/>
    </xf>
    <xf numFmtId="0" fontId="47" fillId="46" borderId="0" xfId="0" quotePrefix="1" applyFont="1" applyFill="1" applyBorder="1" applyAlignment="1">
      <alignment vertical="top"/>
    </xf>
    <xf numFmtId="2" fontId="47" fillId="46" borderId="23" xfId="199" applyNumberFormat="1" applyFont="1" applyFill="1" applyBorder="1" applyAlignment="1">
      <alignment horizontal="center" vertical="top"/>
    </xf>
    <xf numFmtId="178" fontId="47" fillId="46" borderId="23" xfId="236" applyNumberFormat="1" applyFont="1" applyFill="1" applyBorder="1" applyAlignment="1">
      <alignment horizontal="left" vertical="top" wrapText="1"/>
    </xf>
    <xf numFmtId="177" fontId="47" fillId="46" borderId="23" xfId="236" applyNumberFormat="1" applyFont="1" applyFill="1" applyBorder="1" applyAlignment="1">
      <alignment horizontal="right" vertical="top"/>
    </xf>
    <xf numFmtId="178" fontId="47" fillId="46" borderId="23" xfId="236" applyNumberFormat="1" applyFont="1" applyFill="1" applyBorder="1" applyAlignment="1">
      <alignment horizontal="center" vertical="top"/>
    </xf>
    <xf numFmtId="0" fontId="46" fillId="46" borderId="17" xfId="0" applyFont="1" applyFill="1" applyBorder="1" applyAlignment="1">
      <alignment vertical="top"/>
    </xf>
    <xf numFmtId="1" fontId="46" fillId="46" borderId="17" xfId="236" applyNumberFormat="1" applyFont="1" applyFill="1" applyBorder="1" applyAlignment="1">
      <alignment horizontal="right" vertical="top"/>
    </xf>
    <xf numFmtId="0" fontId="46" fillId="46" borderId="17" xfId="236" applyFont="1" applyFill="1" applyBorder="1" applyAlignment="1">
      <alignment horizontal="left" vertical="top"/>
    </xf>
    <xf numFmtId="174" fontId="47" fillId="46" borderId="17" xfId="195" applyNumberFormat="1" applyFont="1" applyFill="1" applyBorder="1" applyAlignment="1">
      <alignment vertical="top"/>
    </xf>
    <xf numFmtId="4" fontId="47" fillId="46" borderId="17" xfId="195" applyNumberFormat="1" applyFont="1" applyFill="1" applyBorder="1" applyAlignment="1">
      <alignment vertical="top"/>
    </xf>
    <xf numFmtId="4" fontId="47" fillId="46" borderId="17" xfId="195" applyNumberFormat="1" applyFont="1" applyFill="1" applyBorder="1" applyAlignment="1">
      <alignment horizontal="center" vertical="top"/>
    </xf>
    <xf numFmtId="43" fontId="47" fillId="46" borderId="17" xfId="208" applyFont="1" applyFill="1" applyBorder="1" applyAlignment="1" applyProtection="1">
      <alignment vertical="top"/>
      <protection locked="0"/>
    </xf>
    <xf numFmtId="4" fontId="47" fillId="46" borderId="17" xfId="236" applyNumberFormat="1" applyFont="1" applyFill="1" applyBorder="1" applyAlignment="1" applyProtection="1">
      <alignment horizontal="center" vertical="top"/>
    </xf>
    <xf numFmtId="170" fontId="47" fillId="46" borderId="17" xfId="236" applyNumberFormat="1" applyFont="1" applyFill="1" applyBorder="1" applyAlignment="1" applyProtection="1">
      <alignment horizontal="right" vertical="top" wrapText="1"/>
      <protection locked="0"/>
    </xf>
    <xf numFmtId="4" fontId="47" fillId="46" borderId="17" xfId="120" applyNumberFormat="1" applyFont="1" applyFill="1" applyBorder="1" applyAlignment="1">
      <alignment horizontal="center" vertical="top"/>
    </xf>
    <xf numFmtId="0" fontId="47" fillId="46" borderId="17" xfId="236" applyFont="1" applyFill="1" applyBorder="1" applyAlignment="1">
      <alignment horizontal="right" vertical="top"/>
    </xf>
    <xf numFmtId="0" fontId="47" fillId="46" borderId="17" xfId="236" applyFont="1" applyFill="1" applyBorder="1" applyAlignment="1">
      <alignment horizontal="left" vertical="top"/>
    </xf>
    <xf numFmtId="0" fontId="47" fillId="46" borderId="17" xfId="236" applyFont="1" applyFill="1" applyBorder="1" applyAlignment="1">
      <alignment horizontal="left" vertical="top" wrapText="1"/>
    </xf>
    <xf numFmtId="4" fontId="47" fillId="46" borderId="17" xfId="236" applyNumberFormat="1" applyFont="1" applyFill="1" applyBorder="1" applyAlignment="1">
      <alignment horizontal="center" vertical="top"/>
    </xf>
    <xf numFmtId="167" fontId="47" fillId="46" borderId="17" xfId="199" applyFont="1" applyFill="1" applyBorder="1" applyAlignment="1" applyProtection="1">
      <alignment horizontal="right" vertical="top" wrapText="1"/>
      <protection locked="0"/>
    </xf>
    <xf numFmtId="4" fontId="47" fillId="46" borderId="17" xfId="199" applyNumberFormat="1" applyFont="1" applyFill="1" applyBorder="1" applyAlignment="1">
      <alignment horizontal="right" vertical="top" wrapText="1"/>
    </xf>
    <xf numFmtId="0" fontId="47" fillId="46" borderId="17" xfId="236" applyFont="1" applyFill="1" applyBorder="1" applyAlignment="1">
      <alignment vertical="top"/>
    </xf>
    <xf numFmtId="4" fontId="47" fillId="46" borderId="17" xfId="443" applyNumberFormat="1" applyFont="1" applyFill="1" applyBorder="1" applyAlignment="1">
      <alignment horizontal="center" vertical="top"/>
    </xf>
    <xf numFmtId="0" fontId="47" fillId="46" borderId="0" xfId="443" applyFont="1" applyFill="1" applyAlignment="1">
      <alignment vertical="top"/>
    </xf>
    <xf numFmtId="4" fontId="47" fillId="46" borderId="17" xfId="195" applyNumberFormat="1" applyFont="1" applyFill="1" applyBorder="1" applyAlignment="1">
      <alignment horizontal="center" vertical="top" wrapText="1"/>
    </xf>
    <xf numFmtId="49" fontId="47" fillId="46" borderId="17" xfId="0" applyNumberFormat="1" applyFont="1" applyFill="1" applyBorder="1" applyAlignment="1">
      <alignment horizontal="right" vertical="top"/>
    </xf>
    <xf numFmtId="178" fontId="46" fillId="46" borderId="17" xfId="236" applyNumberFormat="1" applyFont="1" applyFill="1" applyBorder="1" applyAlignment="1">
      <alignment vertical="top" wrapText="1"/>
    </xf>
    <xf numFmtId="0" fontId="47" fillId="46" borderId="17" xfId="236" applyFont="1" applyFill="1" applyBorder="1" applyAlignment="1">
      <alignment horizontal="center" vertical="top" wrapText="1"/>
    </xf>
    <xf numFmtId="177" fontId="47" fillId="46" borderId="17" xfId="236" applyNumberFormat="1" applyFont="1" applyFill="1" applyBorder="1" applyAlignment="1" applyProtection="1">
      <alignment horizontal="right" vertical="top" wrapText="1"/>
      <protection locked="0"/>
    </xf>
    <xf numFmtId="2" fontId="47" fillId="46" borderId="17" xfId="236" applyNumberFormat="1" applyFont="1" applyFill="1" applyBorder="1" applyAlignment="1">
      <alignment horizontal="right" vertical="top" wrapText="1"/>
    </xf>
    <xf numFmtId="177" fontId="47" fillId="46" borderId="17" xfId="236" applyNumberFormat="1" applyFont="1" applyFill="1" applyBorder="1" applyAlignment="1">
      <alignment horizontal="center" vertical="top"/>
    </xf>
    <xf numFmtId="0" fontId="47" fillId="46" borderId="0" xfId="236" applyFont="1" applyFill="1" applyBorder="1" applyAlignment="1">
      <alignment vertical="top"/>
    </xf>
    <xf numFmtId="4" fontId="47" fillId="46" borderId="17" xfId="218" applyNumberFormat="1" applyFont="1" applyFill="1" applyBorder="1" applyAlignment="1">
      <alignment horizontal="right" vertical="top" wrapText="1"/>
    </xf>
    <xf numFmtId="178" fontId="46" fillId="46" borderId="17" xfId="443" applyNumberFormat="1" applyFont="1" applyFill="1" applyBorder="1" applyAlignment="1">
      <alignment horizontal="left" vertical="top" wrapText="1"/>
    </xf>
    <xf numFmtId="2" fontId="47" fillId="46" borderId="17" xfId="0" applyNumberFormat="1" applyFont="1" applyFill="1" applyBorder="1" applyAlignment="1">
      <alignment horizontal="right" vertical="top" wrapText="1"/>
    </xf>
    <xf numFmtId="170" fontId="47" fillId="46" borderId="17" xfId="0" applyNumberFormat="1" applyFont="1" applyFill="1" applyBorder="1" applyAlignment="1">
      <alignment horizontal="center" vertical="top" wrapText="1"/>
    </xf>
    <xf numFmtId="43" fontId="47" fillId="46" borderId="17" xfId="197" applyFont="1" applyFill="1" applyBorder="1" applyAlignment="1" applyProtection="1">
      <alignment horizontal="right" vertical="top" wrapText="1"/>
      <protection locked="0"/>
    </xf>
    <xf numFmtId="177" fontId="47" fillId="46" borderId="18" xfId="236" applyNumberFormat="1" applyFont="1" applyFill="1" applyBorder="1" applyAlignment="1" applyProtection="1">
      <alignment horizontal="right" vertical="top" wrapText="1"/>
      <protection locked="0"/>
    </xf>
    <xf numFmtId="43" fontId="47" fillId="46" borderId="18" xfId="208" applyFont="1" applyFill="1" applyBorder="1" applyAlignment="1" applyProtection="1">
      <alignment vertical="top"/>
      <protection locked="0"/>
    </xf>
    <xf numFmtId="43" fontId="46" fillId="46" borderId="17" xfId="208" applyFont="1" applyFill="1" applyBorder="1" applyAlignment="1" applyProtection="1">
      <alignment vertical="top"/>
      <protection locked="0"/>
    </xf>
    <xf numFmtId="1" fontId="46" fillId="46" borderId="17" xfId="219" applyNumberFormat="1" applyFont="1" applyFill="1" applyBorder="1" applyAlignment="1">
      <alignment horizontal="center" vertical="top"/>
    </xf>
    <xf numFmtId="177" fontId="46" fillId="46" borderId="17" xfId="236" applyNumberFormat="1" applyFont="1" applyFill="1" applyBorder="1" applyAlignment="1" applyProtection="1">
      <alignment horizontal="right" vertical="top"/>
      <protection locked="0"/>
    </xf>
    <xf numFmtId="178" fontId="46" fillId="46" borderId="17" xfId="267" applyFont="1" applyFill="1" applyBorder="1" applyAlignment="1">
      <alignment horizontal="center" vertical="top" wrapText="1"/>
    </xf>
    <xf numFmtId="178" fontId="46" fillId="46" borderId="17" xfId="267" applyFont="1" applyFill="1" applyBorder="1" applyAlignment="1">
      <alignment horizontal="left" vertical="top" wrapText="1"/>
    </xf>
    <xf numFmtId="195" fontId="47" fillId="46" borderId="17" xfId="267" applyNumberFormat="1" applyFont="1" applyFill="1" applyBorder="1" applyAlignment="1" applyProtection="1">
      <alignment horizontal="right" vertical="top"/>
    </xf>
    <xf numFmtId="39" fontId="47" fillId="46" borderId="17" xfId="267" applyNumberFormat="1" applyFont="1" applyFill="1" applyBorder="1" applyAlignment="1" applyProtection="1">
      <alignment horizontal="right" vertical="top"/>
      <protection locked="0"/>
    </xf>
    <xf numFmtId="39" fontId="47" fillId="46" borderId="17" xfId="267" applyNumberFormat="1" applyFont="1" applyFill="1" applyBorder="1" applyAlignment="1" applyProtection="1">
      <alignment vertical="top"/>
      <protection locked="0"/>
    </xf>
    <xf numFmtId="178" fontId="46" fillId="46" borderId="17" xfId="267" applyFont="1" applyFill="1" applyBorder="1" applyAlignment="1">
      <alignment horizontal="right" vertical="top" wrapText="1"/>
    </xf>
    <xf numFmtId="178" fontId="47" fillId="46" borderId="17" xfId="267" applyFont="1" applyFill="1" applyBorder="1" applyAlignment="1">
      <alignment horizontal="left" vertical="top" wrapText="1"/>
    </xf>
    <xf numFmtId="39" fontId="47" fillId="46" borderId="17" xfId="267" applyNumberFormat="1" applyFont="1" applyFill="1" applyBorder="1" applyAlignment="1" applyProtection="1">
      <alignment horizontal="right" vertical="top" wrapText="1"/>
      <protection locked="0"/>
    </xf>
    <xf numFmtId="178" fontId="47" fillId="46" borderId="17" xfId="267" applyFont="1" applyFill="1" applyBorder="1" applyAlignment="1">
      <alignment horizontal="justify" vertical="top" wrapText="1"/>
    </xf>
    <xf numFmtId="169" fontId="47" fillId="46" borderId="17" xfId="195" applyFont="1" applyFill="1" applyBorder="1" applyAlignment="1">
      <alignment horizontal="center" vertical="top" wrapText="1"/>
    </xf>
    <xf numFmtId="0" fontId="47" fillId="46" borderId="17" xfId="443" applyFont="1" applyFill="1" applyBorder="1" applyAlignment="1">
      <alignment horizontal="center" vertical="top"/>
    </xf>
    <xf numFmtId="43" fontId="47" fillId="46" borderId="17" xfId="457" applyFont="1" applyFill="1" applyBorder="1" applyAlignment="1" applyProtection="1">
      <alignment vertical="top"/>
      <protection locked="0"/>
    </xf>
    <xf numFmtId="169" fontId="47" fillId="46" borderId="17" xfId="195" applyFont="1" applyFill="1" applyBorder="1" applyAlignment="1" applyProtection="1">
      <alignment vertical="top"/>
      <protection locked="0"/>
    </xf>
    <xf numFmtId="49" fontId="47" fillId="46" borderId="17" xfId="267" applyNumberFormat="1" applyFont="1" applyFill="1" applyBorder="1" applyAlignment="1">
      <alignment horizontal="right" vertical="top" wrapText="1"/>
    </xf>
    <xf numFmtId="178" fontId="47" fillId="46" borderId="17" xfId="267" applyFont="1" applyFill="1" applyBorder="1" applyAlignment="1">
      <alignment vertical="top" wrapText="1"/>
    </xf>
    <xf numFmtId="43" fontId="47" fillId="46" borderId="17" xfId="322" applyFont="1" applyFill="1" applyBorder="1" applyAlignment="1">
      <alignment horizontal="center" vertical="top" wrapText="1"/>
    </xf>
    <xf numFmtId="43" fontId="47" fillId="46" borderId="17" xfId="322" applyFont="1" applyFill="1" applyBorder="1" applyAlignment="1" applyProtection="1">
      <alignment vertical="top" wrapText="1"/>
      <protection locked="0"/>
    </xf>
    <xf numFmtId="49" fontId="46" fillId="46" borderId="17" xfId="267" applyNumberFormat="1" applyFont="1" applyFill="1" applyBorder="1" applyAlignment="1" applyProtection="1">
      <alignment horizontal="right" vertical="top" wrapText="1"/>
    </xf>
    <xf numFmtId="170" fontId="47" fillId="46" borderId="17" xfId="267" applyNumberFormat="1" applyFont="1" applyFill="1" applyBorder="1" applyAlignment="1">
      <alignment horizontal="center" vertical="top" wrapText="1"/>
    </xf>
    <xf numFmtId="43" fontId="47" fillId="46" borderId="17" xfId="322" applyFont="1" applyFill="1" applyBorder="1" applyAlignment="1">
      <alignment vertical="top" wrapText="1"/>
    </xf>
    <xf numFmtId="2" fontId="47" fillId="46" borderId="18" xfId="219" applyNumberFormat="1" applyFont="1" applyFill="1" applyBorder="1" applyAlignment="1">
      <alignment horizontal="right" vertical="top"/>
    </xf>
    <xf numFmtId="177" fontId="47" fillId="46" borderId="18" xfId="236" applyNumberFormat="1" applyFont="1" applyFill="1" applyBorder="1" applyAlignment="1">
      <alignment horizontal="right" vertical="top"/>
    </xf>
    <xf numFmtId="178" fontId="47" fillId="46" borderId="18" xfId="236" applyNumberFormat="1" applyFont="1" applyFill="1" applyBorder="1" applyAlignment="1">
      <alignment horizontal="center" vertical="top"/>
    </xf>
    <xf numFmtId="177" fontId="47" fillId="46" borderId="18" xfId="236" applyNumberFormat="1" applyFont="1" applyFill="1" applyBorder="1" applyAlignment="1" applyProtection="1">
      <alignment horizontal="right" vertical="top"/>
      <protection locked="0"/>
    </xf>
    <xf numFmtId="2" fontId="47" fillId="46" borderId="17" xfId="219" applyNumberFormat="1" applyFont="1" applyFill="1" applyBorder="1" applyAlignment="1">
      <alignment horizontal="right" vertical="top"/>
    </xf>
    <xf numFmtId="10" fontId="47" fillId="46" borderId="17" xfId="286" applyNumberFormat="1" applyFont="1" applyFill="1" applyBorder="1" applyAlignment="1">
      <alignment vertical="top"/>
    </xf>
    <xf numFmtId="43" fontId="47" fillId="46" borderId="17" xfId="208" applyFont="1" applyFill="1" applyBorder="1" applyAlignment="1">
      <alignment horizontal="center" vertical="top"/>
    </xf>
    <xf numFmtId="10" fontId="47" fillId="46" borderId="19" xfId="286" applyNumberFormat="1" applyFont="1" applyFill="1" applyBorder="1" applyAlignment="1">
      <alignment vertical="top"/>
    </xf>
    <xf numFmtId="0" fontId="46" fillId="46" borderId="17" xfId="236" applyFont="1" applyFill="1" applyBorder="1" applyAlignment="1">
      <alignment horizontal="right" vertical="top" wrapText="1"/>
    </xf>
    <xf numFmtId="0" fontId="47" fillId="46" borderId="19" xfId="236" applyFont="1" applyFill="1" applyBorder="1" applyAlignment="1">
      <alignment horizontal="right" vertical="top" wrapText="1"/>
    </xf>
    <xf numFmtId="10" fontId="47" fillId="46" borderId="24" xfId="445" applyNumberFormat="1" applyFont="1" applyFill="1" applyBorder="1" applyAlignment="1">
      <alignment vertical="top"/>
    </xf>
    <xf numFmtId="0" fontId="47" fillId="46" borderId="24" xfId="443" applyFont="1" applyFill="1" applyBorder="1" applyAlignment="1">
      <alignment horizontal="center" vertical="top"/>
    </xf>
    <xf numFmtId="4" fontId="47" fillId="46" borderId="24" xfId="443" applyNumberFormat="1" applyFont="1" applyFill="1" applyBorder="1" applyAlignment="1" applyProtection="1">
      <alignment vertical="top"/>
      <protection locked="0"/>
    </xf>
    <xf numFmtId="0" fontId="47" fillId="46" borderId="17" xfId="435" applyFont="1" applyFill="1" applyBorder="1" applyAlignment="1">
      <alignment horizontal="right" vertical="top"/>
    </xf>
    <xf numFmtId="179" fontId="47" fillId="46" borderId="17" xfId="284" applyNumberFormat="1" applyFont="1" applyFill="1" applyBorder="1" applyAlignment="1">
      <alignment vertical="top" wrapText="1"/>
    </xf>
    <xf numFmtId="177" fontId="47" fillId="46" borderId="19" xfId="236" applyNumberFormat="1" applyFont="1" applyFill="1" applyBorder="1" applyAlignment="1">
      <alignment horizontal="right" vertical="top"/>
    </xf>
    <xf numFmtId="178" fontId="47" fillId="46" borderId="17" xfId="236" applyNumberFormat="1" applyFont="1" applyFill="1" applyBorder="1" applyAlignment="1">
      <alignment horizontal="center" vertical="top"/>
    </xf>
    <xf numFmtId="177" fontId="47" fillId="46" borderId="17" xfId="236" applyNumberFormat="1" applyFont="1" applyFill="1" applyBorder="1" applyAlignment="1" applyProtection="1">
      <alignment horizontal="right" vertical="top"/>
      <protection locked="0"/>
    </xf>
    <xf numFmtId="2" fontId="47" fillId="46" borderId="18" xfId="199" applyNumberFormat="1" applyFont="1" applyFill="1" applyBorder="1" applyAlignment="1">
      <alignment horizontal="right" vertical="top"/>
    </xf>
    <xf numFmtId="2" fontId="47" fillId="46" borderId="21" xfId="196" applyNumberFormat="1" applyFont="1" applyFill="1" applyBorder="1" applyAlignment="1" applyProtection="1">
      <alignment horizontal="right" vertical="top"/>
      <protection locked="0"/>
    </xf>
    <xf numFmtId="177" fontId="47" fillId="46" borderId="21" xfId="238" applyNumberFormat="1" applyFont="1" applyFill="1" applyBorder="1" applyAlignment="1" applyProtection="1">
      <alignment horizontal="right" vertical="top" wrapText="1"/>
      <protection locked="0"/>
    </xf>
    <xf numFmtId="178" fontId="47" fillId="46" borderId="21" xfId="238" applyNumberFormat="1" applyFont="1" applyFill="1" applyBorder="1" applyAlignment="1" applyProtection="1">
      <alignment horizontal="center" vertical="top" wrapText="1"/>
      <protection locked="0"/>
    </xf>
    <xf numFmtId="170" fontId="46" fillId="46" borderId="21" xfId="0" applyNumberFormat="1" applyFont="1" applyFill="1" applyBorder="1" applyAlignment="1" applyProtection="1">
      <alignment vertical="top" wrapText="1"/>
      <protection locked="0"/>
    </xf>
    <xf numFmtId="2" fontId="47" fillId="46" borderId="0" xfId="196" applyNumberFormat="1" applyFont="1" applyFill="1" applyBorder="1" applyAlignment="1" applyProtection="1">
      <alignment horizontal="right" vertical="top"/>
      <protection locked="0"/>
    </xf>
    <xf numFmtId="177" fontId="47" fillId="46" borderId="0" xfId="238" applyNumberFormat="1" applyFont="1" applyFill="1" applyBorder="1" applyAlignment="1" applyProtection="1">
      <alignment horizontal="right" vertical="top"/>
      <protection locked="0"/>
    </xf>
    <xf numFmtId="178" fontId="47" fillId="46" borderId="0" xfId="238" applyNumberFormat="1" applyFont="1" applyFill="1" applyBorder="1" applyAlignment="1" applyProtection="1">
      <alignment horizontal="center" vertical="top"/>
      <protection locked="0"/>
    </xf>
    <xf numFmtId="170" fontId="46" fillId="46" borderId="0" xfId="0" applyNumberFormat="1" applyFont="1" applyFill="1" applyBorder="1" applyAlignment="1" applyProtection="1">
      <alignment vertical="top"/>
      <protection locked="0"/>
    </xf>
    <xf numFmtId="0" fontId="47" fillId="46" borderId="0" xfId="236" applyFont="1" applyFill="1" applyAlignment="1" applyProtection="1">
      <alignment horizontal="left" vertical="top" wrapText="1"/>
      <protection locked="0"/>
    </xf>
    <xf numFmtId="0" fontId="47" fillId="46" borderId="0" xfId="236" applyFont="1" applyFill="1" applyAlignment="1">
      <alignment horizontal="left" vertical="top" wrapText="1"/>
    </xf>
    <xf numFmtId="167" fontId="47" fillId="46" borderId="0" xfId="199" applyFont="1" applyFill="1" applyAlignment="1">
      <alignment vertical="top"/>
    </xf>
    <xf numFmtId="4" fontId="47" fillId="46" borderId="17" xfId="236" applyNumberFormat="1" applyFont="1" applyFill="1" applyBorder="1" applyAlignment="1">
      <alignment horizontal="right" vertical="top"/>
    </xf>
    <xf numFmtId="4" fontId="46" fillId="46" borderId="17" xfId="236" applyNumberFormat="1" applyFont="1" applyFill="1" applyBorder="1" applyAlignment="1">
      <alignment horizontal="center" vertical="top"/>
    </xf>
    <xf numFmtId="4" fontId="47" fillId="46" borderId="17" xfId="236" applyNumberFormat="1" applyFont="1" applyFill="1" applyBorder="1" applyAlignment="1">
      <alignment vertical="top"/>
    </xf>
    <xf numFmtId="170" fontId="47" fillId="46" borderId="17" xfId="236" applyNumberFormat="1" applyFont="1" applyFill="1" applyBorder="1" applyAlignment="1">
      <alignment horizontal="right" vertical="top"/>
    </xf>
    <xf numFmtId="37" fontId="46" fillId="46" borderId="17" xfId="236" applyNumberFormat="1" applyFont="1" applyFill="1" applyBorder="1" applyAlignment="1">
      <alignment vertical="top"/>
    </xf>
    <xf numFmtId="191" fontId="47" fillId="46" borderId="17" xfId="236" applyNumberFormat="1" applyFont="1" applyFill="1" applyBorder="1" applyAlignment="1">
      <alignment vertical="top"/>
    </xf>
    <xf numFmtId="0" fontId="46" fillId="46" borderId="17" xfId="236" applyFont="1" applyFill="1" applyBorder="1" applyAlignment="1">
      <alignment vertical="top"/>
    </xf>
    <xf numFmtId="37" fontId="47" fillId="46" borderId="17" xfId="236" applyNumberFormat="1" applyFont="1" applyFill="1" applyBorder="1" applyAlignment="1">
      <alignment vertical="top"/>
    </xf>
    <xf numFmtId="0" fontId="47" fillId="46" borderId="17" xfId="236" quotePrefix="1" applyFont="1" applyFill="1" applyBorder="1" applyAlignment="1">
      <alignment horizontal="left" vertical="top"/>
    </xf>
    <xf numFmtId="191" fontId="47" fillId="46" borderId="17" xfId="236" applyNumberFormat="1" applyFont="1" applyFill="1" applyBorder="1" applyAlignment="1">
      <alignment horizontal="right" vertical="top"/>
    </xf>
    <xf numFmtId="177" fontId="47" fillId="46" borderId="0" xfId="236" applyNumberFormat="1" applyFont="1" applyFill="1" applyAlignment="1">
      <alignment vertical="top"/>
    </xf>
    <xf numFmtId="0" fontId="48" fillId="46" borderId="25" xfId="0" applyFont="1" applyFill="1" applyBorder="1" applyAlignment="1">
      <alignment horizontal="center" vertical="top"/>
    </xf>
    <xf numFmtId="0" fontId="47" fillId="46" borderId="0" xfId="0" quotePrefix="1" applyFont="1" applyFill="1" applyBorder="1" applyAlignment="1">
      <alignment horizontal="left" vertical="top"/>
    </xf>
    <xf numFmtId="0" fontId="47" fillId="46" borderId="0" xfId="236" applyFont="1" applyFill="1" applyBorder="1" applyAlignment="1" applyProtection="1">
      <alignment horizontal="left" vertical="top" wrapText="1"/>
      <protection locked="0"/>
    </xf>
  </cellXfs>
  <cellStyles count="458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20% - Accent1" xfId="7"/>
    <cellStyle name="20% - Accent1 2" xfId="326"/>
    <cellStyle name="20% - Accent1 3" xfId="327"/>
    <cellStyle name="20% - Accent2" xfId="8"/>
    <cellStyle name="20% - Accent2 2" xfId="328"/>
    <cellStyle name="20% - Accent2 3" xfId="329"/>
    <cellStyle name="20% - Accent3" xfId="9"/>
    <cellStyle name="20% - Accent3 2" xfId="330"/>
    <cellStyle name="20% - Accent3 3" xfId="331"/>
    <cellStyle name="20% - Accent4" xfId="10"/>
    <cellStyle name="20% - Accent4 2" xfId="332"/>
    <cellStyle name="20% - Accent4 3" xfId="333"/>
    <cellStyle name="20% - Accent5" xfId="11"/>
    <cellStyle name="20% - Accent6" xfId="12"/>
    <cellStyle name="20% - Accent6 2" xfId="334"/>
    <cellStyle name="20% - Accent6 3" xfId="335"/>
    <cellStyle name="20% - Énfasis1 2" xfId="13"/>
    <cellStyle name="20% - Énfasis1 3" xfId="14"/>
    <cellStyle name="20% - Énfasis1 4" xfId="336"/>
    <cellStyle name="20% - Énfasis2 2" xfId="15"/>
    <cellStyle name="20% - Énfasis2 3" xfId="16"/>
    <cellStyle name="20% - Énfasis2 4" xfId="337"/>
    <cellStyle name="20% - Énfasis3 2" xfId="17"/>
    <cellStyle name="20% - Énfasis3 3" xfId="18"/>
    <cellStyle name="20% - Énfasis3 4" xfId="338"/>
    <cellStyle name="20% - Énfasis4 2" xfId="19"/>
    <cellStyle name="20% - Énfasis4 3" xfId="20"/>
    <cellStyle name="20% - Énfasis4 4" xfId="339"/>
    <cellStyle name="20% - Énfasis5 2" xfId="21"/>
    <cellStyle name="20% - Énfasis5 3" xfId="22"/>
    <cellStyle name="20% - Énfasis6 2" xfId="23"/>
    <cellStyle name="20% - Énfasis6 3" xfId="24"/>
    <cellStyle name="20% - Énfasis6 4" xfId="340"/>
    <cellStyle name="40 % - Accent1" xfId="25"/>
    <cellStyle name="40 % - Accent2" xfId="26"/>
    <cellStyle name="40 % - Accent3" xfId="27"/>
    <cellStyle name="40 % - Accent4" xfId="28"/>
    <cellStyle name="40 % - Accent5" xfId="29"/>
    <cellStyle name="40 % - Accent6" xfId="30"/>
    <cellStyle name="40% - Accent1" xfId="31"/>
    <cellStyle name="40% - Accent1 2" xfId="341"/>
    <cellStyle name="40% - Accent1 3" xfId="342"/>
    <cellStyle name="40% - Accent2" xfId="32"/>
    <cellStyle name="40% - Accent3" xfId="33"/>
    <cellStyle name="40% - Accent3 2" xfId="343"/>
    <cellStyle name="40% - Accent3 3" xfId="344"/>
    <cellStyle name="40% - Accent4" xfId="34"/>
    <cellStyle name="40% - Accent4 2" xfId="345"/>
    <cellStyle name="40% - Accent4 3" xfId="346"/>
    <cellStyle name="40% - Accent5" xfId="35"/>
    <cellStyle name="40% - Accent5 2" xfId="347"/>
    <cellStyle name="40% - Accent5 3" xfId="348"/>
    <cellStyle name="40% - Accent6" xfId="36"/>
    <cellStyle name="40% - Accent6 2" xfId="349"/>
    <cellStyle name="40% - Accent6 3" xfId="350"/>
    <cellStyle name="40% - Énfasis1 2" xfId="37"/>
    <cellStyle name="40% - Énfasis1 3" xfId="38"/>
    <cellStyle name="40% - Énfasis1 4" xfId="351"/>
    <cellStyle name="40% - Énfasis2 2" xfId="39"/>
    <cellStyle name="40% - Énfasis2 3" xfId="40"/>
    <cellStyle name="40% - Énfasis3 2" xfId="41"/>
    <cellStyle name="40% - Énfasis3 3" xfId="42"/>
    <cellStyle name="40% - Énfasis3 4" xfId="352"/>
    <cellStyle name="40% - Énfasis4 2" xfId="43"/>
    <cellStyle name="40% - Énfasis4 3" xfId="44"/>
    <cellStyle name="40% - Énfasis4 4" xfId="353"/>
    <cellStyle name="40% - Énfasis5 2" xfId="45"/>
    <cellStyle name="40% - Énfasis5 3" xfId="46"/>
    <cellStyle name="40% - Énfasis5 4" xfId="354"/>
    <cellStyle name="40% - Énfasis6 2" xfId="47"/>
    <cellStyle name="40% - Énfasis6 3" xfId="48"/>
    <cellStyle name="40% - Énfasis6 4" xfId="355"/>
    <cellStyle name="60 % - Accent1" xfId="49"/>
    <cellStyle name="60 % - Accent2" xfId="50"/>
    <cellStyle name="60 % - Accent3" xfId="51"/>
    <cellStyle name="60 % - Accent4" xfId="52"/>
    <cellStyle name="60 % - Accent5" xfId="53"/>
    <cellStyle name="60 % - Accent6" xfId="54"/>
    <cellStyle name="60% - Accent1" xfId="55"/>
    <cellStyle name="60% - Accent1 2" xfId="356"/>
    <cellStyle name="60% - Accent1 3" xfId="357"/>
    <cellStyle name="60% - Accent2" xfId="56"/>
    <cellStyle name="60% - Accent2 2" xfId="358"/>
    <cellStyle name="60% - Accent2 3" xfId="359"/>
    <cellStyle name="60% - Accent3" xfId="57"/>
    <cellStyle name="60% - Accent3 2" xfId="360"/>
    <cellStyle name="60% - Accent3 3" xfId="361"/>
    <cellStyle name="60% - Accent4" xfId="58"/>
    <cellStyle name="60% - Accent4 2" xfId="362"/>
    <cellStyle name="60% - Accent4 3" xfId="363"/>
    <cellStyle name="60% - Accent5" xfId="59"/>
    <cellStyle name="60% - Accent5 2" xfId="364"/>
    <cellStyle name="60% - Accent5 3" xfId="365"/>
    <cellStyle name="60% - Accent6" xfId="60"/>
    <cellStyle name="60% - Accent6 2" xfId="366"/>
    <cellStyle name="60% - Accent6 3" xfId="367"/>
    <cellStyle name="60% - Énfasis1 2" xfId="61"/>
    <cellStyle name="60% - Énfasis1 3" xfId="62"/>
    <cellStyle name="60% - Énfasis1 4" xfId="368"/>
    <cellStyle name="60% - Énfasis2 2" xfId="63"/>
    <cellStyle name="60% - Énfasis2 3" xfId="64"/>
    <cellStyle name="60% - Énfasis2 4" xfId="369"/>
    <cellStyle name="60% - Énfasis3 2" xfId="65"/>
    <cellStyle name="60% - Énfasis3 3" xfId="66"/>
    <cellStyle name="60% - Énfasis3 4" xfId="370"/>
    <cellStyle name="60% - Énfasis4 2" xfId="67"/>
    <cellStyle name="60% - Énfasis4 3" xfId="68"/>
    <cellStyle name="60% - Énfasis4 4" xfId="371"/>
    <cellStyle name="60% - Énfasis5 2" xfId="69"/>
    <cellStyle name="60% - Énfasis5 3" xfId="70"/>
    <cellStyle name="60% - Énfasis5 4" xfId="372"/>
    <cellStyle name="60% - Énfasis6 2" xfId="71"/>
    <cellStyle name="60% - Énfasis6 3" xfId="72"/>
    <cellStyle name="60% - Énfasis6 4" xfId="373"/>
    <cellStyle name="Accent1" xfId="73"/>
    <cellStyle name="Accent1 - 20%" xfId="74"/>
    <cellStyle name="Accent1 - 40%" xfId="75"/>
    <cellStyle name="Accent1 - 60%" xfId="76"/>
    <cellStyle name="Accent1 2" xfId="77"/>
    <cellStyle name="Accent1 3" xfId="374"/>
    <cellStyle name="Accent2" xfId="78"/>
    <cellStyle name="Accent2 - 20%" xfId="79"/>
    <cellStyle name="Accent2 - 40%" xfId="80"/>
    <cellStyle name="Accent2 - 60%" xfId="81"/>
    <cellStyle name="Accent2 2" xfId="82"/>
    <cellStyle name="Accent2 3" xfId="375"/>
    <cellStyle name="Accent3" xfId="83"/>
    <cellStyle name="Accent3 - 20%" xfId="84"/>
    <cellStyle name="Accent3 - 40%" xfId="85"/>
    <cellStyle name="Accent3 - 60%" xfId="86"/>
    <cellStyle name="Accent3 2" xfId="87"/>
    <cellStyle name="Accent3 3" xfId="376"/>
    <cellStyle name="Accent4" xfId="88"/>
    <cellStyle name="Accent4 - 20%" xfId="89"/>
    <cellStyle name="Accent4 - 40%" xfId="90"/>
    <cellStyle name="Accent4 - 60%" xfId="91"/>
    <cellStyle name="Accent4 2" xfId="92"/>
    <cellStyle name="Accent4 3" xfId="377"/>
    <cellStyle name="Accent5" xfId="93"/>
    <cellStyle name="Accent5 - 20%" xfId="94"/>
    <cellStyle name="Accent5 - 40%" xfId="95"/>
    <cellStyle name="Accent5 - 60%" xfId="96"/>
    <cellStyle name="Accent5 2" xfId="97"/>
    <cellStyle name="Accent6" xfId="98"/>
    <cellStyle name="Accent6 - 20%" xfId="99"/>
    <cellStyle name="Accent6 - 40%" xfId="100"/>
    <cellStyle name="Accent6 - 60%" xfId="101"/>
    <cellStyle name="Accent6 2" xfId="102"/>
    <cellStyle name="Accent6 3" xfId="378"/>
    <cellStyle name="Avertissement" xfId="103"/>
    <cellStyle name="Bad" xfId="104"/>
    <cellStyle name="Bad 2" xfId="105"/>
    <cellStyle name="Bad 3" xfId="379"/>
    <cellStyle name="Buena 2" xfId="106"/>
    <cellStyle name="Buena 3" xfId="107"/>
    <cellStyle name="Buena 4" xfId="380"/>
    <cellStyle name="Calcul" xfId="108"/>
    <cellStyle name="Calculation" xfId="109"/>
    <cellStyle name="Calculation 2" xfId="110"/>
    <cellStyle name="Calculation 3" xfId="381"/>
    <cellStyle name="Cálculo 2" xfId="111"/>
    <cellStyle name="Cálculo 3" xfId="112"/>
    <cellStyle name="Cálculo 4" xfId="382"/>
    <cellStyle name="Celda de comprobación 2" xfId="113"/>
    <cellStyle name="Celda de comprobación 3" xfId="114"/>
    <cellStyle name="Celda vinculada 2" xfId="115"/>
    <cellStyle name="Celda vinculada 3" xfId="116"/>
    <cellStyle name="Celda vinculada 4" xfId="383"/>
    <cellStyle name="Cellule liée" xfId="117"/>
    <cellStyle name="Check Cell" xfId="118"/>
    <cellStyle name="Check Cell 2" xfId="119"/>
    <cellStyle name="Comma 2" xfId="120"/>
    <cellStyle name="Comma 2 2" xfId="121"/>
    <cellStyle name="Comma 2 3" xfId="439"/>
    <cellStyle name="Comma 3" xfId="122"/>
    <cellStyle name="Comma 3 2 3" xfId="451"/>
    <cellStyle name="Comma 4" xfId="123"/>
    <cellStyle name="Comma 5" xfId="124"/>
    <cellStyle name="Comma 6" xfId="125"/>
    <cellStyle name="Comma 7" xfId="126"/>
    <cellStyle name="Commentaire" xfId="127"/>
    <cellStyle name="Currency 2" xfId="128"/>
    <cellStyle name="Currency 3" xfId="129"/>
    <cellStyle name="Currency 3 2" xfId="130"/>
    <cellStyle name="Currency 3_APU CIVIL WORKS ACUEDUCTO PERAVIA_source" xfId="131"/>
    <cellStyle name="Currency 4" xfId="132"/>
    <cellStyle name="Emphasis 1" xfId="133"/>
    <cellStyle name="Emphasis 2" xfId="134"/>
    <cellStyle name="Emphasis 3" xfId="135"/>
    <cellStyle name="Encabezado 4 2" xfId="136"/>
    <cellStyle name="Encabezado 4 3" xfId="137"/>
    <cellStyle name="Encabezado 4 4" xfId="384"/>
    <cellStyle name="Énfasis1 2" xfId="138"/>
    <cellStyle name="Énfasis1 3" xfId="139"/>
    <cellStyle name="Énfasis1 4" xfId="385"/>
    <cellStyle name="Énfasis2 2" xfId="140"/>
    <cellStyle name="Énfasis2 3" xfId="141"/>
    <cellStyle name="Énfasis2 4" xfId="386"/>
    <cellStyle name="Énfasis3 2" xfId="142"/>
    <cellStyle name="Énfasis3 3" xfId="143"/>
    <cellStyle name="Énfasis3 4" xfId="387"/>
    <cellStyle name="Énfasis4 2" xfId="144"/>
    <cellStyle name="Énfasis4 3" xfId="145"/>
    <cellStyle name="Énfasis4 4" xfId="388"/>
    <cellStyle name="Énfasis5 2" xfId="146"/>
    <cellStyle name="Énfasis5 3" xfId="147"/>
    <cellStyle name="Énfasis6 2" xfId="148"/>
    <cellStyle name="Énfasis6 3" xfId="149"/>
    <cellStyle name="Énfasis6 4" xfId="389"/>
    <cellStyle name="Entrada 2" xfId="150"/>
    <cellStyle name="Entrada 3" xfId="151"/>
    <cellStyle name="Entrada 4" xfId="390"/>
    <cellStyle name="Entrée" xfId="152"/>
    <cellStyle name="Euro" xfId="153"/>
    <cellStyle name="Euro 2" xfId="154"/>
    <cellStyle name="Euro 3" xfId="155"/>
    <cellStyle name="Euro 4" xfId="320"/>
    <cellStyle name="Euro 5" xfId="391"/>
    <cellStyle name="Euro 6" xfId="392"/>
    <cellStyle name="Euro_09 red distribucion ondina y las malvinas y correccion averias, ac. hato mayor" xfId="156"/>
    <cellStyle name="Explanatory Text" xfId="157"/>
    <cellStyle name="F2" xfId="158"/>
    <cellStyle name="F2 2" xfId="159"/>
    <cellStyle name="F2_act 102-11 al 46-11 REH OT, EST BOM, PT Y DR AC CASTILLO LOS CAFES" xfId="160"/>
    <cellStyle name="F3" xfId="161"/>
    <cellStyle name="F3 2" xfId="162"/>
    <cellStyle name="F3_act 102-11 al 46-11 REH OT, EST BOM, PT Y DR AC CASTILLO LOS CAFES" xfId="163"/>
    <cellStyle name="F4" xfId="164"/>
    <cellStyle name="F4 2" xfId="165"/>
    <cellStyle name="F4_act 102-11 al 46-11 REH OT, EST BOM, PT Y DR AC CASTILLO LOS CAFES" xfId="166"/>
    <cellStyle name="F5" xfId="167"/>
    <cellStyle name="F5 2" xfId="168"/>
    <cellStyle name="F5_act 102-11 al 46-11 REH OT, EST BOM, PT Y DR AC CASTILLO LOS CAFES" xfId="169"/>
    <cellStyle name="F6" xfId="170"/>
    <cellStyle name="F6 2" xfId="171"/>
    <cellStyle name="F6_act 102-11 al 46-11 REH OT, EST BOM, PT Y DR AC CASTILLO LOS CAFES" xfId="172"/>
    <cellStyle name="F7" xfId="173"/>
    <cellStyle name="F7 2" xfId="174"/>
    <cellStyle name="F7_act 102-11 al 46-11 REH OT, EST BOM, PT Y DR AC CASTILLO LOS CAFES" xfId="175"/>
    <cellStyle name="F8" xfId="176"/>
    <cellStyle name="F8 2" xfId="177"/>
    <cellStyle name="F8_act 102-11 al 46-11 REH OT, EST BOM, PT Y DR AC CASTILLO LOS CAFES" xfId="178"/>
    <cellStyle name="Good" xfId="179"/>
    <cellStyle name="Good 2" xfId="180"/>
    <cellStyle name="Heading 1" xfId="181"/>
    <cellStyle name="Heading 1 2" xfId="182"/>
    <cellStyle name="Heading 1 3" xfId="393"/>
    <cellStyle name="Heading 2" xfId="183"/>
    <cellStyle name="Heading 2 2" xfId="184"/>
    <cellStyle name="Heading 2 3" xfId="394"/>
    <cellStyle name="Heading 3" xfId="185"/>
    <cellStyle name="Heading 3 2" xfId="395"/>
    <cellStyle name="Heading 3 3" xfId="396"/>
    <cellStyle name="Heading 4" xfId="186"/>
    <cellStyle name="Heading 4 2" xfId="397"/>
    <cellStyle name="Hipervínculo 2" xfId="187"/>
    <cellStyle name="Incorrecto 2" xfId="188"/>
    <cellStyle name="Incorrecto 3" xfId="189"/>
    <cellStyle name="Incorrecto 4" xfId="398"/>
    <cellStyle name="Input" xfId="190"/>
    <cellStyle name="Input 2" xfId="191"/>
    <cellStyle name="Insatisfaisant" xfId="192"/>
    <cellStyle name="Linked Cell" xfId="193"/>
    <cellStyle name="Linked Cell 2" xfId="194"/>
    <cellStyle name="Millares" xfId="195" builtinId="3"/>
    <cellStyle name="Millares 10" xfId="196"/>
    <cellStyle name="Millares 10 2" xfId="446"/>
    <cellStyle name="Millares 10 5" xfId="455"/>
    <cellStyle name="Millares 11" xfId="197"/>
    <cellStyle name="Millares 11 2" xfId="321"/>
    <cellStyle name="Millares 11 3" xfId="444"/>
    <cellStyle name="Millares 12" xfId="319"/>
    <cellStyle name="Millares 13" xfId="456"/>
    <cellStyle name="Millares 14" xfId="449"/>
    <cellStyle name="Millares 2" xfId="198"/>
    <cellStyle name="Millares 2 2" xfId="199"/>
    <cellStyle name="Millares 2 2 2" xfId="200"/>
    <cellStyle name="Millares 2 2 2 2 2" xfId="450"/>
    <cellStyle name="Millares 2 2 3" xfId="437"/>
    <cellStyle name="Millares 2 2_304-12 medidores SAN CRISTOBAL" xfId="201"/>
    <cellStyle name="Millares 2 3" xfId="202"/>
    <cellStyle name="Millares 2 3 2" xfId="203"/>
    <cellStyle name="Millares 2 3 2 2" xfId="204"/>
    <cellStyle name="Millares 2 3 3" xfId="322"/>
    <cellStyle name="Millares 2 4" xfId="205"/>
    <cellStyle name="Millares 2 5" xfId="206"/>
    <cellStyle name="Millares 2 6" xfId="399"/>
    <cellStyle name="Millares 2_111-12 ac neyba zona alta" xfId="207"/>
    <cellStyle name="Millares 3" xfId="208"/>
    <cellStyle name="Millares 3 11" xfId="452"/>
    <cellStyle name="Millares 3 2" xfId="209"/>
    <cellStyle name="Millares 3 2 2" xfId="400"/>
    <cellStyle name="Millares 3 3" xfId="210"/>
    <cellStyle name="Millares 3 3 2" xfId="325"/>
    <cellStyle name="Millares 3 4" xfId="211"/>
    <cellStyle name="Millares 3_111-12 ac neyba zona alta" xfId="212"/>
    <cellStyle name="Millares 4" xfId="213"/>
    <cellStyle name="Millares 4 2" xfId="214"/>
    <cellStyle name="Millares 4 3" xfId="215"/>
    <cellStyle name="Millares 4_304-12 medidores SAN CRISTOBAL" xfId="216"/>
    <cellStyle name="Millares 5" xfId="217"/>
    <cellStyle name="Millares 5 3" xfId="218"/>
    <cellStyle name="Millares 5 3 2" xfId="219"/>
    <cellStyle name="Millares 5 3 2 2" xfId="441"/>
    <cellStyle name="Millares 5 3 3" xfId="438"/>
    <cellStyle name="Millares 6" xfId="220"/>
    <cellStyle name="Millares 7" xfId="221"/>
    <cellStyle name="Millares 7 2" xfId="222"/>
    <cellStyle name="Millares 8" xfId="223"/>
    <cellStyle name="Millares 8 2" xfId="224"/>
    <cellStyle name="Millares 9" xfId="225"/>
    <cellStyle name="Millares_SISTEMA DE SANEAMIENTO BASICO AC. LA ISLETA, CASTILLO" xfId="457"/>
    <cellStyle name="Moneda 2" xfId="226"/>
    <cellStyle name="Moneda 2 2" xfId="227"/>
    <cellStyle name="Moneda 2_304-12 medidores SAN CRISTOBAL" xfId="228"/>
    <cellStyle name="Moneda 3" xfId="229"/>
    <cellStyle name="Moneda 3 2" xfId="230"/>
    <cellStyle name="Moneda 4" xfId="231"/>
    <cellStyle name="Neutral 2" xfId="232"/>
    <cellStyle name="Neutral 3" xfId="401"/>
    <cellStyle name="Neutre" xfId="233"/>
    <cellStyle name="No-definido" xfId="234"/>
    <cellStyle name="Normal" xfId="0" builtinId="0"/>
    <cellStyle name="Normal - Style1" xfId="235"/>
    <cellStyle name="Normal 10" xfId="236"/>
    <cellStyle name="Normal 10 2" xfId="237"/>
    <cellStyle name="Normal 10 2 2" xfId="443"/>
    <cellStyle name="Normal 10 3" xfId="323"/>
    <cellStyle name="Normal 10 4" xfId="436"/>
    <cellStyle name="Normal 11" xfId="238"/>
    <cellStyle name="Normal 11 2" xfId="447"/>
    <cellStyle name="Normal 12" xfId="239"/>
    <cellStyle name="Normal 12 2" xfId="240"/>
    <cellStyle name="Normal 12 2 2" xfId="324"/>
    <cellStyle name="Normal 13" xfId="241"/>
    <cellStyle name="Normal 13 2" xfId="242"/>
    <cellStyle name="Normal 13 2 2" xfId="243"/>
    <cellStyle name="Normal 13 2 2 2" xfId="440"/>
    <cellStyle name="Normal 14" xfId="244"/>
    <cellStyle name="Normal 14 2" xfId="245"/>
    <cellStyle name="Normal 15" xfId="246"/>
    <cellStyle name="Normal 16" xfId="247"/>
    <cellStyle name="Normal 16 2" xfId="248"/>
    <cellStyle name="Normal 17" xfId="249"/>
    <cellStyle name="Normal 18" xfId="250"/>
    <cellStyle name="Normal 19" xfId="251"/>
    <cellStyle name="Normal 2" xfId="252"/>
    <cellStyle name="Normal 2 2" xfId="253"/>
    <cellStyle name="Normal 2 2 2" xfId="254"/>
    <cellStyle name="Normal 2 3" xfId="255"/>
    <cellStyle name="Normal 2 3 2" xfId="256"/>
    <cellStyle name="Normal 2 3 2 2" xfId="442"/>
    <cellStyle name="Normal 2 4" xfId="257"/>
    <cellStyle name="Normal 2 4 2" xfId="258"/>
    <cellStyle name="Normal 2 4 2 2" xfId="448"/>
    <cellStyle name="Normal 2 5" xfId="402"/>
    <cellStyle name="Normal 2_07-09 presupu..." xfId="259"/>
    <cellStyle name="Normal 2_ANALISIS REC 3" xfId="260"/>
    <cellStyle name="Normal 20" xfId="261"/>
    <cellStyle name="Normal 21" xfId="403"/>
    <cellStyle name="Normal 22" xfId="404"/>
    <cellStyle name="Normal 23" xfId="405"/>
    <cellStyle name="Normal 24" xfId="406"/>
    <cellStyle name="Normal 25" xfId="407"/>
    <cellStyle name="Normal 26" xfId="408"/>
    <cellStyle name="Normal 27" xfId="409"/>
    <cellStyle name="Normal 28" xfId="410"/>
    <cellStyle name="Normal 29" xfId="411"/>
    <cellStyle name="Normal 3" xfId="262"/>
    <cellStyle name="Normal 3 2" xfId="263"/>
    <cellStyle name="Normal 3 3" xfId="264"/>
    <cellStyle name="Normal 3_20-12 REHABILITACION ACUEDUCTO MULTIPLE JANICO" xfId="412"/>
    <cellStyle name="Normal 30" xfId="413"/>
    <cellStyle name="Normal 31" xfId="414"/>
    <cellStyle name="Normal 32" xfId="415"/>
    <cellStyle name="Normal 33" xfId="416"/>
    <cellStyle name="Normal 34" xfId="417"/>
    <cellStyle name="Normal 35" xfId="418"/>
    <cellStyle name="Normal 36" xfId="419"/>
    <cellStyle name="Normal 37" xfId="454"/>
    <cellStyle name="Normal 4" xfId="265"/>
    <cellStyle name="Normal 4 2" xfId="420"/>
    <cellStyle name="Normal 5" xfId="266"/>
    <cellStyle name="Normal 5 2" xfId="267"/>
    <cellStyle name="Normal 5 3" xfId="268"/>
    <cellStyle name="Normal 5 4" xfId="269"/>
    <cellStyle name="Normal 5_PRES. REVISADO No. 6 27-11 AL PRES.  No. 170-05 AC. TIERRA NUEVA JIMANI" xfId="421"/>
    <cellStyle name="Normal 6" xfId="270"/>
    <cellStyle name="Normal 7" xfId="271"/>
    <cellStyle name="Normal 8" xfId="272"/>
    <cellStyle name="Normal 8 2" xfId="273"/>
    <cellStyle name="Normal 8_ACT. No. 06 al 228-09 TERMINACION REDES DEL SECTOR 1 ACUEDUCTO PALO VERDE (OCTUBRE 2011)" xfId="422"/>
    <cellStyle name="Normal 85" xfId="453"/>
    <cellStyle name="Normal 9" xfId="274"/>
    <cellStyle name="Normal 9 2" xfId="275"/>
    <cellStyle name="Normal_Ppresupuesto Acuducto de  estancia del yaque, Pozos # 1 y  2" xfId="276"/>
    <cellStyle name="Normal_presupuesto" xfId="435"/>
    <cellStyle name="Notas 2" xfId="277"/>
    <cellStyle name="Notas 3" xfId="278"/>
    <cellStyle name="Notas 4" xfId="423"/>
    <cellStyle name="Note" xfId="279"/>
    <cellStyle name="Note 2" xfId="280"/>
    <cellStyle name="Output" xfId="281"/>
    <cellStyle name="Output 2" xfId="282"/>
    <cellStyle name="Output 3" xfId="424"/>
    <cellStyle name="Percent 2" xfId="283"/>
    <cellStyle name="Porcentaje 2" xfId="284"/>
    <cellStyle name="Porcentaje 2 2" xfId="445"/>
    <cellStyle name="Porcentual 2" xfId="285"/>
    <cellStyle name="Porcentual 2 2" xfId="286"/>
    <cellStyle name="Porcentual 2 2 2" xfId="425"/>
    <cellStyle name="Porcentual 2 3" xfId="426"/>
    <cellStyle name="Porcentual 2_304-12 medidores SAN CRISTOBAL" xfId="287"/>
    <cellStyle name="Porcentual 3" xfId="288"/>
    <cellStyle name="Porcentual 4" xfId="289"/>
    <cellStyle name="Porcentual 5" xfId="290"/>
    <cellStyle name="Salida 2" xfId="291"/>
    <cellStyle name="Salida 3" xfId="292"/>
    <cellStyle name="Salida 4" xfId="427"/>
    <cellStyle name="Satisfaisant" xfId="293"/>
    <cellStyle name="Sheet Title" xfId="294"/>
    <cellStyle name="Sortie" xfId="295"/>
    <cellStyle name="Texte explicatif" xfId="296"/>
    <cellStyle name="Texto de advertencia 2" xfId="297"/>
    <cellStyle name="Texto de advertencia 3" xfId="298"/>
    <cellStyle name="Texto explicativo 2" xfId="299"/>
    <cellStyle name="Texto explicativo 3" xfId="300"/>
    <cellStyle name="Title" xfId="301"/>
    <cellStyle name="Title 2" xfId="428"/>
    <cellStyle name="Title 3" xfId="429"/>
    <cellStyle name="Titre" xfId="302"/>
    <cellStyle name="Titre 1" xfId="303"/>
    <cellStyle name="Titre 2" xfId="304"/>
    <cellStyle name="Titre 3" xfId="305"/>
    <cellStyle name="Titre 4" xfId="306"/>
    <cellStyle name="Título 1 2" xfId="307"/>
    <cellStyle name="Título 1 3" xfId="308"/>
    <cellStyle name="Título 1 4" xfId="430"/>
    <cellStyle name="Título 2 2" xfId="309"/>
    <cellStyle name="Título 2 3" xfId="310"/>
    <cellStyle name="Título 2 4" xfId="431"/>
    <cellStyle name="Título 3 2" xfId="311"/>
    <cellStyle name="Título 3 3" xfId="312"/>
    <cellStyle name="Título 3 4" xfId="432"/>
    <cellStyle name="Título 4" xfId="313"/>
    <cellStyle name="Título 5" xfId="314"/>
    <cellStyle name="Título 6" xfId="433"/>
    <cellStyle name="Total 2" xfId="315"/>
    <cellStyle name="Total 3" xfId="434"/>
    <cellStyle name="Vérification" xfId="316"/>
    <cellStyle name="Währung" xfId="317"/>
    <cellStyle name="Warning Text" xfId="3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103599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28800" y="214693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103599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28800" y="214693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468</xdr:row>
      <xdr:rowOff>142875</xdr:rowOff>
    </xdr:from>
    <xdr:to>
      <xdr:col>1</xdr:col>
      <xdr:colOff>2619375</xdr:colOff>
      <xdr:row>468</xdr:row>
      <xdr:rowOff>142875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23875" y="89620725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469</xdr:row>
      <xdr:rowOff>142875</xdr:rowOff>
    </xdr:from>
    <xdr:to>
      <xdr:col>1</xdr:col>
      <xdr:colOff>2105025</xdr:colOff>
      <xdr:row>469</xdr:row>
      <xdr:rowOff>142875</xdr:rowOff>
    </xdr:to>
    <xdr:sp macro="" textlink="">
      <xdr:nvSpPr>
        <xdr:cNvPr id="5" name="Line 2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0" y="89801700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475</xdr:row>
      <xdr:rowOff>142875</xdr:rowOff>
    </xdr:from>
    <xdr:to>
      <xdr:col>1</xdr:col>
      <xdr:colOff>2619375</xdr:colOff>
      <xdr:row>475</xdr:row>
      <xdr:rowOff>142875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23875" y="90887550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473</xdr:row>
      <xdr:rowOff>142875</xdr:rowOff>
    </xdr:from>
    <xdr:to>
      <xdr:col>1</xdr:col>
      <xdr:colOff>2105025</xdr:colOff>
      <xdr:row>473</xdr:row>
      <xdr:rowOff>142875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0" y="90525600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103599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28800" y="214693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103599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28800" y="214693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100</xdr:row>
      <xdr:rowOff>137369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28800" y="21631275"/>
          <a:ext cx="0" cy="510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100</xdr:row>
      <xdr:rowOff>137369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28800" y="21631275"/>
          <a:ext cx="0" cy="510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100</xdr:row>
      <xdr:rowOff>137369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28800" y="21631275"/>
          <a:ext cx="0" cy="510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100</xdr:row>
      <xdr:rowOff>137369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28800" y="21631275"/>
          <a:ext cx="0" cy="510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94</xdr:row>
      <xdr:rowOff>183669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18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94</xdr:row>
      <xdr:rowOff>183669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18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142875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161925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142875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142875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45117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28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45117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28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35592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18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35592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18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45117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28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45117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28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35592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18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35592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18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26067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09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26067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409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16542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39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94</xdr:row>
      <xdr:rowOff>0</xdr:rowOff>
    </xdr:from>
    <xdr:to>
      <xdr:col>1</xdr:col>
      <xdr:colOff>1409700</xdr:colOff>
      <xdr:row>96</xdr:row>
      <xdr:rowOff>16542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28800" y="18945225"/>
          <a:ext cx="104775" cy="39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28575</xdr:colOff>
      <xdr:row>25</xdr:row>
      <xdr:rowOff>1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7762875" y="5076825"/>
          <a:ext cx="28575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5880</xdr:colOff>
      <xdr:row>99</xdr:row>
      <xdr:rowOff>103599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3839825" y="21469350"/>
          <a:ext cx="5024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5880</xdr:colOff>
      <xdr:row>99</xdr:row>
      <xdr:rowOff>103599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3839825" y="21469350"/>
          <a:ext cx="5024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5880</xdr:colOff>
      <xdr:row>99</xdr:row>
      <xdr:rowOff>103599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3839825" y="21469350"/>
          <a:ext cx="5024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5880</xdr:colOff>
      <xdr:row>99</xdr:row>
      <xdr:rowOff>103599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3839825" y="21469350"/>
          <a:ext cx="5024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123825</xdr:colOff>
      <xdr:row>96</xdr:row>
      <xdr:rowOff>9525</xdr:rowOff>
    </xdr:from>
    <xdr:to>
      <xdr:col>3</xdr:col>
      <xdr:colOff>133350</xdr:colOff>
      <xdr:row>96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5200650" y="19316700"/>
          <a:ext cx="9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152400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152400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152400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152400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181939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181939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181939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181939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103599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103599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103599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103599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132174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132174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132174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132174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132174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132174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132174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99</xdr:row>
      <xdr:rowOff>132174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10391</xdr:colOff>
      <xdr:row>98</xdr:row>
      <xdr:rowOff>161925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3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161925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98</xdr:row>
      <xdr:rowOff>0</xdr:rowOff>
    </xdr:from>
    <xdr:to>
      <xdr:col>3</xdr:col>
      <xdr:colOff>105641</xdr:colOff>
      <xdr:row>98</xdr:row>
      <xdr:rowOff>142875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5076825" y="21793200"/>
          <a:ext cx="105641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98</xdr:row>
      <xdr:rowOff>161925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142875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142875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828800" y="217932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142875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1409700</xdr:colOff>
      <xdr:row>98</xdr:row>
      <xdr:rowOff>142875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828800" y="219837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142875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161925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142875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142875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105588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29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105588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29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105588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29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105588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29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134163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32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134163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32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134163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32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134163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32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134163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32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134163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32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134163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32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81</xdr:row>
      <xdr:rowOff>0</xdr:rowOff>
    </xdr:from>
    <xdr:to>
      <xdr:col>3</xdr:col>
      <xdr:colOff>10391</xdr:colOff>
      <xdr:row>82</xdr:row>
      <xdr:rowOff>134163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5076825" y="16868775"/>
          <a:ext cx="10391" cy="32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142875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1409700</xdr:colOff>
      <xdr:row>81</xdr:row>
      <xdr:rowOff>142875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828800" y="168687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Compartidos%20Evaluacion%20y%20Costo\CARPETA%202015\MEYVER\ANALISIS%20DE%20COSTOS%20SIMO%20201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proj_int\Hydro-Int-Projets%20Sp&#233;ciaux\1.%20Pays\Rep.%20Dominicaine\7%20Town%20-%202010\Chiffrage\Chiffrage\Complet\APU%20CIVIL%20WORKS%20ACUEDUCTO%20PERAVIA_source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76-12%20remodelacion%20y%20amp.%20ac.%20mult.%20esperalvillo%20la%20place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YVER%20PUJOLS\2013\MARIA%20TRINIDAD%20SANCHEZ%20(CABRERA)\LAS%20GUARANAS%20FINAL2\Documents%20and%20Settings\dell2\Escritorio\Mis%20documentos\presupuestos%202006\85-06%20Reh.%20y%20Ampl.%20Ac.%20Imbert%20(2da.%20alternativ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(FASES C,D,F)"/>
      <sheetName val="OFERTA D.7"/>
      <sheetName val="OFERTA (FASE T)"/>
      <sheetName val="Prelim."/>
      <sheetName val="Mov Tierra"/>
      <sheetName val="Horm."/>
      <sheetName val="Acero"/>
      <sheetName val="Mort y H.S."/>
      <sheetName val="Terminaciones"/>
      <sheetName val="Puertas y Vent."/>
      <sheetName val="Elect - Sanit"/>
      <sheetName val="Verja Per. - Varios"/>
      <sheetName val="Pilotillo"/>
      <sheetName val="Asfaltado"/>
      <sheetName val="APU Tubos"/>
      <sheetName val="APU Acces Acero"/>
      <sheetName val="APU Acces HD"/>
      <sheetName val="APU Acces PVC"/>
      <sheetName val="APU Valvulas"/>
      <sheetName val="Reg. 3.35x3.35x2.7"/>
      <sheetName val="Analisis DCI"/>
      <sheetName val="Mat."/>
      <sheetName val="Mat.2"/>
      <sheetName val="Mat.3"/>
      <sheetName val="M.O. y Eq."/>
      <sheetName val="M.O. y Eq.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2012"/>
      <sheetName val="ANALISIS "/>
      <sheetName val="CUB-10181-3(Rescision)"/>
      <sheetName val="Módulo1"/>
    </sheetNames>
    <sheetDataSet>
      <sheetData sheetId="0" refreshError="1"/>
      <sheetData sheetId="1" refreshError="1"/>
      <sheetData sheetId="2">
        <row r="457">
          <cell r="E457">
            <v>8305.2999999999993</v>
          </cell>
        </row>
        <row r="527">
          <cell r="E527">
            <v>9402.43</v>
          </cell>
        </row>
        <row r="1157">
          <cell r="E1157">
            <v>21556.75</v>
          </cell>
        </row>
        <row r="1171">
          <cell r="E1171">
            <v>1200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78"/>
  <sheetViews>
    <sheetView tabSelected="1" view="pageBreakPreview" zoomScaleNormal="100" zoomScaleSheetLayoutView="100" workbookViewId="0"/>
  </sheetViews>
  <sheetFormatPr baseColWidth="10" defaultColWidth="9.140625" defaultRowHeight="14.25" x14ac:dyDescent="0.2"/>
  <cols>
    <col min="1" max="1" width="7.5703125" style="6" customWidth="1"/>
    <col min="2" max="2" width="65" style="64" customWidth="1"/>
    <col min="3" max="3" width="9.42578125" style="171" customWidth="1"/>
    <col min="4" max="4" width="5.42578125" style="64" customWidth="1"/>
    <col min="5" max="5" width="12.5703125" style="171" customWidth="1"/>
    <col min="6" max="6" width="16.5703125" style="64" customWidth="1"/>
    <col min="7" max="16384" width="9.140625" style="64"/>
  </cols>
  <sheetData>
    <row r="1" spans="1:6" x14ac:dyDescent="0.2">
      <c r="A1" s="57" t="s">
        <v>108</v>
      </c>
      <c r="B1" s="62"/>
      <c r="C1" s="63"/>
      <c r="D1" s="62"/>
      <c r="E1" s="63"/>
      <c r="F1" s="62"/>
    </row>
    <row r="2" spans="1:6" x14ac:dyDescent="0.2">
      <c r="A2" s="57"/>
      <c r="B2" s="62"/>
      <c r="C2" s="63"/>
      <c r="D2" s="62"/>
      <c r="E2" s="63"/>
      <c r="F2" s="62"/>
    </row>
    <row r="3" spans="1:6" x14ac:dyDescent="0.2">
      <c r="A3" s="57"/>
      <c r="B3" s="62"/>
      <c r="C3" s="63"/>
      <c r="D3" s="62"/>
      <c r="E3" s="63"/>
      <c r="F3" s="62"/>
    </row>
    <row r="4" spans="1:6" x14ac:dyDescent="0.2">
      <c r="A4" s="65" t="s">
        <v>92</v>
      </c>
      <c r="B4" s="66"/>
      <c r="C4" s="66"/>
      <c r="D4" s="66"/>
      <c r="E4" s="66"/>
      <c r="F4" s="66"/>
    </row>
    <row r="5" spans="1:6" ht="18.75" customHeight="1" x14ac:dyDescent="0.2">
      <c r="A5" s="173" t="s">
        <v>107</v>
      </c>
      <c r="B5" s="173"/>
      <c r="C5" s="173"/>
      <c r="D5" s="173"/>
      <c r="E5" s="173"/>
      <c r="F5" s="173"/>
    </row>
    <row r="6" spans="1:6" x14ac:dyDescent="0.2">
      <c r="A6" s="67" t="s">
        <v>106</v>
      </c>
      <c r="B6" s="68"/>
      <c r="C6" s="68"/>
      <c r="D6" s="68"/>
      <c r="E6" s="69" t="s">
        <v>27</v>
      </c>
      <c r="F6" s="68"/>
    </row>
    <row r="7" spans="1:6" ht="15.75" x14ac:dyDescent="0.2">
      <c r="A7" s="172" t="s">
        <v>104</v>
      </c>
      <c r="B7" s="172"/>
      <c r="C7" s="172"/>
      <c r="D7" s="172"/>
      <c r="E7" s="172"/>
      <c r="F7" s="172"/>
    </row>
    <row r="8" spans="1:6" ht="15" x14ac:dyDescent="0.2">
      <c r="A8" s="1" t="s">
        <v>0</v>
      </c>
      <c r="B8" s="2" t="s">
        <v>14</v>
      </c>
      <c r="C8" s="3" t="s">
        <v>12</v>
      </c>
      <c r="D8" s="2" t="s">
        <v>19</v>
      </c>
      <c r="E8" s="3" t="s">
        <v>1</v>
      </c>
      <c r="F8" s="3" t="s">
        <v>2</v>
      </c>
    </row>
    <row r="9" spans="1:6" x14ac:dyDescent="0.2">
      <c r="A9" s="70"/>
      <c r="B9" s="71"/>
      <c r="C9" s="72"/>
      <c r="D9" s="73"/>
      <c r="E9" s="72"/>
      <c r="F9" s="72"/>
    </row>
    <row r="10" spans="1:6" ht="15" x14ac:dyDescent="0.2">
      <c r="A10" s="10" t="s">
        <v>10</v>
      </c>
      <c r="B10" s="74" t="s">
        <v>91</v>
      </c>
      <c r="C10" s="7"/>
      <c r="D10" s="8"/>
      <c r="E10" s="9"/>
      <c r="F10" s="7"/>
    </row>
    <row r="11" spans="1:6" ht="15" x14ac:dyDescent="0.2">
      <c r="A11" s="10"/>
      <c r="B11" s="74"/>
      <c r="C11" s="7"/>
      <c r="D11" s="8"/>
      <c r="E11" s="9"/>
      <c r="F11" s="7"/>
    </row>
    <row r="12" spans="1:6" ht="15" x14ac:dyDescent="0.2">
      <c r="A12" s="75">
        <v>1</v>
      </c>
      <c r="B12" s="76" t="s">
        <v>74</v>
      </c>
      <c r="C12" s="7"/>
      <c r="D12" s="8"/>
      <c r="E12" s="53"/>
      <c r="F12" s="53"/>
    </row>
    <row r="13" spans="1:6" x14ac:dyDescent="0.2">
      <c r="A13" s="77">
        <v>1.1000000000000001</v>
      </c>
      <c r="B13" s="78" t="s">
        <v>69</v>
      </c>
      <c r="C13" s="11">
        <v>1</v>
      </c>
      <c r="D13" s="79" t="s">
        <v>93</v>
      </c>
      <c r="E13" s="54"/>
      <c r="F13" s="80">
        <f>ROUND(C13*E13,2)</f>
        <v>0</v>
      </c>
    </row>
    <row r="14" spans="1:6" x14ac:dyDescent="0.2">
      <c r="A14" s="77"/>
      <c r="B14" s="78"/>
      <c r="C14" s="11"/>
      <c r="D14" s="79"/>
      <c r="E14" s="54"/>
      <c r="F14" s="80"/>
    </row>
    <row r="15" spans="1:6" ht="15" x14ac:dyDescent="0.2">
      <c r="A15" s="75">
        <v>2</v>
      </c>
      <c r="B15" s="76" t="s">
        <v>29</v>
      </c>
      <c r="C15" s="14"/>
      <c r="D15" s="81"/>
      <c r="E15" s="82"/>
      <c r="F15" s="80"/>
    </row>
    <row r="16" spans="1:6" x14ac:dyDescent="0.2">
      <c r="A16" s="22">
        <v>2.1</v>
      </c>
      <c r="B16" s="49" t="s">
        <v>61</v>
      </c>
      <c r="C16" s="14">
        <v>1</v>
      </c>
      <c r="D16" s="83" t="s">
        <v>93</v>
      </c>
      <c r="E16" s="82"/>
      <c r="F16" s="80">
        <f>ROUND(C16*E16,2)</f>
        <v>0</v>
      </c>
    </row>
    <row r="17" spans="1:6" x14ac:dyDescent="0.2">
      <c r="A17" s="84"/>
      <c r="B17" s="85"/>
      <c r="C17" s="14"/>
      <c r="D17" s="83"/>
      <c r="E17" s="82"/>
      <c r="F17" s="80"/>
    </row>
    <row r="18" spans="1:6" ht="30" x14ac:dyDescent="0.2">
      <c r="A18" s="12">
        <v>3</v>
      </c>
      <c r="B18" s="13" t="s">
        <v>73</v>
      </c>
      <c r="C18" s="14"/>
      <c r="D18" s="15"/>
      <c r="E18" s="82"/>
      <c r="F18" s="80"/>
    </row>
    <row r="19" spans="1:6" x14ac:dyDescent="0.2">
      <c r="A19" s="22">
        <v>3.1</v>
      </c>
      <c r="B19" s="49" t="s">
        <v>72</v>
      </c>
      <c r="C19" s="14">
        <v>9</v>
      </c>
      <c r="D19" s="83" t="s">
        <v>18</v>
      </c>
      <c r="E19" s="82"/>
      <c r="F19" s="80">
        <f>ROUND(C19*E19,2)</f>
        <v>0</v>
      </c>
    </row>
    <row r="20" spans="1:6" ht="28.5" x14ac:dyDescent="0.2">
      <c r="A20" s="22">
        <v>3.2</v>
      </c>
      <c r="B20" s="49" t="s">
        <v>94</v>
      </c>
      <c r="C20" s="14">
        <v>22.37</v>
      </c>
      <c r="D20" s="83" t="s">
        <v>18</v>
      </c>
      <c r="E20" s="82"/>
      <c r="F20" s="80">
        <f>ROUND(C20*E20,2)</f>
        <v>0</v>
      </c>
    </row>
    <row r="21" spans="1:6" ht="30" customHeight="1" x14ac:dyDescent="0.2">
      <c r="A21" s="22">
        <v>3.3</v>
      </c>
      <c r="B21" s="49" t="s">
        <v>82</v>
      </c>
      <c r="C21" s="14">
        <v>1</v>
      </c>
      <c r="D21" s="83" t="s">
        <v>93</v>
      </c>
      <c r="E21" s="82"/>
      <c r="F21" s="80">
        <f>ROUND(C21*E21,2)</f>
        <v>0</v>
      </c>
    </row>
    <row r="22" spans="1:6" x14ac:dyDescent="0.2">
      <c r="A22" s="16"/>
      <c r="B22" s="17"/>
      <c r="C22" s="18"/>
      <c r="D22" s="19"/>
      <c r="E22" s="20"/>
      <c r="F22" s="80"/>
    </row>
    <row r="23" spans="1:6" ht="15" x14ac:dyDescent="0.2">
      <c r="A23" s="75">
        <v>4</v>
      </c>
      <c r="B23" s="21" t="s">
        <v>96</v>
      </c>
      <c r="C23" s="18"/>
      <c r="D23" s="19"/>
      <c r="E23" s="20"/>
      <c r="F23" s="80"/>
    </row>
    <row r="24" spans="1:6" x14ac:dyDescent="0.2">
      <c r="A24" s="22">
        <f>A23+0.1</f>
        <v>4.0999999999999996</v>
      </c>
      <c r="B24" s="86" t="s">
        <v>97</v>
      </c>
      <c r="C24" s="14">
        <v>2.4</v>
      </c>
      <c r="D24" s="87" t="s">
        <v>18</v>
      </c>
      <c r="E24" s="88"/>
      <c r="F24" s="80">
        <f t="shared" ref="F24:F27" si="0">+ROUND((E24*C24),2)</f>
        <v>0</v>
      </c>
    </row>
    <row r="25" spans="1:6" x14ac:dyDescent="0.2">
      <c r="A25" s="22">
        <f t="shared" ref="A25:A27" si="1">A24+0.1</f>
        <v>4.2</v>
      </c>
      <c r="B25" s="86" t="s">
        <v>95</v>
      </c>
      <c r="C25" s="89">
        <v>0.65</v>
      </c>
      <c r="D25" s="87" t="s">
        <v>18</v>
      </c>
      <c r="E25" s="88"/>
      <c r="F25" s="80">
        <f t="shared" si="0"/>
        <v>0</v>
      </c>
    </row>
    <row r="26" spans="1:6" x14ac:dyDescent="0.2">
      <c r="A26" s="22">
        <f t="shared" si="1"/>
        <v>4.3</v>
      </c>
      <c r="B26" s="90" t="s">
        <v>59</v>
      </c>
      <c r="C26" s="89">
        <v>0.56000000000000005</v>
      </c>
      <c r="D26" s="87" t="s">
        <v>18</v>
      </c>
      <c r="E26" s="88"/>
      <c r="F26" s="80">
        <f t="shared" si="0"/>
        <v>0</v>
      </c>
    </row>
    <row r="27" spans="1:6" s="92" customFormat="1" x14ac:dyDescent="0.2">
      <c r="A27" s="22">
        <f t="shared" si="1"/>
        <v>4.4000000000000004</v>
      </c>
      <c r="B27" s="90" t="s">
        <v>24</v>
      </c>
      <c r="C27" s="89">
        <v>2.73</v>
      </c>
      <c r="D27" s="91" t="s">
        <v>18</v>
      </c>
      <c r="E27" s="88"/>
      <c r="F27" s="80">
        <f t="shared" si="0"/>
        <v>0</v>
      </c>
    </row>
    <row r="28" spans="1:6" x14ac:dyDescent="0.2">
      <c r="A28" s="23"/>
      <c r="B28" s="17"/>
      <c r="C28" s="24"/>
      <c r="D28" s="19"/>
      <c r="E28" s="20"/>
      <c r="F28" s="80"/>
    </row>
    <row r="29" spans="1:6" ht="15" x14ac:dyDescent="0.2">
      <c r="A29" s="25">
        <v>5</v>
      </c>
      <c r="B29" s="21" t="s">
        <v>28</v>
      </c>
      <c r="C29" s="24"/>
      <c r="D29" s="19"/>
      <c r="E29" s="20"/>
      <c r="F29" s="80"/>
    </row>
    <row r="30" spans="1:6" x14ac:dyDescent="0.2">
      <c r="A30" s="22">
        <f t="shared" ref="A30:A31" si="2">A29+0.1</f>
        <v>5.0999999999999996</v>
      </c>
      <c r="B30" s="49" t="s">
        <v>52</v>
      </c>
      <c r="C30" s="11">
        <v>47.32</v>
      </c>
      <c r="D30" s="93" t="s">
        <v>3</v>
      </c>
      <c r="E30" s="54"/>
      <c r="F30" s="80">
        <f>ROUND(C30*E30,2)</f>
        <v>0</v>
      </c>
    </row>
    <row r="31" spans="1:6" x14ac:dyDescent="0.2">
      <c r="A31" s="22">
        <f t="shared" si="2"/>
        <v>5.2</v>
      </c>
      <c r="B31" s="49" t="s">
        <v>53</v>
      </c>
      <c r="C31" s="11">
        <v>17.100000000000001</v>
      </c>
      <c r="D31" s="93" t="s">
        <v>3</v>
      </c>
      <c r="E31" s="54"/>
      <c r="F31" s="80">
        <f>ROUND(C31*E31,2)</f>
        <v>0</v>
      </c>
    </row>
    <row r="32" spans="1:6" x14ac:dyDescent="0.2">
      <c r="A32" s="94"/>
      <c r="B32" s="49"/>
      <c r="C32" s="11"/>
      <c r="D32" s="93"/>
      <c r="E32" s="54"/>
      <c r="F32" s="80"/>
    </row>
    <row r="33" spans="1:6" ht="15" x14ac:dyDescent="0.2">
      <c r="A33" s="26">
        <v>6</v>
      </c>
      <c r="B33" s="95" t="s">
        <v>30</v>
      </c>
      <c r="C33" s="24"/>
      <c r="D33" s="96"/>
      <c r="E33" s="97"/>
      <c r="F33" s="80"/>
    </row>
    <row r="34" spans="1:6" x14ac:dyDescent="0.2">
      <c r="A34" s="22">
        <f>A33+0.1</f>
        <v>6.1</v>
      </c>
      <c r="B34" s="31" t="s">
        <v>31</v>
      </c>
      <c r="C34" s="18">
        <v>47.32</v>
      </c>
      <c r="D34" s="96" t="s">
        <v>3</v>
      </c>
      <c r="E34" s="97"/>
      <c r="F34" s="80">
        <f t="shared" ref="F34:F43" si="3">ROUND(C34*E34,2)</f>
        <v>0</v>
      </c>
    </row>
    <row r="35" spans="1:6" x14ac:dyDescent="0.2">
      <c r="A35" s="22">
        <f>A34+0.1</f>
        <v>6.2</v>
      </c>
      <c r="B35" s="86" t="s">
        <v>32</v>
      </c>
      <c r="C35" s="89">
        <v>47.32</v>
      </c>
      <c r="D35" s="87" t="s">
        <v>3</v>
      </c>
      <c r="E35" s="88"/>
      <c r="F35" s="80">
        <f t="shared" si="3"/>
        <v>0</v>
      </c>
    </row>
    <row r="36" spans="1:6" x14ac:dyDescent="0.2">
      <c r="A36" s="22">
        <f t="shared" ref="A36:A42" si="4">A35+0.1</f>
        <v>6.3</v>
      </c>
      <c r="B36" s="86" t="s">
        <v>78</v>
      </c>
      <c r="C36" s="89">
        <v>20</v>
      </c>
      <c r="D36" s="87" t="s">
        <v>3</v>
      </c>
      <c r="E36" s="88"/>
      <c r="F36" s="80">
        <f t="shared" ref="F36" si="5">ROUND(C36*E36,2)</f>
        <v>0</v>
      </c>
    </row>
    <row r="37" spans="1:6" x14ac:dyDescent="0.2">
      <c r="A37" s="22">
        <f t="shared" si="4"/>
        <v>6.4</v>
      </c>
      <c r="B37" s="86" t="s">
        <v>63</v>
      </c>
      <c r="C37" s="89">
        <v>32.659999999999997</v>
      </c>
      <c r="D37" s="87" t="s">
        <v>3</v>
      </c>
      <c r="E37" s="88"/>
      <c r="F37" s="80">
        <f t="shared" si="3"/>
        <v>0</v>
      </c>
    </row>
    <row r="38" spans="1:6" x14ac:dyDescent="0.2">
      <c r="A38" s="22">
        <f t="shared" si="4"/>
        <v>6.5</v>
      </c>
      <c r="B38" s="86" t="s">
        <v>76</v>
      </c>
      <c r="C38" s="89">
        <v>20</v>
      </c>
      <c r="D38" s="87" t="s">
        <v>3</v>
      </c>
      <c r="E38" s="88"/>
      <c r="F38" s="80">
        <f t="shared" si="3"/>
        <v>0</v>
      </c>
    </row>
    <row r="39" spans="1:6" x14ac:dyDescent="0.2">
      <c r="A39" s="22">
        <f t="shared" si="4"/>
        <v>6.6</v>
      </c>
      <c r="B39" s="86" t="s">
        <v>70</v>
      </c>
      <c r="C39" s="89">
        <v>18</v>
      </c>
      <c r="D39" s="87" t="s">
        <v>23</v>
      </c>
      <c r="E39" s="88"/>
      <c r="F39" s="80">
        <f t="shared" si="3"/>
        <v>0</v>
      </c>
    </row>
    <row r="40" spans="1:6" x14ac:dyDescent="0.2">
      <c r="A40" s="22">
        <f t="shared" si="4"/>
        <v>6.7</v>
      </c>
      <c r="B40" s="86" t="s">
        <v>71</v>
      </c>
      <c r="C40" s="89">
        <v>27.84</v>
      </c>
      <c r="D40" s="87" t="s">
        <v>3</v>
      </c>
      <c r="E40" s="88"/>
      <c r="F40" s="80">
        <f t="shared" si="3"/>
        <v>0</v>
      </c>
    </row>
    <row r="41" spans="1:6" x14ac:dyDescent="0.2">
      <c r="A41" s="22">
        <f t="shared" si="4"/>
        <v>6.8</v>
      </c>
      <c r="B41" s="86" t="s">
        <v>65</v>
      </c>
      <c r="C41" s="89">
        <v>114.64</v>
      </c>
      <c r="D41" s="87" t="s">
        <v>3</v>
      </c>
      <c r="E41" s="88"/>
      <c r="F41" s="80">
        <f t="shared" si="3"/>
        <v>0</v>
      </c>
    </row>
    <row r="42" spans="1:6" x14ac:dyDescent="0.2">
      <c r="A42" s="22">
        <f t="shared" si="4"/>
        <v>6.9</v>
      </c>
      <c r="B42" s="86" t="s">
        <v>66</v>
      </c>
      <c r="C42" s="27">
        <v>114.64</v>
      </c>
      <c r="D42" s="28" t="s">
        <v>3</v>
      </c>
      <c r="E42" s="97"/>
      <c r="F42" s="80">
        <f t="shared" si="3"/>
        <v>0</v>
      </c>
    </row>
    <row r="43" spans="1:6" x14ac:dyDescent="0.2">
      <c r="A43" s="29">
        <v>6.1</v>
      </c>
      <c r="B43" s="86" t="s">
        <v>64</v>
      </c>
      <c r="C43" s="98">
        <v>68</v>
      </c>
      <c r="D43" s="99" t="s">
        <v>15</v>
      </c>
      <c r="E43" s="97"/>
      <c r="F43" s="80">
        <f t="shared" si="3"/>
        <v>0</v>
      </c>
    </row>
    <row r="44" spans="1:6" x14ac:dyDescent="0.2">
      <c r="A44" s="30"/>
      <c r="B44" s="31"/>
      <c r="C44" s="98"/>
      <c r="D44" s="99"/>
      <c r="E44" s="55"/>
      <c r="F44" s="80"/>
    </row>
    <row r="45" spans="1:6" ht="15" x14ac:dyDescent="0.2">
      <c r="A45" s="26">
        <v>7</v>
      </c>
      <c r="B45" s="13" t="s">
        <v>16</v>
      </c>
      <c r="C45" s="98"/>
      <c r="D45" s="96"/>
      <c r="E45" s="55"/>
      <c r="F45" s="80"/>
    </row>
    <row r="46" spans="1:6" ht="16.5" customHeight="1" x14ac:dyDescent="0.2">
      <c r="A46" s="22">
        <f t="shared" ref="A46:A47" si="6">A45+0.1</f>
        <v>7.1</v>
      </c>
      <c r="B46" s="31" t="s">
        <v>89</v>
      </c>
      <c r="C46" s="98">
        <v>20</v>
      </c>
      <c r="D46" s="96" t="s">
        <v>3</v>
      </c>
      <c r="E46" s="55"/>
      <c r="F46" s="80">
        <f>ROUND(C46*E46,2)</f>
        <v>0</v>
      </c>
    </row>
    <row r="47" spans="1:6" ht="14.25" customHeight="1" x14ac:dyDescent="0.2">
      <c r="A47" s="22">
        <f t="shared" si="6"/>
        <v>7.2</v>
      </c>
      <c r="B47" s="31" t="s">
        <v>90</v>
      </c>
      <c r="C47" s="98">
        <v>17</v>
      </c>
      <c r="D47" s="96" t="s">
        <v>23</v>
      </c>
      <c r="E47" s="55"/>
      <c r="F47" s="80">
        <f>ROUND(C47*E47,2)</f>
        <v>0</v>
      </c>
    </row>
    <row r="48" spans="1:6" s="100" customFormat="1" ht="10.5" customHeight="1" x14ac:dyDescent="0.2">
      <c r="A48" s="32"/>
      <c r="B48" s="31"/>
      <c r="C48" s="27"/>
      <c r="D48" s="28"/>
      <c r="E48" s="97"/>
      <c r="F48" s="80"/>
    </row>
    <row r="49" spans="1:6" ht="15" x14ac:dyDescent="0.2">
      <c r="A49" s="33">
        <v>8</v>
      </c>
      <c r="B49" s="34" t="s">
        <v>68</v>
      </c>
      <c r="C49" s="101"/>
      <c r="D49" s="96"/>
      <c r="E49" s="97"/>
      <c r="F49" s="80"/>
    </row>
    <row r="50" spans="1:6" s="100" customFormat="1" x14ac:dyDescent="0.2">
      <c r="A50" s="22">
        <f t="shared" ref="A50" si="7">A49+0.1</f>
        <v>8.1</v>
      </c>
      <c r="B50" s="52" t="s">
        <v>67</v>
      </c>
      <c r="C50" s="101">
        <v>1</v>
      </c>
      <c r="D50" s="96" t="s">
        <v>93</v>
      </c>
      <c r="E50" s="97"/>
      <c r="F50" s="80">
        <f>ROUND(C50*E50,2)</f>
        <v>0</v>
      </c>
    </row>
    <row r="51" spans="1:6" ht="8.25" customHeight="1" x14ac:dyDescent="0.2">
      <c r="A51" s="32"/>
      <c r="B51" s="31"/>
      <c r="C51" s="27"/>
      <c r="D51" s="28"/>
      <c r="E51" s="97"/>
      <c r="F51" s="80"/>
    </row>
    <row r="52" spans="1:6" ht="15" x14ac:dyDescent="0.2">
      <c r="A52" s="32">
        <v>9</v>
      </c>
      <c r="B52" s="102" t="s">
        <v>83</v>
      </c>
      <c r="C52" s="27"/>
      <c r="D52" s="28"/>
      <c r="E52" s="97"/>
      <c r="F52" s="80"/>
    </row>
    <row r="53" spans="1:6" ht="28.5" x14ac:dyDescent="0.2">
      <c r="A53" s="22">
        <f>A52+0.1</f>
        <v>9.1</v>
      </c>
      <c r="B53" s="52" t="s">
        <v>86</v>
      </c>
      <c r="C53" s="103">
        <v>10.54</v>
      </c>
      <c r="D53" s="104" t="s">
        <v>11</v>
      </c>
      <c r="E53" s="55"/>
      <c r="F53" s="80">
        <f>ROUND(SUM(C53*E53),2)</f>
        <v>0</v>
      </c>
    </row>
    <row r="54" spans="1:6" ht="28.5" x14ac:dyDescent="0.2">
      <c r="A54" s="22">
        <f>A53+0.1</f>
        <v>9.1999999999999993</v>
      </c>
      <c r="B54" s="52" t="s">
        <v>81</v>
      </c>
      <c r="C54" s="103">
        <v>33.14</v>
      </c>
      <c r="D54" s="104" t="s">
        <v>11</v>
      </c>
      <c r="E54" s="105"/>
      <c r="F54" s="80">
        <f>ROUND(SUM(C54*E54),2)</f>
        <v>0</v>
      </c>
    </row>
    <row r="55" spans="1:6" ht="14.25" customHeight="1" x14ac:dyDescent="0.2">
      <c r="A55" s="35"/>
      <c r="B55" s="36"/>
      <c r="C55" s="37"/>
      <c r="D55" s="38"/>
      <c r="E55" s="106"/>
      <c r="F55" s="107"/>
    </row>
    <row r="56" spans="1:6" ht="15" x14ac:dyDescent="0.2">
      <c r="A56" s="32">
        <v>10</v>
      </c>
      <c r="B56" s="39" t="s">
        <v>62</v>
      </c>
      <c r="C56" s="27"/>
      <c r="D56" s="96"/>
      <c r="E56" s="97"/>
      <c r="F56" s="80"/>
    </row>
    <row r="57" spans="1:6" s="100" customFormat="1" x14ac:dyDescent="0.2">
      <c r="A57" s="22">
        <f t="shared" ref="A57:A60" si="8">A56+0.1</f>
        <v>10.1</v>
      </c>
      <c r="B57" s="52" t="s">
        <v>60</v>
      </c>
      <c r="C57" s="101">
        <v>1</v>
      </c>
      <c r="D57" s="96" t="s">
        <v>93</v>
      </c>
      <c r="E57" s="97"/>
      <c r="F57" s="80">
        <f>ROUND(C57*E57,2)</f>
        <v>0</v>
      </c>
    </row>
    <row r="58" spans="1:6" s="100" customFormat="1" x14ac:dyDescent="0.2">
      <c r="A58" s="22">
        <f t="shared" si="8"/>
        <v>10.199999999999999</v>
      </c>
      <c r="B58" s="52" t="s">
        <v>87</v>
      </c>
      <c r="C58" s="101">
        <v>1</v>
      </c>
      <c r="D58" s="96" t="s">
        <v>93</v>
      </c>
      <c r="E58" s="97"/>
      <c r="F58" s="80">
        <f>ROUND(C58*E58,2)</f>
        <v>0</v>
      </c>
    </row>
    <row r="59" spans="1:6" s="100" customFormat="1" x14ac:dyDescent="0.2">
      <c r="A59" s="22">
        <f t="shared" si="8"/>
        <v>10.3</v>
      </c>
      <c r="B59" s="52" t="s">
        <v>84</v>
      </c>
      <c r="C59" s="101">
        <v>1</v>
      </c>
      <c r="D59" s="96" t="s">
        <v>93</v>
      </c>
      <c r="E59" s="97"/>
      <c r="F59" s="80">
        <f>ROUND(C59*E59,2)</f>
        <v>0</v>
      </c>
    </row>
    <row r="60" spans="1:6" s="100" customFormat="1" x14ac:dyDescent="0.2">
      <c r="A60" s="22">
        <f t="shared" si="8"/>
        <v>10.4</v>
      </c>
      <c r="B60" s="52" t="s">
        <v>85</v>
      </c>
      <c r="C60" s="101">
        <v>1</v>
      </c>
      <c r="D60" s="96" t="s">
        <v>93</v>
      </c>
      <c r="E60" s="97"/>
      <c r="F60" s="80">
        <f>ROUND(C60*E60,2)</f>
        <v>0</v>
      </c>
    </row>
    <row r="61" spans="1:6" ht="15" x14ac:dyDescent="0.2">
      <c r="A61" s="32"/>
      <c r="B61" s="39"/>
      <c r="C61" s="27"/>
      <c r="D61" s="96"/>
      <c r="E61" s="97"/>
      <c r="F61" s="80"/>
    </row>
    <row r="62" spans="1:6" ht="15" x14ac:dyDescent="0.2">
      <c r="A62" s="50"/>
      <c r="B62" s="51" t="s">
        <v>57</v>
      </c>
      <c r="C62" s="50"/>
      <c r="D62" s="8"/>
      <c r="E62" s="54"/>
      <c r="F62" s="108">
        <f>SUM(F13:F60)</f>
        <v>0</v>
      </c>
    </row>
    <row r="63" spans="1:6" ht="15" x14ac:dyDescent="0.2">
      <c r="A63" s="109"/>
      <c r="B63" s="40"/>
      <c r="C63" s="41"/>
      <c r="D63" s="41"/>
      <c r="E63" s="97"/>
      <c r="F63" s="110"/>
    </row>
    <row r="64" spans="1:6" ht="30" x14ac:dyDescent="0.2">
      <c r="A64" s="111" t="s">
        <v>17</v>
      </c>
      <c r="B64" s="112" t="s">
        <v>103</v>
      </c>
      <c r="C64" s="113"/>
      <c r="D64" s="112"/>
      <c r="E64" s="114"/>
      <c r="F64" s="115"/>
    </row>
    <row r="65" spans="1:6" ht="1.5" customHeight="1" x14ac:dyDescent="0.2">
      <c r="A65" s="111"/>
      <c r="B65" s="112"/>
      <c r="C65" s="113"/>
      <c r="D65" s="112"/>
      <c r="E65" s="114"/>
      <c r="F65" s="115"/>
    </row>
    <row r="66" spans="1:6" ht="15" x14ac:dyDescent="0.2">
      <c r="A66" s="116">
        <v>1</v>
      </c>
      <c r="B66" s="112" t="s">
        <v>102</v>
      </c>
      <c r="C66" s="113"/>
      <c r="D66" s="112"/>
      <c r="E66" s="114"/>
      <c r="F66" s="115"/>
    </row>
    <row r="67" spans="1:6" ht="28.5" x14ac:dyDescent="0.2">
      <c r="A67" s="22">
        <f t="shared" ref="A67:A75" si="9">A66+0.1</f>
        <v>1.1000000000000001</v>
      </c>
      <c r="B67" s="117" t="s">
        <v>88</v>
      </c>
      <c r="C67" s="113">
        <v>4</v>
      </c>
      <c r="D67" s="96" t="s">
        <v>93</v>
      </c>
      <c r="E67" s="118"/>
      <c r="F67" s="80">
        <f t="shared" ref="F67:F76" si="10">ROUND(C67*E67,2)</f>
        <v>0</v>
      </c>
    </row>
    <row r="68" spans="1:6" x14ac:dyDescent="0.2">
      <c r="A68" s="22">
        <f t="shared" si="9"/>
        <v>1.2</v>
      </c>
      <c r="B68" s="119" t="s">
        <v>79</v>
      </c>
      <c r="C68" s="113">
        <v>3</v>
      </c>
      <c r="D68" s="96" t="s">
        <v>93</v>
      </c>
      <c r="E68" s="118"/>
      <c r="F68" s="80">
        <f t="shared" si="10"/>
        <v>0</v>
      </c>
    </row>
    <row r="69" spans="1:6" x14ac:dyDescent="0.2">
      <c r="A69" s="22">
        <f t="shared" si="9"/>
        <v>1.3</v>
      </c>
      <c r="B69" s="119" t="s">
        <v>56</v>
      </c>
      <c r="C69" s="113">
        <v>1</v>
      </c>
      <c r="D69" s="96" t="s">
        <v>93</v>
      </c>
      <c r="E69" s="118"/>
      <c r="F69" s="80">
        <f t="shared" si="10"/>
        <v>0</v>
      </c>
    </row>
    <row r="70" spans="1:6" x14ac:dyDescent="0.2">
      <c r="A70" s="22">
        <f t="shared" si="9"/>
        <v>1.4</v>
      </c>
      <c r="B70" s="119" t="s">
        <v>80</v>
      </c>
      <c r="C70" s="113">
        <v>1</v>
      </c>
      <c r="D70" s="96" t="s">
        <v>93</v>
      </c>
      <c r="E70" s="118"/>
      <c r="F70" s="80">
        <f t="shared" si="10"/>
        <v>0</v>
      </c>
    </row>
    <row r="71" spans="1:6" x14ac:dyDescent="0.2">
      <c r="A71" s="22">
        <f t="shared" si="9"/>
        <v>1.5</v>
      </c>
      <c r="B71" s="119" t="s">
        <v>55</v>
      </c>
      <c r="C71" s="113">
        <v>1</v>
      </c>
      <c r="D71" s="96" t="s">
        <v>93</v>
      </c>
      <c r="E71" s="118"/>
      <c r="F71" s="80">
        <f t="shared" si="10"/>
        <v>0</v>
      </c>
    </row>
    <row r="72" spans="1:6" x14ac:dyDescent="0.2">
      <c r="A72" s="22">
        <f t="shared" si="9"/>
        <v>1.6</v>
      </c>
      <c r="B72" s="119" t="s">
        <v>54</v>
      </c>
      <c r="C72" s="113">
        <v>1</v>
      </c>
      <c r="D72" s="96" t="s">
        <v>93</v>
      </c>
      <c r="E72" s="118"/>
      <c r="F72" s="80">
        <f t="shared" si="10"/>
        <v>0</v>
      </c>
    </row>
    <row r="73" spans="1:6" ht="49.5" customHeight="1" x14ac:dyDescent="0.2">
      <c r="A73" s="22">
        <f t="shared" si="9"/>
        <v>1.7</v>
      </c>
      <c r="B73" s="52" t="s">
        <v>105</v>
      </c>
      <c r="C73" s="120">
        <v>55</v>
      </c>
      <c r="D73" s="121" t="s">
        <v>23</v>
      </c>
      <c r="E73" s="122"/>
      <c r="F73" s="80">
        <f t="shared" ref="F73" si="11">(C73*E73)</f>
        <v>0</v>
      </c>
    </row>
    <row r="74" spans="1:6" ht="42.75" x14ac:dyDescent="0.2">
      <c r="A74" s="22">
        <f t="shared" si="9"/>
        <v>1.8</v>
      </c>
      <c r="B74" s="52" t="s">
        <v>100</v>
      </c>
      <c r="C74" s="120">
        <v>10</v>
      </c>
      <c r="D74" s="121" t="s">
        <v>23</v>
      </c>
      <c r="E74" s="122"/>
      <c r="F74" s="123">
        <f t="shared" ref="F74" si="12">(C74*E74)</f>
        <v>0</v>
      </c>
    </row>
    <row r="75" spans="1:6" ht="42.75" x14ac:dyDescent="0.2">
      <c r="A75" s="22">
        <f t="shared" si="9"/>
        <v>1.9</v>
      </c>
      <c r="B75" s="119" t="s">
        <v>99</v>
      </c>
      <c r="C75" s="113">
        <v>1</v>
      </c>
      <c r="D75" s="96" t="s">
        <v>93</v>
      </c>
      <c r="E75" s="118"/>
      <c r="F75" s="80">
        <f t="shared" ref="F75" si="13">ROUND(C75*E75,2)</f>
        <v>0</v>
      </c>
    </row>
    <row r="76" spans="1:6" ht="28.5" x14ac:dyDescent="0.2">
      <c r="A76" s="29">
        <v>1.1000000000000001</v>
      </c>
      <c r="B76" s="119" t="s">
        <v>98</v>
      </c>
      <c r="C76" s="113">
        <v>4</v>
      </c>
      <c r="D76" s="96" t="s">
        <v>93</v>
      </c>
      <c r="E76" s="118"/>
      <c r="F76" s="80">
        <f t="shared" si="10"/>
        <v>0</v>
      </c>
    </row>
    <row r="77" spans="1:6" ht="28.5" x14ac:dyDescent="0.2">
      <c r="A77" s="29">
        <v>1.1100000000000001</v>
      </c>
      <c r="B77" s="52" t="s">
        <v>101</v>
      </c>
      <c r="C77" s="113">
        <v>1</v>
      </c>
      <c r="D77" s="96" t="s">
        <v>93</v>
      </c>
      <c r="E77" s="123"/>
      <c r="F77" s="80">
        <f t="shared" ref="F77" si="14">(C77*E77)</f>
        <v>0</v>
      </c>
    </row>
    <row r="78" spans="1:6" ht="15" x14ac:dyDescent="0.2">
      <c r="A78" s="124"/>
      <c r="B78" s="111"/>
      <c r="C78" s="125"/>
      <c r="D78" s="126"/>
      <c r="E78" s="127"/>
      <c r="F78" s="80"/>
    </row>
    <row r="79" spans="1:6" ht="15" x14ac:dyDescent="0.2">
      <c r="A79" s="128"/>
      <c r="B79" s="111" t="s">
        <v>75</v>
      </c>
      <c r="C79" s="129"/>
      <c r="D79" s="130"/>
      <c r="E79" s="127"/>
      <c r="F79" s="80">
        <f>SUM(F67:F78)</f>
        <v>0</v>
      </c>
    </row>
    <row r="80" spans="1:6" ht="15" x14ac:dyDescent="0.2">
      <c r="A80" s="128"/>
      <c r="B80" s="111"/>
      <c r="C80" s="129"/>
      <c r="D80" s="130"/>
      <c r="E80" s="127"/>
      <c r="F80" s="80"/>
    </row>
    <row r="81" spans="1:6" ht="15" x14ac:dyDescent="0.2">
      <c r="A81" s="131"/>
      <c r="B81" s="42" t="s">
        <v>33</v>
      </c>
      <c r="C81" s="132"/>
      <c r="D81" s="133"/>
      <c r="E81" s="134"/>
      <c r="F81" s="107">
        <f>+F79+F62</f>
        <v>0</v>
      </c>
    </row>
    <row r="82" spans="1:6" ht="15" x14ac:dyDescent="0.2">
      <c r="A82" s="135"/>
      <c r="B82" s="40" t="s">
        <v>33</v>
      </c>
      <c r="C82" s="136"/>
      <c r="D82" s="137"/>
      <c r="E82" s="80"/>
      <c r="F82" s="108">
        <f>+F81</f>
        <v>0</v>
      </c>
    </row>
    <row r="83" spans="1:6" ht="15" x14ac:dyDescent="0.2">
      <c r="A83" s="90" t="s">
        <v>20</v>
      </c>
      <c r="B83" s="40"/>
      <c r="C83" s="138"/>
      <c r="D83" s="137"/>
      <c r="E83" s="80"/>
      <c r="F83" s="80"/>
    </row>
    <row r="84" spans="1:6" ht="15" x14ac:dyDescent="0.2">
      <c r="A84" s="90"/>
      <c r="B84" s="139" t="s">
        <v>13</v>
      </c>
      <c r="C84" s="138"/>
      <c r="D84" s="137"/>
      <c r="E84" s="80"/>
      <c r="F84" s="80"/>
    </row>
    <row r="85" spans="1:6" x14ac:dyDescent="0.2">
      <c r="A85" s="90"/>
      <c r="B85" s="140" t="s">
        <v>8</v>
      </c>
      <c r="C85" s="138">
        <v>0.04</v>
      </c>
      <c r="D85" s="137"/>
      <c r="E85" s="80"/>
      <c r="F85" s="80">
        <f>ROUND(C85*F82,2)</f>
        <v>0</v>
      </c>
    </row>
    <row r="86" spans="1:6" x14ac:dyDescent="0.2">
      <c r="A86" s="90"/>
      <c r="B86" s="140" t="s">
        <v>25</v>
      </c>
      <c r="C86" s="138">
        <v>0.04</v>
      </c>
      <c r="D86" s="137"/>
      <c r="E86" s="80"/>
      <c r="F86" s="80">
        <f>ROUND(C86*F82,2)</f>
        <v>0</v>
      </c>
    </row>
    <row r="87" spans="1:6" x14ac:dyDescent="0.2">
      <c r="A87" s="90"/>
      <c r="B87" s="140" t="s">
        <v>5</v>
      </c>
      <c r="C87" s="138">
        <v>0.05</v>
      </c>
      <c r="D87" s="137"/>
      <c r="E87" s="80"/>
      <c r="F87" s="80">
        <f>ROUND(C87*F82,2)</f>
        <v>0</v>
      </c>
    </row>
    <row r="88" spans="1:6" x14ac:dyDescent="0.2">
      <c r="A88" s="90"/>
      <c r="B88" s="140" t="s">
        <v>9</v>
      </c>
      <c r="C88" s="138">
        <v>0.1</v>
      </c>
      <c r="D88" s="137"/>
      <c r="E88" s="80"/>
      <c r="F88" s="80">
        <f>ROUND(C88*F82,2)</f>
        <v>0</v>
      </c>
    </row>
    <row r="89" spans="1:6" x14ac:dyDescent="0.2">
      <c r="A89" s="90"/>
      <c r="B89" s="140" t="s">
        <v>6</v>
      </c>
      <c r="C89" s="138">
        <v>1.4999999999999999E-2</v>
      </c>
      <c r="D89" s="137"/>
      <c r="E89" s="80"/>
      <c r="F89" s="80">
        <f>ROUND(C89*F82,2)</f>
        <v>0</v>
      </c>
    </row>
    <row r="90" spans="1:6" x14ac:dyDescent="0.2">
      <c r="A90" s="90"/>
      <c r="B90" s="140" t="s">
        <v>7</v>
      </c>
      <c r="C90" s="138">
        <v>0.01</v>
      </c>
      <c r="D90" s="137"/>
      <c r="E90" s="80"/>
      <c r="F90" s="80">
        <f>ROUND(C90*F82,2)</f>
        <v>0</v>
      </c>
    </row>
    <row r="91" spans="1:6" x14ac:dyDescent="0.2">
      <c r="A91" s="90"/>
      <c r="B91" s="43" t="s">
        <v>77</v>
      </c>
      <c r="C91" s="141">
        <v>1E-3</v>
      </c>
      <c r="D91" s="142"/>
      <c r="E91" s="143"/>
      <c r="F91" s="80">
        <f>(F82*C91)</f>
        <v>0</v>
      </c>
    </row>
    <row r="92" spans="1:6" x14ac:dyDescent="0.2">
      <c r="A92" s="90"/>
      <c r="B92" s="144" t="s">
        <v>58</v>
      </c>
      <c r="C92" s="145">
        <v>0.18</v>
      </c>
      <c r="D92" s="137"/>
      <c r="E92" s="80"/>
      <c r="F92" s="80">
        <f>ROUND(C92*F88,2)</f>
        <v>0</v>
      </c>
    </row>
    <row r="93" spans="1:6" x14ac:dyDescent="0.2">
      <c r="A93" s="44"/>
      <c r="B93" s="45" t="s">
        <v>26</v>
      </c>
      <c r="C93" s="136">
        <v>0.1</v>
      </c>
      <c r="D93" s="46"/>
      <c r="E93" s="56"/>
      <c r="F93" s="80">
        <f>+C93*F82</f>
        <v>0</v>
      </c>
    </row>
    <row r="94" spans="1:6" ht="15" x14ac:dyDescent="0.2">
      <c r="A94" s="90"/>
      <c r="B94" s="47" t="s">
        <v>4</v>
      </c>
      <c r="C94" s="136"/>
      <c r="D94" s="137"/>
      <c r="E94" s="80"/>
      <c r="F94" s="108">
        <f>SUM(F85:F93)</f>
        <v>0</v>
      </c>
    </row>
    <row r="95" spans="1:6" ht="15" x14ac:dyDescent="0.2">
      <c r="A95" s="135"/>
      <c r="B95" s="40"/>
      <c r="C95" s="146"/>
      <c r="D95" s="147"/>
      <c r="E95" s="148"/>
      <c r="F95" s="110"/>
    </row>
    <row r="96" spans="1:6" ht="15" x14ac:dyDescent="0.2">
      <c r="A96" s="149"/>
      <c r="B96" s="48" t="s">
        <v>34</v>
      </c>
      <c r="C96" s="132"/>
      <c r="D96" s="133"/>
      <c r="E96" s="134"/>
      <c r="F96" s="80">
        <f>+F94+F82</f>
        <v>0</v>
      </c>
    </row>
    <row r="97" spans="1:6" ht="15" x14ac:dyDescent="0.2">
      <c r="A97" s="150"/>
      <c r="B97" s="58"/>
      <c r="C97" s="151"/>
      <c r="D97" s="152"/>
      <c r="E97" s="151"/>
      <c r="F97" s="153"/>
    </row>
    <row r="98" spans="1:6" ht="15" x14ac:dyDescent="0.2">
      <c r="A98" s="154"/>
      <c r="B98" s="59"/>
      <c r="C98" s="155"/>
      <c r="D98" s="156"/>
      <c r="E98" s="155"/>
      <c r="F98" s="157"/>
    </row>
    <row r="99" spans="1:6" ht="15" x14ac:dyDescent="0.2">
      <c r="A99" s="60"/>
      <c r="B99" s="174"/>
      <c r="C99" s="174"/>
      <c r="D99" s="174"/>
      <c r="E99" s="174"/>
      <c r="F99" s="174"/>
    </row>
    <row r="100" spans="1:6" x14ac:dyDescent="0.2">
      <c r="A100" s="61"/>
      <c r="B100" s="61"/>
      <c r="C100" s="158"/>
      <c r="D100" s="158"/>
      <c r="E100" s="158"/>
      <c r="F100" s="158"/>
    </row>
    <row r="101" spans="1:6" ht="15" x14ac:dyDescent="0.2">
      <c r="A101" s="5"/>
      <c r="B101" s="4"/>
      <c r="C101" s="4"/>
      <c r="D101" s="4"/>
      <c r="E101" s="4"/>
      <c r="F101" s="4"/>
    </row>
    <row r="102" spans="1:6" x14ac:dyDescent="0.2">
      <c r="A102" s="4"/>
      <c r="B102" s="159"/>
      <c r="C102" s="64"/>
      <c r="E102" s="64"/>
    </row>
    <row r="103" spans="1:6" x14ac:dyDescent="0.2">
      <c r="A103" s="64"/>
      <c r="B103" s="4"/>
      <c r="C103" s="159"/>
      <c r="D103" s="159"/>
      <c r="E103" s="159"/>
      <c r="F103" s="159"/>
    </row>
    <row r="104" spans="1:6" ht="15" x14ac:dyDescent="0.2">
      <c r="A104" s="5"/>
      <c r="C104" s="64"/>
      <c r="E104" s="64"/>
    </row>
    <row r="105" spans="1:6" x14ac:dyDescent="0.2">
      <c r="A105" s="64"/>
      <c r="B105" s="159"/>
      <c r="C105" s="64"/>
      <c r="E105" s="64"/>
    </row>
    <row r="106" spans="1:6" x14ac:dyDescent="0.2">
      <c r="A106" s="64"/>
      <c r="C106" s="64"/>
      <c r="E106" s="64"/>
    </row>
    <row r="107" spans="1:6" x14ac:dyDescent="0.2">
      <c r="A107" s="64"/>
      <c r="C107" s="64"/>
      <c r="E107" s="64"/>
    </row>
    <row r="108" spans="1:6" s="160" customFormat="1" x14ac:dyDescent="0.2">
      <c r="A108" s="64"/>
      <c r="B108" s="64"/>
      <c r="C108" s="64"/>
      <c r="D108" s="64"/>
      <c r="E108" s="64"/>
      <c r="F108" s="64"/>
    </row>
    <row r="109" spans="1:6" s="160" customFormat="1" x14ac:dyDescent="0.2">
      <c r="A109" s="64"/>
      <c r="B109" s="64"/>
      <c r="C109" s="64"/>
      <c r="D109" s="64"/>
      <c r="E109" s="64"/>
      <c r="F109" s="64"/>
    </row>
    <row r="110" spans="1:6" s="160" customFormat="1" x14ac:dyDescent="0.2">
      <c r="A110" s="64"/>
      <c r="B110" s="64"/>
      <c r="C110" s="64"/>
      <c r="D110" s="64"/>
      <c r="E110" s="64"/>
      <c r="F110" s="64"/>
    </row>
    <row r="111" spans="1:6" s="160" customFormat="1" x14ac:dyDescent="0.2">
      <c r="A111" s="64"/>
      <c r="B111" s="64"/>
      <c r="C111" s="64"/>
      <c r="D111" s="64"/>
      <c r="E111" s="64"/>
      <c r="F111" s="64"/>
    </row>
    <row r="112" spans="1:6" s="160" customFormat="1" x14ac:dyDescent="0.2">
      <c r="A112" s="64"/>
      <c r="B112" s="64"/>
      <c r="C112" s="64"/>
      <c r="D112" s="64"/>
      <c r="E112" s="64"/>
      <c r="F112" s="64"/>
    </row>
    <row r="113" spans="1:6" s="160" customFormat="1" x14ac:dyDescent="0.2">
      <c r="A113" s="64"/>
      <c r="B113" s="64"/>
      <c r="C113" s="64"/>
      <c r="D113" s="64"/>
      <c r="E113" s="64"/>
      <c r="F113" s="64"/>
    </row>
    <row r="114" spans="1:6" s="160" customFormat="1" x14ac:dyDescent="0.2">
      <c r="A114" s="64"/>
      <c r="B114" s="64"/>
      <c r="C114" s="64"/>
      <c r="D114" s="64"/>
      <c r="E114" s="64"/>
      <c r="F114" s="64"/>
    </row>
    <row r="115" spans="1:6" s="160" customFormat="1" x14ac:dyDescent="0.2">
      <c r="A115" s="64"/>
      <c r="B115" s="64"/>
      <c r="C115" s="64"/>
      <c r="D115" s="64"/>
      <c r="E115" s="64"/>
      <c r="F115" s="64"/>
    </row>
    <row r="116" spans="1:6" s="160" customFormat="1" x14ac:dyDescent="0.2">
      <c r="A116" s="64"/>
      <c r="B116" s="64"/>
      <c r="C116" s="64"/>
      <c r="D116" s="64"/>
      <c r="E116" s="64"/>
      <c r="F116" s="64"/>
    </row>
    <row r="117" spans="1:6" s="160" customFormat="1" x14ac:dyDescent="0.2">
      <c r="A117" s="64"/>
      <c r="B117" s="64"/>
      <c r="C117" s="64"/>
      <c r="D117" s="64"/>
      <c r="E117" s="64"/>
      <c r="F117" s="64"/>
    </row>
    <row r="118" spans="1:6" s="160" customFormat="1" x14ac:dyDescent="0.2">
      <c r="A118" s="64"/>
      <c r="B118" s="64"/>
      <c r="C118" s="64"/>
      <c r="D118" s="64"/>
      <c r="E118" s="64"/>
      <c r="F118" s="64"/>
    </row>
    <row r="119" spans="1:6" s="160" customFormat="1" x14ac:dyDescent="0.2">
      <c r="A119" s="64"/>
      <c r="B119" s="64"/>
      <c r="C119" s="64"/>
      <c r="D119" s="64"/>
      <c r="E119" s="64"/>
      <c r="F119" s="64"/>
    </row>
    <row r="120" spans="1:6" s="160" customFormat="1" x14ac:dyDescent="0.2">
      <c r="A120" s="64"/>
      <c r="B120" s="64"/>
      <c r="C120" s="64"/>
      <c r="D120" s="64"/>
      <c r="E120" s="64"/>
      <c r="F120" s="64"/>
    </row>
    <row r="121" spans="1:6" s="160" customFormat="1" x14ac:dyDescent="0.2">
      <c r="A121" s="64"/>
      <c r="B121" s="64"/>
      <c r="C121" s="64"/>
      <c r="D121" s="64"/>
      <c r="E121" s="64"/>
      <c r="F121" s="64"/>
    </row>
    <row r="122" spans="1:6" s="160" customFormat="1" x14ac:dyDescent="0.2">
      <c r="A122" s="64"/>
      <c r="B122" s="64"/>
      <c r="C122" s="64"/>
      <c r="D122" s="64"/>
      <c r="E122" s="64"/>
      <c r="F122" s="64"/>
    </row>
    <row r="123" spans="1:6" s="160" customFormat="1" x14ac:dyDescent="0.2">
      <c r="A123" s="64"/>
      <c r="B123" s="64"/>
      <c r="C123" s="64"/>
      <c r="D123" s="64"/>
      <c r="E123" s="64"/>
      <c r="F123" s="64"/>
    </row>
    <row r="124" spans="1:6" x14ac:dyDescent="0.2">
      <c r="A124" s="64"/>
      <c r="C124" s="64"/>
      <c r="E124" s="64"/>
    </row>
    <row r="125" spans="1:6" x14ac:dyDescent="0.2">
      <c r="A125" s="64"/>
      <c r="C125" s="64"/>
      <c r="E125" s="64"/>
    </row>
    <row r="126" spans="1:6" ht="15" x14ac:dyDescent="0.2">
      <c r="A126" s="64"/>
      <c r="C126" s="161"/>
      <c r="D126" s="162"/>
      <c r="E126" s="163"/>
      <c r="F126" s="164">
        <f t="shared" ref="F126:F134" si="15">E126*C126</f>
        <v>0</v>
      </c>
    </row>
    <row r="127" spans="1:6" ht="15" x14ac:dyDescent="0.2">
      <c r="A127" s="165">
        <v>1</v>
      </c>
      <c r="C127" s="161">
        <v>7.2</v>
      </c>
      <c r="D127" s="87" t="s">
        <v>18</v>
      </c>
      <c r="E127" s="163">
        <f>'[32]ANALISIS '!E1136</f>
        <v>0</v>
      </c>
      <c r="F127" s="164">
        <f t="shared" si="15"/>
        <v>0</v>
      </c>
    </row>
    <row r="128" spans="1:6" ht="15" x14ac:dyDescent="0.2">
      <c r="A128" s="166">
        <v>1.1000000000000001</v>
      </c>
      <c r="B128" s="76" t="s">
        <v>35</v>
      </c>
      <c r="C128" s="161">
        <v>2</v>
      </c>
      <c r="D128" s="87" t="s">
        <v>18</v>
      </c>
      <c r="E128" s="163">
        <f>'[32]ANALISIS '!E1143</f>
        <v>0</v>
      </c>
      <c r="F128" s="164">
        <f t="shared" si="15"/>
        <v>0</v>
      </c>
    </row>
    <row r="129" spans="1:6" x14ac:dyDescent="0.2">
      <c r="A129" s="166">
        <v>1.2</v>
      </c>
      <c r="B129" s="85" t="s">
        <v>36</v>
      </c>
      <c r="C129" s="161">
        <v>0.8</v>
      </c>
      <c r="D129" s="87" t="s">
        <v>18</v>
      </c>
      <c r="E129" s="163">
        <f>'[32]ANALISIS '!E1150</f>
        <v>0</v>
      </c>
      <c r="F129" s="164">
        <f t="shared" si="15"/>
        <v>0</v>
      </c>
    </row>
    <row r="130" spans="1:6" x14ac:dyDescent="0.2">
      <c r="A130" s="166">
        <v>1.3</v>
      </c>
      <c r="B130" s="85" t="s">
        <v>37</v>
      </c>
      <c r="C130" s="161">
        <v>2</v>
      </c>
      <c r="D130" s="87" t="s">
        <v>18</v>
      </c>
      <c r="E130" s="163">
        <f>'[32]ANALISIS '!E1157</f>
        <v>21556.75</v>
      </c>
      <c r="F130" s="164">
        <f t="shared" si="15"/>
        <v>43113.5</v>
      </c>
    </row>
    <row r="131" spans="1:6" x14ac:dyDescent="0.2">
      <c r="A131" s="166">
        <v>1.3</v>
      </c>
      <c r="B131" s="85" t="s">
        <v>38</v>
      </c>
      <c r="C131" s="161">
        <v>1.5</v>
      </c>
      <c r="D131" s="87" t="s">
        <v>18</v>
      </c>
      <c r="E131" s="163">
        <f>'[32]ANALISIS '!E1164</f>
        <v>0</v>
      </c>
      <c r="F131" s="164">
        <f t="shared" si="15"/>
        <v>0</v>
      </c>
    </row>
    <row r="132" spans="1:6" x14ac:dyDescent="0.2">
      <c r="A132" s="166">
        <v>1.3</v>
      </c>
      <c r="B132" s="85" t="s">
        <v>39</v>
      </c>
      <c r="C132" s="161">
        <v>0.72</v>
      </c>
      <c r="D132" s="87" t="s">
        <v>18</v>
      </c>
      <c r="E132" s="163">
        <f>'[32]ANALISIS '!E1171</f>
        <v>1200</v>
      </c>
      <c r="F132" s="164">
        <f t="shared" si="15"/>
        <v>864</v>
      </c>
    </row>
    <row r="133" spans="1:6" ht="15" x14ac:dyDescent="0.2">
      <c r="A133" s="166">
        <v>1.5</v>
      </c>
      <c r="B133" s="85" t="s">
        <v>40</v>
      </c>
      <c r="C133" s="161"/>
      <c r="D133" s="162"/>
      <c r="E133" s="163"/>
      <c r="F133" s="164">
        <f t="shared" si="15"/>
        <v>0</v>
      </c>
    </row>
    <row r="134" spans="1:6" ht="15" x14ac:dyDescent="0.2">
      <c r="A134" s="167"/>
      <c r="B134" s="85" t="s">
        <v>41</v>
      </c>
      <c r="C134" s="161">
        <v>14.22</v>
      </c>
      <c r="D134" s="87" t="s">
        <v>18</v>
      </c>
      <c r="E134" s="163">
        <v>55</v>
      </c>
      <c r="F134" s="164">
        <f t="shared" si="15"/>
        <v>782.1</v>
      </c>
    </row>
    <row r="135" spans="1:6" ht="15" x14ac:dyDescent="0.2">
      <c r="A135" s="168">
        <v>2</v>
      </c>
      <c r="B135" s="76"/>
      <c r="C135" s="161"/>
      <c r="D135" s="162"/>
      <c r="E135" s="163"/>
      <c r="F135" s="164"/>
    </row>
    <row r="136" spans="1:6" ht="15" x14ac:dyDescent="0.2">
      <c r="A136" s="167"/>
      <c r="B136" s="85" t="s">
        <v>42</v>
      </c>
      <c r="C136" s="161"/>
      <c r="D136" s="162"/>
      <c r="E136" s="163"/>
      <c r="F136" s="164">
        <f t="shared" ref="F136:F148" si="16">E136*C136</f>
        <v>0</v>
      </c>
    </row>
    <row r="137" spans="1:6" ht="15" x14ac:dyDescent="0.2">
      <c r="A137" s="165">
        <v>3</v>
      </c>
      <c r="B137" s="76"/>
      <c r="C137" s="161">
        <v>99.1</v>
      </c>
      <c r="D137" s="87" t="s">
        <v>3</v>
      </c>
      <c r="E137" s="163">
        <f>'[32]ANALISIS '!E499</f>
        <v>0</v>
      </c>
      <c r="F137" s="164">
        <f t="shared" si="16"/>
        <v>0</v>
      </c>
    </row>
    <row r="138" spans="1:6" ht="15" x14ac:dyDescent="0.2">
      <c r="A138" s="166">
        <v>3.1</v>
      </c>
      <c r="B138" s="76" t="s">
        <v>43</v>
      </c>
      <c r="C138" s="161"/>
      <c r="D138" s="87"/>
      <c r="E138" s="163"/>
      <c r="F138" s="164">
        <f t="shared" si="16"/>
        <v>0</v>
      </c>
    </row>
    <row r="139" spans="1:6" ht="15" x14ac:dyDescent="0.2">
      <c r="A139" s="90"/>
      <c r="B139" s="169" t="s">
        <v>44</v>
      </c>
      <c r="C139" s="161"/>
      <c r="D139" s="162"/>
      <c r="E139" s="163"/>
      <c r="F139" s="164">
        <f t="shared" si="16"/>
        <v>0</v>
      </c>
    </row>
    <row r="140" spans="1:6" ht="15" x14ac:dyDescent="0.2">
      <c r="A140" s="165">
        <v>4</v>
      </c>
      <c r="B140" s="85"/>
      <c r="C140" s="161">
        <v>104.8</v>
      </c>
      <c r="D140" s="87" t="s">
        <v>3</v>
      </c>
      <c r="E140" s="163">
        <f>'[32]ANALISIS '!E425</f>
        <v>0</v>
      </c>
      <c r="F140" s="164">
        <f t="shared" si="16"/>
        <v>0</v>
      </c>
    </row>
    <row r="141" spans="1:6" ht="15" x14ac:dyDescent="0.2">
      <c r="A141" s="166">
        <v>4.0999999999999996</v>
      </c>
      <c r="B141" s="76" t="s">
        <v>45</v>
      </c>
      <c r="C141" s="161">
        <v>95.2</v>
      </c>
      <c r="D141" s="87" t="s">
        <v>3</v>
      </c>
      <c r="E141" s="163">
        <f>'[32]ANALISIS '!E440</f>
        <v>0</v>
      </c>
      <c r="F141" s="164">
        <f t="shared" si="16"/>
        <v>0</v>
      </c>
    </row>
    <row r="142" spans="1:6" x14ac:dyDescent="0.2">
      <c r="A142" s="166">
        <v>4.2</v>
      </c>
      <c r="B142" s="85" t="s">
        <v>46</v>
      </c>
      <c r="C142" s="161">
        <v>135.19999999999999</v>
      </c>
      <c r="D142" s="87" t="s">
        <v>15</v>
      </c>
      <c r="E142" s="163">
        <f>'[32]ANALISIS '!E470</f>
        <v>0</v>
      </c>
      <c r="F142" s="164">
        <f t="shared" si="16"/>
        <v>0</v>
      </c>
    </row>
    <row r="143" spans="1:6" x14ac:dyDescent="0.2">
      <c r="A143" s="170">
        <v>4.3</v>
      </c>
      <c r="B143" s="85" t="s">
        <v>47</v>
      </c>
      <c r="C143" s="161">
        <v>48</v>
      </c>
      <c r="D143" s="87" t="s">
        <v>3</v>
      </c>
      <c r="E143" s="163">
        <f>'[32]ANALISIS '!E464</f>
        <v>0</v>
      </c>
      <c r="F143" s="164">
        <f t="shared" si="16"/>
        <v>0</v>
      </c>
    </row>
    <row r="144" spans="1:6" x14ac:dyDescent="0.2">
      <c r="A144" s="170">
        <v>4.4000000000000004</v>
      </c>
      <c r="B144" s="85" t="s">
        <v>22</v>
      </c>
      <c r="C144" s="161">
        <v>35</v>
      </c>
      <c r="D144" s="87" t="s">
        <v>3</v>
      </c>
      <c r="E144" s="163">
        <f>'[32]ANALISIS '!E457</f>
        <v>8305.2999999999993</v>
      </c>
      <c r="F144" s="164">
        <f t="shared" si="16"/>
        <v>290685.5</v>
      </c>
    </row>
    <row r="145" spans="1:6" x14ac:dyDescent="0.2">
      <c r="A145" s="170">
        <v>4.5</v>
      </c>
      <c r="B145" s="85" t="s">
        <v>48</v>
      </c>
      <c r="C145" s="161">
        <f>C140+C141+C143</f>
        <v>248</v>
      </c>
      <c r="D145" s="87" t="s">
        <v>3</v>
      </c>
      <c r="E145" s="163">
        <v>107.35</v>
      </c>
      <c r="F145" s="164">
        <f>E145*C145</f>
        <v>26622.799999999999</v>
      </c>
    </row>
    <row r="146" spans="1:6" x14ac:dyDescent="0.2">
      <c r="A146" s="170">
        <v>4.5999999999999996</v>
      </c>
      <c r="B146" s="85" t="s">
        <v>21</v>
      </c>
      <c r="C146" s="161">
        <v>21.5</v>
      </c>
      <c r="D146" s="87" t="s">
        <v>3</v>
      </c>
      <c r="E146" s="163">
        <f>'[32]ANALISIS '!E1669</f>
        <v>0</v>
      </c>
      <c r="F146" s="164">
        <f>E146*C146</f>
        <v>0</v>
      </c>
    </row>
    <row r="147" spans="1:6" x14ac:dyDescent="0.2">
      <c r="A147" s="170">
        <v>4.7</v>
      </c>
      <c r="B147" s="85" t="s">
        <v>49</v>
      </c>
      <c r="C147" s="161"/>
      <c r="D147" s="87"/>
      <c r="E147" s="163"/>
      <c r="F147" s="164">
        <f t="shared" si="16"/>
        <v>0</v>
      </c>
    </row>
    <row r="148" spans="1:6" x14ac:dyDescent="0.2">
      <c r="A148" s="170"/>
      <c r="B148" s="85" t="s">
        <v>50</v>
      </c>
      <c r="C148" s="161">
        <v>18.239999999999998</v>
      </c>
      <c r="D148" s="87" t="s">
        <v>3</v>
      </c>
      <c r="E148" s="163">
        <f>'[32]ANALISIS '!E527</f>
        <v>9402.43</v>
      </c>
      <c r="F148" s="164">
        <f t="shared" si="16"/>
        <v>171500.32</v>
      </c>
    </row>
    <row r="149" spans="1:6" x14ac:dyDescent="0.2">
      <c r="A149" s="168">
        <v>5</v>
      </c>
      <c r="B149" s="85"/>
      <c r="C149" s="64"/>
      <c r="E149" s="64"/>
    </row>
    <row r="150" spans="1:6" x14ac:dyDescent="0.2">
      <c r="A150" s="64"/>
      <c r="B150" s="85" t="s">
        <v>51</v>
      </c>
      <c r="C150" s="64"/>
      <c r="E150" s="64"/>
    </row>
    <row r="151" spans="1:6" x14ac:dyDescent="0.2">
      <c r="A151" s="64"/>
      <c r="C151" s="64"/>
      <c r="E151" s="64"/>
    </row>
    <row r="152" spans="1:6" x14ac:dyDescent="0.2">
      <c r="A152" s="64"/>
      <c r="C152" s="64"/>
      <c r="E152" s="64"/>
    </row>
    <row r="153" spans="1:6" x14ac:dyDescent="0.2">
      <c r="A153" s="64"/>
      <c r="C153" s="64"/>
      <c r="E153" s="64"/>
    </row>
    <row r="154" spans="1:6" x14ac:dyDescent="0.2">
      <c r="A154" s="64"/>
      <c r="C154" s="64"/>
      <c r="E154" s="64"/>
    </row>
    <row r="155" spans="1:6" x14ac:dyDescent="0.2">
      <c r="A155" s="64"/>
      <c r="C155" s="64"/>
      <c r="E155" s="64"/>
    </row>
    <row r="156" spans="1:6" s="160" customFormat="1" x14ac:dyDescent="0.2">
      <c r="A156" s="64"/>
      <c r="B156" s="64"/>
      <c r="C156" s="64"/>
      <c r="D156" s="64"/>
      <c r="E156" s="64"/>
      <c r="F156" s="64"/>
    </row>
    <row r="157" spans="1:6" s="160" customFormat="1" x14ac:dyDescent="0.2">
      <c r="A157" s="64"/>
      <c r="B157" s="64"/>
      <c r="C157" s="64"/>
      <c r="D157" s="64"/>
      <c r="E157" s="64"/>
      <c r="F157" s="64"/>
    </row>
    <row r="158" spans="1:6" s="160" customFormat="1" x14ac:dyDescent="0.2">
      <c r="A158" s="64"/>
      <c r="B158" s="64"/>
      <c r="C158" s="64"/>
      <c r="D158" s="64"/>
      <c r="E158" s="64"/>
      <c r="F158" s="64"/>
    </row>
    <row r="159" spans="1:6" s="160" customFormat="1" x14ac:dyDescent="0.2">
      <c r="A159" s="64"/>
      <c r="B159" s="64"/>
      <c r="C159" s="64"/>
      <c r="D159" s="64"/>
      <c r="E159" s="64"/>
      <c r="F159" s="64"/>
    </row>
    <row r="160" spans="1:6" s="160" customFormat="1" x14ac:dyDescent="0.2">
      <c r="A160" s="64"/>
      <c r="B160" s="64"/>
      <c r="C160" s="64"/>
      <c r="D160" s="64"/>
      <c r="E160" s="64"/>
      <c r="F160" s="64"/>
    </row>
    <row r="161" spans="1:6" s="160" customFormat="1" x14ac:dyDescent="0.2">
      <c r="A161" s="64"/>
      <c r="B161" s="64"/>
      <c r="C161" s="64"/>
      <c r="D161" s="64"/>
      <c r="E161" s="64"/>
      <c r="F161" s="64"/>
    </row>
    <row r="162" spans="1:6" s="160" customFormat="1" x14ac:dyDescent="0.2">
      <c r="A162" s="64"/>
      <c r="B162" s="64"/>
      <c r="C162" s="64"/>
      <c r="D162" s="64"/>
      <c r="E162" s="64"/>
      <c r="F162" s="64"/>
    </row>
    <row r="163" spans="1:6" s="160" customFormat="1" x14ac:dyDescent="0.2">
      <c r="A163" s="64"/>
      <c r="B163" s="64"/>
      <c r="C163" s="64"/>
      <c r="D163" s="64"/>
      <c r="E163" s="64"/>
      <c r="F163" s="64"/>
    </row>
    <row r="164" spans="1:6" s="160" customFormat="1" x14ac:dyDescent="0.2">
      <c r="A164" s="64"/>
      <c r="B164" s="64"/>
      <c r="C164" s="64"/>
      <c r="D164" s="64"/>
      <c r="E164" s="64"/>
      <c r="F164" s="64"/>
    </row>
    <row r="165" spans="1:6" s="160" customFormat="1" x14ac:dyDescent="0.2">
      <c r="A165" s="64"/>
      <c r="B165" s="64"/>
      <c r="C165" s="64"/>
      <c r="D165" s="64"/>
      <c r="E165" s="64"/>
      <c r="F165" s="64"/>
    </row>
    <row r="166" spans="1:6" s="160" customFormat="1" x14ac:dyDescent="0.2">
      <c r="A166" s="64"/>
      <c r="B166" s="64"/>
      <c r="C166" s="64"/>
      <c r="D166" s="64"/>
      <c r="E166" s="64"/>
      <c r="F166" s="64"/>
    </row>
    <row r="167" spans="1:6" s="160" customFormat="1" x14ac:dyDescent="0.2">
      <c r="A167" s="64"/>
      <c r="B167" s="64"/>
      <c r="C167" s="64"/>
      <c r="D167" s="64"/>
      <c r="E167" s="64"/>
      <c r="F167" s="64"/>
    </row>
    <row r="168" spans="1:6" s="160" customFormat="1" x14ac:dyDescent="0.2">
      <c r="A168" s="64"/>
      <c r="B168" s="64"/>
      <c r="C168" s="64"/>
      <c r="D168" s="64"/>
      <c r="E168" s="64"/>
      <c r="F168" s="64"/>
    </row>
    <row r="169" spans="1:6" s="160" customFormat="1" x14ac:dyDescent="0.2">
      <c r="A169" s="64"/>
      <c r="B169" s="64"/>
      <c r="C169" s="64"/>
      <c r="D169" s="64"/>
      <c r="E169" s="64"/>
      <c r="F169" s="64"/>
    </row>
    <row r="170" spans="1:6" s="160" customFormat="1" x14ac:dyDescent="0.2">
      <c r="A170" s="64"/>
      <c r="B170" s="64"/>
      <c r="C170" s="64"/>
      <c r="D170" s="64"/>
      <c r="E170" s="64"/>
      <c r="F170" s="64"/>
    </row>
    <row r="171" spans="1:6" s="160" customFormat="1" x14ac:dyDescent="0.2">
      <c r="A171" s="64"/>
      <c r="B171" s="64"/>
      <c r="C171" s="64"/>
      <c r="D171" s="64"/>
      <c r="E171" s="64"/>
      <c r="F171" s="64"/>
    </row>
    <row r="172" spans="1:6" s="160" customFormat="1" x14ac:dyDescent="0.2">
      <c r="A172" s="64"/>
      <c r="B172" s="64"/>
      <c r="C172" s="64"/>
      <c r="D172" s="64"/>
      <c r="E172" s="64"/>
      <c r="F172" s="64"/>
    </row>
    <row r="173" spans="1:6" s="160" customFormat="1" x14ac:dyDescent="0.2">
      <c r="A173" s="64"/>
      <c r="B173" s="64"/>
      <c r="C173" s="64"/>
      <c r="D173" s="64"/>
      <c r="E173" s="64"/>
      <c r="F173" s="64"/>
    </row>
    <row r="174" spans="1:6" s="160" customFormat="1" x14ac:dyDescent="0.2">
      <c r="A174" s="64"/>
      <c r="B174" s="64"/>
      <c r="C174" s="64"/>
      <c r="D174" s="64"/>
      <c r="E174" s="64"/>
      <c r="F174" s="64"/>
    </row>
    <row r="175" spans="1:6" s="160" customFormat="1" x14ac:dyDescent="0.2">
      <c r="A175" s="64"/>
      <c r="B175" s="64"/>
      <c r="C175" s="64"/>
      <c r="D175" s="64"/>
      <c r="E175" s="64"/>
      <c r="F175" s="64"/>
    </row>
    <row r="176" spans="1:6" s="160" customFormat="1" x14ac:dyDescent="0.2">
      <c r="A176" s="64"/>
      <c r="B176" s="64"/>
      <c r="C176" s="64"/>
      <c r="D176" s="64"/>
      <c r="E176" s="64"/>
      <c r="F176" s="64"/>
    </row>
    <row r="177" spans="1:5" x14ac:dyDescent="0.2">
      <c r="A177" s="64"/>
      <c r="C177" s="64"/>
      <c r="E177" s="64"/>
    </row>
    <row r="178" spans="1:5" x14ac:dyDescent="0.2">
      <c r="A178" s="64"/>
    </row>
  </sheetData>
  <sheetProtection algorithmName="SHA-512" hashValue="WvO8PBgFpVUmxzFDBVfVsCeTVyiMWUcgndCYxusl2F5yUolUugFnhKhCRMSn6oyao3gkBrVaUYG9NF2N3TOzOw==" saltValue="JszE9Kj9tFS0wCKVyGqWIw==" spinCount="100000" sheet="1" objects="1" scenarios="1"/>
  <mergeCells count="3">
    <mergeCell ref="A7:F7"/>
    <mergeCell ref="A5:F5"/>
    <mergeCell ref="B99:F99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2" manualBreakCount="2">
    <brk id="55" max="5" man="1"/>
    <brk id="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FARMACIA DEL PUEBLO</vt:lpstr>
      <vt:lpstr>'FARMACIA DEL PUEBLO'!Área_de_impresión</vt:lpstr>
      <vt:lpstr>'FARMACIA DEL PUEBLO'!Títulos_a_imprimir</vt:lpstr>
    </vt:vector>
  </TitlesOfParts>
  <Company>INAPA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Karol Alexandra Peña Grullón</cp:lastModifiedBy>
  <cp:lastPrinted>2019-01-09T16:18:10Z</cp:lastPrinted>
  <dcterms:created xsi:type="dcterms:W3CDTF">2000-07-13T16:24:23Z</dcterms:created>
  <dcterms:modified xsi:type="dcterms:W3CDTF">2019-01-28T16:01:53Z</dcterms:modified>
</cp:coreProperties>
</file>