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425"/>
  </bookViews>
  <sheets>
    <sheet name="PRESUP. 4 POZO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#N/A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[6]INS!#REF!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[7]M.O.!$C$12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'PRESUP. 4 POZOS'!$A$1:$F$320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[6]INS!#REF!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>#REF!</definedName>
    <definedName name="CARANTEPECHO_8">#REF!</definedName>
    <definedName name="CARCOL30">[7]M.O.!#REF!</definedName>
    <definedName name="CARCOL30_6">#REF!</definedName>
    <definedName name="CARCOL30_8">#REF!</definedName>
    <definedName name="CARCOL50">[7]M.O.!#REF!</definedName>
    <definedName name="CARCOL50_6">#REF!</definedName>
    <definedName name="CARCOL50_8">#REF!</definedName>
    <definedName name="CARCOL51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>#REF!</definedName>
    <definedName name="CARLOSAPLA_8">#REF!</definedName>
    <definedName name="CARLOSAVARIASAGUAS">[7]M.O.!#REF!</definedName>
    <definedName name="CARLOSAVARIASAGUAS_6">#REF!</definedName>
    <definedName name="CARLOSAVARIASAGUAS_8">#REF!</definedName>
    <definedName name="CARMURO">[7]M.O.!#REF!</definedName>
    <definedName name="CARMURO_6">#REF!</definedName>
    <definedName name="CARMURO_8">#REF!</definedName>
    <definedName name="CARP1">[6]INS!#REF!</definedName>
    <definedName name="CARP1_6">#REF!</definedName>
    <definedName name="CARP1_8">#REF!</definedName>
    <definedName name="CARP2">[6]INS!#REF!</definedName>
    <definedName name="CARP2_6">#REF!</definedName>
    <definedName name="CARP2_8">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>#REF!</definedName>
    <definedName name="CARPVIGA2040_8">#REF!</definedName>
    <definedName name="CARPVIGA3050">[7]M.O.!#REF!</definedName>
    <definedName name="CARPVIGA3050_6">#REF!</definedName>
    <definedName name="CARPVIGA3050_8">#REF!</definedName>
    <definedName name="CARPVIGA3060">[7]M.O.!#REF!</definedName>
    <definedName name="CARPVIGA3060_6">#REF!</definedName>
    <definedName name="CARPVIGA3060_8">#REF!</definedName>
    <definedName name="CARPVIGA4080">[7]M.O.!#REF!</definedName>
    <definedName name="CARPVIGA4080_6">#REF!</definedName>
    <definedName name="CARPVIGA4080_8">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[7]M.O.!#REF!</definedName>
    <definedName name="CASBESTO_6">#REF!</definedName>
    <definedName name="CASBESTO_8">#REF!</definedName>
    <definedName name="CBLOCK10">[6]INS!#REF!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[6]INS!#REF!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>#REF!</definedName>
    <definedName name="CZINC_8">#REF!</definedName>
    <definedName name="D">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[6]INS!$D$561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[7]M.O.!#REF!</definedName>
    <definedName name="impresion_2">[16]Directos!#REF!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[7]M.O.!$C$10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[6]INS!#REF!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[6]INS!#REF!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[6]INS!#REF!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[6]INS!$D$563</definedName>
    <definedName name="PLIGADORA2_6">#REF!</definedName>
    <definedName name="PLOMERO">[6]INS!#REF!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[6]INS!#REF!</definedName>
    <definedName name="PLOMEROAYUDANTE_6">#REF!</definedName>
    <definedName name="PLOMEROAYUDANTE_8">#REF!</definedName>
    <definedName name="PLOMEROOFICIAL">[6]INS!#REF!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modificado">#REF!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[6]INS!$D$568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'PRESUP. 4 POZOS'!$1:$9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45621"/>
</workbook>
</file>

<file path=xl/calcChain.xml><?xml version="1.0" encoding="utf-8"?>
<calcChain xmlns="http://schemas.openxmlformats.org/spreadsheetml/2006/main">
  <c r="F16" i="3" l="1"/>
  <c r="F17" i="3"/>
  <c r="F18" i="3"/>
  <c r="F19" i="3"/>
  <c r="F20" i="3"/>
  <c r="F165" i="3" l="1"/>
  <c r="F164" i="3"/>
  <c r="F163" i="3"/>
  <c r="F162" i="3"/>
  <c r="F161" i="3"/>
  <c r="F160" i="3"/>
  <c r="F159" i="3"/>
  <c r="F158" i="3"/>
  <c r="F157" i="3"/>
  <c r="F156" i="3"/>
  <c r="F112" i="3"/>
  <c r="F111" i="3"/>
  <c r="F110" i="3"/>
  <c r="F66" i="3"/>
  <c r="F65" i="3"/>
  <c r="F64" i="3"/>
  <c r="F30" i="3"/>
  <c r="C224" i="3" l="1"/>
  <c r="C225" i="3"/>
  <c r="C234" i="3" l="1"/>
  <c r="C235" i="3"/>
  <c r="C231" i="3"/>
  <c r="C239" i="3" l="1"/>
  <c r="C238" i="3"/>
  <c r="C243" i="3" l="1"/>
  <c r="F231" i="3"/>
  <c r="F239" i="3"/>
  <c r="C246" i="3"/>
  <c r="C257" i="3"/>
  <c r="C256" i="3"/>
  <c r="C255" i="3"/>
  <c r="F252" i="3"/>
  <c r="F247" i="3"/>
  <c r="F237" i="3"/>
  <c r="F221" i="3"/>
  <c r="F225" i="3"/>
  <c r="F224" i="3"/>
  <c r="F223" i="3"/>
  <c r="F217" i="3"/>
  <c r="F216" i="3"/>
  <c r="F215" i="3"/>
  <c r="F212" i="3"/>
  <c r="F211" i="3"/>
  <c r="F210" i="3"/>
  <c r="F208" i="3"/>
  <c r="F207" i="3"/>
  <c r="F206" i="3"/>
  <c r="F205" i="3"/>
  <c r="F220" i="3" l="1"/>
  <c r="F226" i="3" s="1"/>
  <c r="C244" i="3"/>
  <c r="F246" i="3"/>
  <c r="F238" i="3"/>
  <c r="C241" i="3"/>
  <c r="C240" i="3"/>
  <c r="F240" i="3" l="1"/>
  <c r="F241" i="3"/>
  <c r="F243" i="3"/>
  <c r="F244" i="3"/>
  <c r="C242" i="3"/>
  <c r="F242" i="3" l="1"/>
  <c r="F266" i="3"/>
  <c r="F265" i="3"/>
  <c r="F264" i="3"/>
  <c r="F259" i="3"/>
  <c r="F258" i="3"/>
  <c r="F263" i="3"/>
  <c r="F262" i="3"/>
  <c r="F261" i="3"/>
  <c r="F260" i="3"/>
  <c r="F257" i="3"/>
  <c r="F256" i="3"/>
  <c r="F255" i="3"/>
  <c r="F254" i="3"/>
  <c r="F253" i="3"/>
  <c r="F251" i="3"/>
  <c r="F250" i="3"/>
  <c r="F249" i="3"/>
  <c r="F236" i="3"/>
  <c r="F235" i="3"/>
  <c r="F233" i="3"/>
  <c r="F232" i="3"/>
  <c r="A306" i="3"/>
  <c r="A307" i="3" s="1"/>
  <c r="A308" i="3" s="1"/>
  <c r="A309" i="3" s="1"/>
  <c r="A300" i="3"/>
  <c r="A301" i="3" s="1"/>
  <c r="A302" i="3" s="1"/>
  <c r="A303" i="3" s="1"/>
  <c r="A294" i="3"/>
  <c r="A295" i="3" s="1"/>
  <c r="A296" i="3" s="1"/>
  <c r="A297" i="3" s="1"/>
  <c r="F309" i="3"/>
  <c r="F308" i="3"/>
  <c r="F307" i="3"/>
  <c r="F306" i="3"/>
  <c r="F305" i="3"/>
  <c r="F234" i="3" l="1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199" i="3"/>
  <c r="F198" i="3"/>
  <c r="F197" i="3"/>
  <c r="F196" i="3"/>
  <c r="F195" i="3"/>
  <c r="F194" i="3"/>
  <c r="F193" i="3"/>
  <c r="F190" i="3"/>
  <c r="F189" i="3"/>
  <c r="F188" i="3"/>
  <c r="F187" i="3"/>
  <c r="F186" i="3"/>
  <c r="F185" i="3"/>
  <c r="F184" i="3"/>
  <c r="F183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55" i="3"/>
  <c r="F154" i="3"/>
  <c r="F153" i="3"/>
  <c r="F152" i="3"/>
  <c r="F191" i="3" l="1"/>
  <c r="F267" i="3"/>
  <c r="F310" i="3"/>
  <c r="F182" i="3"/>
  <c r="F192" i="3" l="1"/>
  <c r="F314" i="3"/>
  <c r="F317" i="3"/>
  <c r="F313" i="3"/>
  <c r="F315" i="3"/>
  <c r="F200" i="3"/>
  <c r="F146" i="3"/>
  <c r="F145" i="3"/>
  <c r="F144" i="3"/>
  <c r="F143" i="3"/>
  <c r="F142" i="3"/>
  <c r="F141" i="3"/>
  <c r="F140" i="3"/>
  <c r="F137" i="3"/>
  <c r="F136" i="3"/>
  <c r="F135" i="3"/>
  <c r="F134" i="3"/>
  <c r="F133" i="3"/>
  <c r="F132" i="3"/>
  <c r="F131" i="3"/>
  <c r="F130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09" i="3"/>
  <c r="F108" i="3"/>
  <c r="F107" i="3"/>
  <c r="F106" i="3"/>
  <c r="F100" i="3"/>
  <c r="F99" i="3"/>
  <c r="F98" i="3"/>
  <c r="F97" i="3"/>
  <c r="F96" i="3"/>
  <c r="F95" i="3"/>
  <c r="F94" i="3"/>
  <c r="F91" i="3"/>
  <c r="F90" i="3"/>
  <c r="F89" i="3"/>
  <c r="F88" i="3"/>
  <c r="F87" i="3"/>
  <c r="F86" i="3"/>
  <c r="F85" i="3"/>
  <c r="F84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3" i="3"/>
  <c r="F62" i="3"/>
  <c r="F61" i="3"/>
  <c r="F60" i="3"/>
  <c r="F54" i="3"/>
  <c r="F53" i="3"/>
  <c r="F52" i="3"/>
  <c r="F51" i="3"/>
  <c r="F50" i="3"/>
  <c r="F49" i="3"/>
  <c r="F48" i="3"/>
  <c r="F46" i="3"/>
  <c r="F45" i="3"/>
  <c r="F44" i="3"/>
  <c r="F43" i="3"/>
  <c r="F42" i="3"/>
  <c r="F41" i="3"/>
  <c r="F40" i="3"/>
  <c r="F39" i="3"/>
  <c r="F38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15" i="3"/>
  <c r="F14" i="3"/>
  <c r="F138" i="3" l="1"/>
  <c r="F316" i="3"/>
  <c r="F129" i="3"/>
  <c r="F92" i="3" l="1"/>
  <c r="F139" i="3"/>
  <c r="F318" i="3"/>
  <c r="F83" i="3"/>
  <c r="F37" i="3"/>
  <c r="F147" i="3" l="1"/>
  <c r="F93" i="3"/>
  <c r="F101" i="3" s="1"/>
  <c r="F47" i="3"/>
  <c r="F55" i="3" s="1"/>
  <c r="F269" i="3" l="1"/>
  <c r="F270" i="3" s="1"/>
  <c r="F275" i="3" l="1"/>
  <c r="F281" i="3"/>
  <c r="F273" i="3"/>
  <c r="F282" i="3"/>
  <c r="F278" i="3"/>
  <c r="F274" i="3"/>
  <c r="F277" i="3"/>
  <c r="F280" i="3"/>
  <c r="F276" i="3"/>
  <c r="F279" i="3" l="1"/>
  <c r="F283" i="3" s="1"/>
  <c r="F320" i="3" s="1"/>
</calcChain>
</file>

<file path=xl/sharedStrings.xml><?xml version="1.0" encoding="utf-8"?>
<sst xmlns="http://schemas.openxmlformats.org/spreadsheetml/2006/main" count="496" uniqueCount="191">
  <si>
    <t>PART.</t>
  </si>
  <si>
    <t>D E S C R I P C I O N</t>
  </si>
  <si>
    <t>P.U. (RD$)</t>
  </si>
  <si>
    <t>VALOR (RD$)</t>
  </si>
  <si>
    <t>A</t>
  </si>
  <si>
    <t>REHABILITACION Y ELECTRIFICACION POZOS</t>
  </si>
  <si>
    <t>MANO DE OBRA INSTALACION EQUIPO DE BOMBEO</t>
  </si>
  <si>
    <t>PA</t>
  </si>
  <si>
    <t>ELECTRIFICACION PRIMARIA</t>
  </si>
  <si>
    <t>UD</t>
  </si>
  <si>
    <t>UDS</t>
  </si>
  <si>
    <t>CABLE AAAC, No.1/0</t>
  </si>
  <si>
    <t>PIES</t>
  </si>
  <si>
    <t>ELECTRIFICACION SECUNDARIA</t>
  </si>
  <si>
    <t>CABLES THW, AWG No.2</t>
  </si>
  <si>
    <t>TUBERIA IMC, DE 3"</t>
  </si>
  <si>
    <t>CONDULET DE 3"</t>
  </si>
  <si>
    <t>TUBERIA ELECTRICA PVC DE 3"</t>
  </si>
  <si>
    <t>CURVAS IMC DE 3"</t>
  </si>
  <si>
    <t>TUBERIA LIQUIT TIGHT DE 2"</t>
  </si>
  <si>
    <t>TERMINALES RECTOS PARA LIQUIT TIGHT DE 2"</t>
  </si>
  <si>
    <t>MANO DE OBRA ELECTRIFICACION SECUNDARIA</t>
  </si>
  <si>
    <t>CONSTRUCCION DE LA DESCARGA</t>
  </si>
  <si>
    <t>NIPLES PLATILLADOS EN AMBOS EXTREMOS, DE 8"X15" EN ACERO</t>
  </si>
  <si>
    <t>ELECTRIFICACION CASETA DE BOMBEO</t>
  </si>
  <si>
    <t>SALIDA CENITALES</t>
  </si>
  <si>
    <t>INTERRUPTOR SENCILLO</t>
  </si>
  <si>
    <t>TOMACORRIENTE 110 V EN DOBLE</t>
  </si>
  <si>
    <t>MANO DE OBRA REORDENAMIENTO ELECTRICO</t>
  </si>
  <si>
    <t>SUB-TOTAL A</t>
  </si>
  <si>
    <t>B</t>
  </si>
  <si>
    <t>SUB-TOTAL B</t>
  </si>
  <si>
    <t>C</t>
  </si>
  <si>
    <t>U</t>
  </si>
  <si>
    <t xml:space="preserve">SUBTOTAL GENERAL </t>
  </si>
  <si>
    <t>GASTOS INDIRECTOS</t>
  </si>
  <si>
    <t>HONORARIOS PROFESIONALES</t>
  </si>
  <si>
    <t>GASTOS ADMINISTRATIVOS</t>
  </si>
  <si>
    <t>SEGUROS,POLIZAS Y FIANZAS</t>
  </si>
  <si>
    <t>GASTOS DE TRANSPORTE</t>
  </si>
  <si>
    <t xml:space="preserve">SUPERVISION DE LA OBRA </t>
  </si>
  <si>
    <t>LEY 6-86</t>
  </si>
  <si>
    <t>TOTAL GASTOS INDIRECTOS</t>
  </si>
  <si>
    <t>IMPREVISTOS</t>
  </si>
  <si>
    <t>CANT.</t>
  </si>
  <si>
    <t>UND.</t>
  </si>
  <si>
    <t>TRANFORMADOR SECO 3 KVA,240-480V</t>
  </si>
  <si>
    <t>SUM Y COLOC. ALAMBRE DUPLEX NO.10</t>
  </si>
  <si>
    <t>ALAMBRE NO.12</t>
  </si>
  <si>
    <t xml:space="preserve"> UD </t>
  </si>
  <si>
    <t>LAMPARA TIPO COBRA 250 W, 240 V</t>
  </si>
  <si>
    <t>ALAMBRE DUPLEX NO.10</t>
  </si>
  <si>
    <t>VALVULA DE COMPUERTA DE 8" DE H.F. , VASTAGO ASCENDENTE, 200 PSI</t>
  </si>
  <si>
    <t>VALVULA DE COMPUERTA DE 6" DE H.FVASTAGO ASCENDENTE PLATILLADO</t>
  </si>
  <si>
    <t>VALVULA DE AIRE (VENTOSA) DE 2" COMPLETA</t>
  </si>
  <si>
    <t>VALVULA LIMITADORA DE CAUDAL DE Ø8" EN H.F. , 200PSI, PLATILLADO (CUBICAR CONTRA FACTURA)</t>
  </si>
  <si>
    <t>MEDIDOR DE CAUDAL DE Ø8", EN H.F., 200 PSI, PLATILLADO</t>
  </si>
  <si>
    <t>ENTRADA GENERAL (PANEL 4/8 CIRCUITOS)</t>
  </si>
  <si>
    <t>NIPLES PLATILLADOS AMBOS EXTREMOS, 8"X15" ACERO</t>
  </si>
  <si>
    <t>VALVULA COMPUERTA 8" H.F, VASTAGO ASCENDENTE, 200 PSI</t>
  </si>
  <si>
    <t>VALVULA COMPUERTA6" H.F VASTAGO ASCENDENTE PLATILLADO</t>
  </si>
  <si>
    <t>VALVULA AIRE (VENTOSA) 2" COMPLETA</t>
  </si>
  <si>
    <t>VALVULA LIMITADORA CAUDAL Ø8" H.F., 200PSI, PLATILLADO (CUBICAR CONTRA FACTURA)</t>
  </si>
  <si>
    <t>MEDIDOR CAUDAL Ø8", H.F., 200 PSI, PLATILLADO</t>
  </si>
  <si>
    <t xml:space="preserve"> CODIA </t>
  </si>
  <si>
    <t>GASTOS INDIRECTOS POZOS</t>
  </si>
  <si>
    <t>SUPERVISION DE LA OBRA</t>
  </si>
  <si>
    <t>ITBIS (NORMA 07/07)</t>
  </si>
  <si>
    <t>CODIA</t>
  </si>
  <si>
    <t>MANTENIMIENTO Y OPERACION INAPA</t>
  </si>
  <si>
    <t>SUB-TOTAL C</t>
  </si>
  <si>
    <t>TOTAL A CONTRATAR</t>
  </si>
  <si>
    <t>ANALISIS FISICO QUIMICO Y BACTERIOLOGICO, (INC. MUESTRA, TRASLADO AL LABORATORIO Y RESULTADOS)</t>
  </si>
  <si>
    <t>INFORME FINAL INCLUYE RECOMENDACIONES</t>
  </si>
  <si>
    <t>D</t>
  </si>
  <si>
    <t>CONSTRUCCION DESCARGA TODO COSTO</t>
  </si>
  <si>
    <t>CONSTRUCCION DE LA DESCARGA TODO COSTO</t>
  </si>
  <si>
    <t xml:space="preserve">Obra: EQUIPAMIENTO DE POZOS DE LOS ACUEDUCTOS DE ANGELINA-LAS GUARANAS Y LA MATA </t>
  </si>
  <si>
    <t xml:space="preserve">MANO DE OBRA ELECTRIFICACION PRIMARIA </t>
  </si>
  <si>
    <t>SUB-TOTAL D</t>
  </si>
  <si>
    <t>Z</t>
  </si>
  <si>
    <t>VARIOS</t>
  </si>
  <si>
    <t>REPARACION DE SERVICIOS EXISTENTES</t>
  </si>
  <si>
    <t>M</t>
  </si>
  <si>
    <t>ACERAS A=0.80M</t>
  </si>
  <si>
    <t>M2</t>
  </si>
  <si>
    <t>CONTENES</t>
  </si>
  <si>
    <t>REPARACION DE AVERIAS EN TUBERIAS EXIST.</t>
  </si>
  <si>
    <t>1.2.1</t>
  </si>
  <si>
    <t>1.2.2</t>
  </si>
  <si>
    <t>HR</t>
  </si>
  <si>
    <t>MAESTRO PLOMERO (1H)</t>
  </si>
  <si>
    <t>DIA</t>
  </si>
  <si>
    <t>PEON (2H)</t>
  </si>
  <si>
    <t>VALLA ANUNCIANDO OBRA 16' X 8' IMPRESION FULL COLOR CONTENIENDO LOGO DE INAPA, NOMBRE DE PROYECTO Y CONTRATISTA. ESTRUCTURA EN TUBOS GALVANIZADOS 1 1/2"X 1 1/2" Y SOPORTES EN TUBO CUAD. 4" X 4"</t>
  </si>
  <si>
    <t>SUB TOTAL Z</t>
  </si>
  <si>
    <t xml:space="preserve">ESTRUCTURA MT-301 </t>
  </si>
  <si>
    <t>ESTRUCTURA MT-307</t>
  </si>
  <si>
    <t>ESTRUCTURA MT-322</t>
  </si>
  <si>
    <t>ESTRUCTURA HA-100B</t>
  </si>
  <si>
    <t>ESTRUCTURA HA-105</t>
  </si>
  <si>
    <t>LÍNEA DE IMPULSIÓN Ø16" PVC</t>
  </si>
  <si>
    <t>LÍNEA DE IMPULSIÓN Ø12" PVC</t>
  </si>
  <si>
    <t>LÍNEA DE IMPULSIÓN Ø8" PVC</t>
  </si>
  <si>
    <t>E</t>
  </si>
  <si>
    <t>SUMINISTRO Y COLOCACION DE VALVULAS EN TUBERIAS EXISTENTES</t>
  </si>
  <si>
    <t>VALVULA DE DESAGUE DE Ø3" H.F, COMPLETA 150 PSI</t>
  </si>
  <si>
    <t>VALVULA DE AIRE DE Ø3" H.F, 150 PSI COMPLETA</t>
  </si>
  <si>
    <t>VALVULA DE AIRE COMBINADA DE Ø3" H.F, 150 PSI COMPLETA</t>
  </si>
  <si>
    <t>VALVULA DE AIRE DE Ø2" H.F, 150 PSI COMPLETA</t>
  </si>
  <si>
    <t>VALVULA DE AIRE COMBINADA DE Ø2" H.F, 150 PSI COMPLETA</t>
  </si>
  <si>
    <t>VALVULA DE AIRE DE Ø2" H.F, 150 PSI COMPLETA COMPLETA</t>
  </si>
  <si>
    <t xml:space="preserve">VALVULA DE DESAGUE DE Ø3" H.F, COMPLETA 150 PSI </t>
  </si>
  <si>
    <t xml:space="preserve">VALVULA DE DESAGUE DE Ø4" H.F, COMPLETA 150 PSI </t>
  </si>
  <si>
    <t>REGISTRO PARA VALVULA DE DESAGUE SEGÚN DISENO</t>
  </si>
  <si>
    <t>REGISTRO PARA VALVULA DE AIRE SEGÚN DISENO</t>
  </si>
  <si>
    <t>VALVULA DE AIRE DE Ø1 1/2" H.F, 150 PSI COMPLETA</t>
  </si>
  <si>
    <t>LÍNEA DE IMPULSIÓN Ø8" PVC PARA ABASTECER CUCA, LOS LIMONES Y CAOBETE.</t>
  </si>
  <si>
    <t xml:space="preserve">CONSTRUCCION REGISTROS </t>
  </si>
  <si>
    <t>M3</t>
  </si>
  <si>
    <t>ROTURA Y REPOSICION DE ASFALTO</t>
  </si>
  <si>
    <t>COMPACTACION MATERIAL DE BASE</t>
  </si>
  <si>
    <t>SEÑALIZACION Y MANEJO DE TRANSITO Y SEGURIDAD VIAL (INC. CONO PARA AVISOS, CINTA PLASTICA, LETRERO)</t>
  </si>
  <si>
    <t>REMOCION DE CARPETA ASFALTICA 6"</t>
  </si>
  <si>
    <t>BOTE MATERIAL ASFALTICO EXTRAIDO CON CAMION D=5 KM</t>
  </si>
  <si>
    <t>LIMPIEZA FINAL Y CONTINUA</t>
  </si>
  <si>
    <t xml:space="preserve">DEMOLICION DE CONTENES Y ACERAS </t>
  </si>
  <si>
    <t>REPOSICION DE CONTENES Y ACERAS</t>
  </si>
  <si>
    <t>1.3.1</t>
  </si>
  <si>
    <t>1.3.2</t>
  </si>
  <si>
    <t>1.3.3</t>
  </si>
  <si>
    <t>1.3.4</t>
  </si>
  <si>
    <t>1.3.5</t>
  </si>
  <si>
    <t>1.3.6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</si>
  <si>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</si>
  <si>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</si>
  <si>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</si>
  <si>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</si>
  <si>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</si>
  <si>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</si>
  <si>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</si>
  <si>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</si>
  <si>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SUMINISTRO JUNTAS MECANICAS TIPO DRESSER 16" 150 PSI</t>
  </si>
  <si>
    <t>SUMINISTRO JUNTAS MECANICAS TIPO DRESSER 12" 150 PSI</t>
  </si>
  <si>
    <t>SUMINISTRO JUNTAS MECANICAS TIPO DRESSER 8" 150 PSI</t>
  </si>
  <si>
    <t>1.6.9</t>
  </si>
  <si>
    <t>1.6.10</t>
  </si>
  <si>
    <t>USO BOMBA DE ACHIQUE Ø3" (5,5 HP)</t>
  </si>
  <si>
    <t>USO BOMBA DE ACHIQUE DE 4" (HP 9 )</t>
  </si>
  <si>
    <t>USO BOMBA DE ACHIQUE DE 6" (HP 18 )</t>
  </si>
  <si>
    <t>1.6.11</t>
  </si>
  <si>
    <t>1.6.12</t>
  </si>
  <si>
    <t>1.6.13</t>
  </si>
  <si>
    <t>SUB-TOTAL E</t>
  </si>
  <si>
    <t>1.3.7</t>
  </si>
  <si>
    <t>TRANSPORTE DE ASFALTO DIST APROX. 45 KM</t>
  </si>
  <si>
    <t>M3* KM</t>
  </si>
  <si>
    <t>REPOSICION CARPETA ASFALTICA 4"</t>
  </si>
  <si>
    <t>POZO No. 6, LAS GUARANAS NUEVO</t>
  </si>
  <si>
    <t>ARRANCADOR MAGNETICO PARA 75H.P.TIPO AUTOTRANSFORMADOR, 3 FASES, 480V, CON SU BREAKER, EN CAJA NEMA 3R, MONITOR DE FASES, OVER LOAD, LUCES PILOTO START-STOP</t>
  </si>
  <si>
    <t>SUMINISTRO TUBERIAS DE 16 PVC SDR 21 C/JG</t>
  </si>
  <si>
    <t>SUMINISTRO TUBERIAS DE 12 PVC SDR 26 C/JG</t>
  </si>
  <si>
    <t>SUMINISTRO TUBERIAS DE 12 PVC SDR 21 C/JG</t>
  </si>
  <si>
    <t>SUMINISTRO TUBERIAS DE 8 PVC SDR 26 C/JG</t>
  </si>
  <si>
    <t>SUMINISTRO TUBERIAS DE 8 PVC SDR 21 C/JG</t>
  </si>
  <si>
    <t>AFORO Y LIMPIEZA DE POZOS</t>
  </si>
  <si>
    <t>EQUIPAMIENTO POZO No. 6, LAS GUARANAS NUEVO</t>
  </si>
  <si>
    <t xml:space="preserve">EQUIPAMIENTO POZO No. 3, LAS GUARANAS VIEJO </t>
  </si>
  <si>
    <t xml:space="preserve">EQUIPAMIENTO POZO No.2, LAS GUARANAS VIEJO </t>
  </si>
  <si>
    <t>PRUEBA DE AFORO (24 HORAS) (RANGO DE CAUDAL ESTIMADO DE AFORO DE 300 GPM A 700 GPM)</t>
  </si>
  <si>
    <r>
      <t>GRAPA CALIENTE</t>
    </r>
    <r>
      <rPr>
        <sz val="10"/>
        <rFont val="Arial"/>
        <family val="2"/>
      </rPr>
      <t xml:space="preserve"> #2</t>
    </r>
  </si>
  <si>
    <t>EQUIPAMIENTO POZO No. 2, LAS GUARANAS NUEVO</t>
  </si>
  <si>
    <t>POZO No. 2, LAS GUARANAS NUEVO</t>
  </si>
  <si>
    <t>POZO No.3 LAS GUARANAS VIEJO</t>
  </si>
  <si>
    <t xml:space="preserve">POZO No.2 LAS GUARANAS VIEJO </t>
  </si>
  <si>
    <t>ELECTROBOMBA TIPO TURBINA VERTICAL, CAPAZ DE ENTREGAR 550 G.P.M. A 368 PIES TDH, 1800 RPM COMPLETA(BOMBA, 70 PIES DE COLUMNA+TAZONES, EJES, COUPLINGS DE COLUMNAS Y DE EJES Y CABEZAL DE DESCARGA) MOVIDA POR MOTOR ELECTRICO DE EJE HUECO VERTICAL DE 75 H.P. 480V., 3 FASES, 180 RPM PROTECCION WP-1 (CUBICAR CONTRA FACTURA)</t>
  </si>
  <si>
    <t>CHECK VALV. HORIZONTAL DE 8", 200 PSI EN H.F. PLATILLADO</t>
  </si>
  <si>
    <t>CHECK VALV. HORIZONTAL 8", 200 PSI H.F. PLATILLADO</t>
  </si>
  <si>
    <t>POSTES DE H.A.V. 500-12</t>
  </si>
  <si>
    <t>POSTES DE H.A.V. 300-10</t>
  </si>
  <si>
    <t>CORTE DE ASFALTO CON DISCO 6"</t>
  </si>
  <si>
    <t>SUMINISTRO DE MATERIAL DE MINA PARA RELLENO D=15 KM</t>
  </si>
  <si>
    <t>CAMPAMENTO (INCLUYE ALQUILER DE CASA O SOLAR CON CASETA DE MATERIALES C/BAÑO MOVIL)</t>
  </si>
  <si>
    <t xml:space="preserve">ITBIS (LEY 07-2007) </t>
  </si>
  <si>
    <t>LIMPIEZA Y DESARROLLO POR PISTONEO DE POZO EXISTENTE</t>
  </si>
  <si>
    <t xml:space="preserve"> SUB TOTAL POZOS</t>
  </si>
  <si>
    <t>TOTAL GASTOS INDIRECTOS POZOS</t>
  </si>
  <si>
    <t xml:space="preserve">Ubicacion : SANCHEZ RAMIREZ </t>
  </si>
  <si>
    <t>ZONA : III</t>
  </si>
  <si>
    <t>ESTRUCTURA TIPO TR-306 (COMPLETA, INCLUYE LOS TRANSFORMADORES DE 37.5 KVA SEGÚN PLANOS)</t>
  </si>
  <si>
    <t>CABLES THW, AWG No.2/0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</si>
</sst>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&quot;$&quot;#,##0.00_);[Red]\(&quot;$&quot;#,##0.00\)"/>
    <numFmt numFmtId="166" formatCode="#,##0.0_);\(#,##0.0\)"/>
    <numFmt numFmtId="167" formatCode="General_)"/>
    <numFmt numFmtId="168" formatCode="_-* #,##0.00_-;\-* #,##0.00_-;_-* &quot;-&quot;??_-;_-@_-"/>
    <numFmt numFmtId="169" formatCode="#,##0.0"/>
    <numFmt numFmtId="170" formatCode="#,##0.0\ _€;\-#,##0.0\ _€"/>
    <numFmt numFmtId="171" formatCode="_-[$€]* #,##0.00_-;\-[$€]* #,##0.00_-;_-[$€]* &quot;-&quot;??_-;_-@_-"/>
    <numFmt numFmtId="172" formatCode="#."/>
    <numFmt numFmtId="173" formatCode="0.000"/>
    <numFmt numFmtId="174" formatCode="[$-1C0A]hh:mm:ss\ AM/PM"/>
    <numFmt numFmtId="175" formatCode="_-* #,##0.00\ &quot;Pts&quot;_-;\-* #,##0.00\ &quot;Pts&quot;_-;_-* &quot;-&quot;??\ &quot;Pts&quot;_-;_-@_-"/>
    <numFmt numFmtId="176" formatCode="#,##0.00_ ;\-#,##0.00\ "/>
    <numFmt numFmtId="177" formatCode="#,##0;\-#,##0"/>
    <numFmt numFmtId="178" formatCode="&quot;Sí&quot;;&quot;Sí&quot;;&quot;No&quot;"/>
    <numFmt numFmtId="179" formatCode="_(&quot;$&quot;* #,##0.00_);_(&quot;$&quot;* \(#,##0.00\);_(&quot;$&quot;* &quot;-&quot;??_);_(@_)"/>
    <numFmt numFmtId="180" formatCode="0.00_)"/>
    <numFmt numFmtId="181" formatCode="#.0"/>
    <numFmt numFmtId="182" formatCode="#.00"/>
    <numFmt numFmtId="183" formatCode="&quot;RD$&quot;#,##0.00_);\(&quot;RD$&quot;#,##0.00\)"/>
    <numFmt numFmtId="184" formatCode="_(&quot;RD$&quot;* #,##0.00_);_(&quot;RD$&quot;* \(#,##0.00\);_(&quot;RD$&quot;* &quot;-&quot;??_);_(@_)"/>
    <numFmt numFmtId="185" formatCode="&quot;$&quot;#,##0.00;[Red]\-&quot;$&quot;#,##0.00"/>
    <numFmt numFmtId="186" formatCode="0.0%"/>
    <numFmt numFmtId="187" formatCode="#,##0.00;\-#,##0.00"/>
    <numFmt numFmtId="188" formatCode="_(* #,##0.00_);_(* \(#,##0.00\);_(* \-??_);_(@_)"/>
    <numFmt numFmtId="189" formatCode="_-* #,##0.00\ _€_-;\-* #,##0.00\ _€_-;_-* \-??\ _€_-;_-@_-"/>
    <numFmt numFmtId="190" formatCode="_([$€]* #,##0.00_);_([$€]* \(#,##0.00\);_([$€]* \-??_);_(@_)"/>
    <numFmt numFmtId="191" formatCode="_-* #,##0.00\ [$€]_-;\-* #,##0.00\ [$€]_-;_-* &quot;-&quot;??\ [$€]_-;_-@_-"/>
    <numFmt numFmtId="192" formatCode="_-[$€-2]* #,##0.00_-;\-[$€-2]* #,##0.00_-;_-[$€-2]* &quot;-&quot;??_-"/>
    <numFmt numFmtId="193" formatCode="&quot;RD$ &quot;#,#00.00"/>
    <numFmt numFmtId="194" formatCode="_-* #,##0.00\ _P_t_s_-;\-* #,##0.00\ _P_t_s_-;_-* &quot;-&quot;??\ _P_t_s_-;_-@_-"/>
    <numFmt numFmtId="195" formatCode="_-&quot;$&quot;* #,##0.00_-;\-&quot;$&quot;* #,##0.00_-;_-&quot;$&quot;* &quot;-&quot;??_-;_-@_-"/>
    <numFmt numFmtId="196" formatCode="0.0"/>
    <numFmt numFmtId="197" formatCode="#,##0.0;\-#,##0.0"/>
    <numFmt numFmtId="198" formatCode="#,##0.0_ ;\-#,##0.0\ "/>
  </numFmts>
  <fonts count="47" x14ac:knownFonts="1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sz val="12"/>
      <name val="Courier"/>
      <family val="3"/>
    </font>
    <font>
      <sz val="12"/>
      <name val="Courier New"/>
      <family val="3"/>
    </font>
    <font>
      <b/>
      <sz val="1"/>
      <color indexed="16"/>
      <name val="Courier New"/>
      <family val="3"/>
    </font>
    <font>
      <sz val="1"/>
      <color indexed="16"/>
      <name val="Courier New"/>
      <family val="3"/>
    </font>
    <font>
      <sz val="10"/>
      <name val="Courier New"/>
      <family val="3"/>
    </font>
    <font>
      <b/>
      <i/>
      <sz val="16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6">
    <xf numFmtId="39" fontId="0" fillId="0" borderId="0"/>
    <xf numFmtId="16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5" fillId="0" borderId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6" applyNumberFormat="0" applyAlignment="0" applyProtection="0"/>
    <xf numFmtId="0" fontId="15" fillId="18" borderId="7" applyNumberFormat="0" applyAlignment="0" applyProtection="0"/>
    <xf numFmtId="164" fontId="11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2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0" fontId="19" fillId="7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6" applyNumberFormat="0" applyAlignment="0" applyProtection="0"/>
    <xf numFmtId="0" fontId="24" fillId="0" borderId="11" applyNumberFormat="0" applyFill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25" fillId="0" borderId="0"/>
    <xf numFmtId="180" fontId="26" fillId="0" borderId="0"/>
    <xf numFmtId="0" fontId="5" fillId="0" borderId="0"/>
    <xf numFmtId="0" fontId="5" fillId="0" borderId="0"/>
    <xf numFmtId="0" fontId="5" fillId="0" borderId="0"/>
    <xf numFmtId="39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27" fillId="0" borderId="0"/>
    <xf numFmtId="181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1" fontId="25" fillId="0" borderId="0"/>
    <xf numFmtId="182" fontId="25" fillId="0" borderId="0"/>
    <xf numFmtId="0" fontId="5" fillId="5" borderId="12" applyNumberFormat="0" applyFont="0" applyAlignment="0" applyProtection="0"/>
    <xf numFmtId="0" fontId="28" fillId="17" borderId="13" applyNumberFormat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184" fontId="1" fillId="0" borderId="0" applyFont="0" applyFill="0" applyBorder="0" applyAlignment="0" applyProtection="0"/>
    <xf numFmtId="18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89" fontId="5" fillId="0" borderId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2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6" borderId="0" applyNumberFormat="0" applyBorder="0" applyAlignment="0" applyProtection="0"/>
    <xf numFmtId="0" fontId="12" fillId="25" borderId="0" applyNumberFormat="0" applyBorder="0" applyAlignment="0" applyProtection="0"/>
    <xf numFmtId="0" fontId="12" fillId="22" borderId="0" applyNumberFormat="0" applyBorder="0" applyAlignment="0" applyProtection="0"/>
    <xf numFmtId="0" fontId="12" fillId="2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3" fillId="33" borderId="0" applyNumberFormat="0" applyBorder="0" applyAlignment="0" applyProtection="0"/>
    <xf numFmtId="0" fontId="14" fillId="19" borderId="6" applyNumberFormat="0" applyAlignment="0" applyProtection="0"/>
    <xf numFmtId="0" fontId="15" fillId="34" borderId="7" applyNumberFormat="0" applyAlignment="0" applyProtection="0"/>
    <xf numFmtId="188" fontId="5" fillId="0" borderId="0" applyFill="0" applyBorder="0" applyAlignment="0" applyProtection="0"/>
    <xf numFmtId="190" fontId="5" fillId="0" borderId="0" applyFill="0" applyBorder="0" applyAlignment="0" applyProtection="0"/>
    <xf numFmtId="172" fontId="33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0" fontId="19" fillId="25" borderId="0" applyNumberFormat="0" applyBorder="0" applyAlignment="0" applyProtection="0"/>
    <xf numFmtId="0" fontId="23" fillId="20" borderId="6" applyNumberFormat="0" applyAlignment="0" applyProtection="0"/>
    <xf numFmtId="188" fontId="5" fillId="0" borderId="0" applyFill="0" applyBorder="0" applyAlignment="0" applyProtection="0"/>
    <xf numFmtId="0" fontId="35" fillId="0" borderId="0"/>
    <xf numFmtId="180" fontId="36" fillId="0" borderId="0"/>
    <xf numFmtId="187" fontId="32" fillId="0" borderId="0"/>
    <xf numFmtId="0" fontId="5" fillId="23" borderId="12" applyNumberFormat="0" applyAlignment="0" applyProtection="0"/>
    <xf numFmtId="0" fontId="28" fillId="19" borderId="13" applyNumberFormat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81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39" fontId="2" fillId="0" borderId="0"/>
    <xf numFmtId="0" fontId="11" fillId="35" borderId="0" applyNumberFormat="0" applyBorder="0" applyAlignment="0" applyProtection="0"/>
    <xf numFmtId="0" fontId="11" fillId="9" borderId="0" applyNumberFormat="0" applyBorder="0" applyAlignment="0" applyProtection="0"/>
    <xf numFmtId="0" fontId="11" fillId="36" borderId="0" applyNumberFormat="0" applyBorder="0" applyAlignment="0" applyProtection="0"/>
    <xf numFmtId="0" fontId="11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37" borderId="0" applyNumberFormat="0" applyBorder="0" applyAlignment="0" applyProtection="0"/>
    <xf numFmtId="0" fontId="11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38" borderId="0" applyNumberFormat="0" applyBorder="0" applyAlignment="0" applyProtection="0"/>
    <xf numFmtId="0" fontId="12" fillId="4" borderId="0" applyNumberFormat="0" applyBorder="0" applyAlignment="0" applyProtection="0"/>
    <xf numFmtId="0" fontId="12" fillId="37" borderId="0" applyNumberFormat="0" applyBorder="0" applyAlignment="0" applyProtection="0"/>
    <xf numFmtId="0" fontId="12" fillId="39" borderId="0" applyNumberFormat="0" applyBorder="0" applyAlignment="0" applyProtection="0"/>
    <xf numFmtId="0" fontId="12" fillId="14" borderId="0" applyNumberFormat="0" applyBorder="0" applyAlignment="0" applyProtection="0"/>
    <xf numFmtId="0" fontId="12" fillId="40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15" borderId="0" applyNumberFormat="0" applyBorder="0" applyAlignment="0" applyProtection="0"/>
    <xf numFmtId="0" fontId="12" fillId="42" borderId="0" applyNumberFormat="0" applyBorder="0" applyAlignment="0" applyProtection="0"/>
    <xf numFmtId="0" fontId="12" fillId="39" borderId="0" applyNumberFormat="0" applyBorder="0" applyAlignment="0" applyProtection="0"/>
    <xf numFmtId="0" fontId="12" fillId="14" borderId="0" applyNumberFormat="0" applyBorder="0" applyAlignment="0" applyProtection="0"/>
    <xf numFmtId="0" fontId="12" fillId="10" borderId="0" applyNumberFormat="0" applyBorder="0" applyAlignment="0" applyProtection="0"/>
    <xf numFmtId="0" fontId="13" fillId="9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37" fillId="43" borderId="6" applyNumberFormat="0" applyAlignment="0" applyProtection="0"/>
    <xf numFmtId="0" fontId="37" fillId="43" borderId="6" applyNumberFormat="0" applyAlignment="0" applyProtection="0"/>
    <xf numFmtId="0" fontId="37" fillId="43" borderId="6" applyNumberFormat="0" applyAlignment="0" applyProtection="0"/>
    <xf numFmtId="0" fontId="15" fillId="18" borderId="7" applyNumberFormat="0" applyAlignment="0" applyProtection="0"/>
    <xf numFmtId="0" fontId="15" fillId="18" borderId="7" applyNumberFormat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15" fillId="18" borderId="7" applyNumberFormat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3" fillId="6" borderId="6" applyNumberFormat="0" applyAlignment="0" applyProtection="0"/>
    <xf numFmtId="0" fontId="23" fillId="6" borderId="6" applyNumberFormat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36" borderId="0" applyNumberFormat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23" fillId="6" borderId="6" applyNumberFormat="0" applyAlignment="0" applyProtection="0"/>
    <xf numFmtId="0" fontId="38" fillId="0" borderId="14" applyNumberFormat="0" applyFill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42" fillId="8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167" fontId="27" fillId="0" borderId="0"/>
    <xf numFmtId="0" fontId="5" fillId="0" borderId="0"/>
    <xf numFmtId="0" fontId="1" fillId="0" borderId="0"/>
    <xf numFmtId="0" fontId="5" fillId="0" borderId="0"/>
    <xf numFmtId="167" fontId="25" fillId="0" borderId="0"/>
    <xf numFmtId="0" fontId="5" fillId="0" borderId="0"/>
    <xf numFmtId="186" fontId="27" fillId="0" borderId="0"/>
    <xf numFmtId="0" fontId="1" fillId="0" borderId="0"/>
    <xf numFmtId="0" fontId="5" fillId="5" borderId="12" applyNumberFormat="0" applyFont="0" applyAlignment="0" applyProtection="0"/>
    <xf numFmtId="0" fontId="5" fillId="5" borderId="12" applyNumberFormat="0" applyFont="0" applyAlignment="0" applyProtection="0"/>
    <xf numFmtId="0" fontId="5" fillId="5" borderId="12" applyNumberFormat="0" applyFont="0" applyAlignment="0" applyProtection="0"/>
    <xf numFmtId="0" fontId="5" fillId="5" borderId="12" applyNumberFormat="0" applyFont="0" applyAlignment="0" applyProtection="0"/>
    <xf numFmtId="0" fontId="5" fillId="5" borderId="12" applyNumberFormat="0" applyFont="0" applyAlignment="0" applyProtection="0"/>
    <xf numFmtId="0" fontId="28" fillId="43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43" borderId="13" applyNumberFormat="0" applyAlignment="0" applyProtection="0"/>
    <xf numFmtId="0" fontId="28" fillId="43" borderId="13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39" fontId="31" fillId="0" borderId="0"/>
    <xf numFmtId="0" fontId="5" fillId="0" borderId="0"/>
  </cellStyleXfs>
  <cellXfs count="146">
    <xf numFmtId="39" fontId="0" fillId="0" borderId="0" xfId="0"/>
    <xf numFmtId="39" fontId="7" fillId="2" borderId="3" xfId="0" applyFont="1" applyFill="1" applyBorder="1" applyAlignment="1">
      <alignment horizontal="right" vertical="top" wrapText="1"/>
    </xf>
    <xf numFmtId="4" fontId="5" fillId="2" borderId="3" xfId="1" applyNumberFormat="1" applyFont="1" applyFill="1" applyBorder="1" applyAlignment="1">
      <alignment horizontal="right" vertical="top" wrapText="1"/>
    </xf>
    <xf numFmtId="4" fontId="5" fillId="2" borderId="3" xfId="1" applyNumberFormat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right" vertical="top" wrapText="1"/>
    </xf>
    <xf numFmtId="39" fontId="5" fillId="2" borderId="3" xfId="0" applyFont="1" applyFill="1" applyBorder="1" applyAlignment="1">
      <alignment horizontal="right" vertical="top" wrapText="1"/>
    </xf>
    <xf numFmtId="39" fontId="5" fillId="2" borderId="0" xfId="0" applyFont="1" applyFill="1" applyAlignment="1">
      <alignment vertical="top" wrapText="1"/>
    </xf>
    <xf numFmtId="39" fontId="5" fillId="2" borderId="3" xfId="0" applyFont="1" applyFill="1" applyBorder="1" applyAlignment="1">
      <alignment vertical="top" wrapText="1"/>
    </xf>
    <xf numFmtId="4" fontId="5" fillId="2" borderId="3" xfId="1" applyNumberFormat="1" applyFont="1" applyFill="1" applyBorder="1" applyAlignment="1">
      <alignment vertical="top" wrapText="1"/>
    </xf>
    <xf numFmtId="170" fontId="5" fillId="2" borderId="3" xfId="0" applyNumberFormat="1" applyFont="1" applyFill="1" applyBorder="1" applyAlignment="1">
      <alignment horizontal="right" vertical="top" wrapText="1"/>
    </xf>
    <xf numFmtId="10" fontId="5" fillId="2" borderId="3" xfId="2" applyNumberFormat="1" applyFont="1" applyFill="1" applyBorder="1" applyAlignment="1">
      <alignment horizontal="right" vertical="top" wrapText="1"/>
    </xf>
    <xf numFmtId="4" fontId="5" fillId="2" borderId="3" xfId="1" applyNumberFormat="1" applyFont="1" applyFill="1" applyBorder="1" applyAlignment="1" applyProtection="1">
      <alignment horizontal="right" vertical="top" wrapText="1"/>
    </xf>
    <xf numFmtId="39" fontId="10" fillId="2" borderId="3" xfId="0" applyFont="1" applyFill="1" applyBorder="1" applyAlignment="1">
      <alignment horizontal="right" vertical="top" wrapText="1"/>
    </xf>
    <xf numFmtId="39" fontId="10" fillId="2" borderId="3" xfId="0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righ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4" fontId="3" fillId="2" borderId="2" xfId="1" applyNumberFormat="1" applyFont="1" applyFill="1" applyBorder="1" applyAlignment="1">
      <alignment horizontal="right" vertical="top" wrapText="1"/>
    </xf>
    <xf numFmtId="4" fontId="3" fillId="2" borderId="2" xfId="1" applyNumberFormat="1" applyFont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right" vertical="top" wrapText="1"/>
    </xf>
    <xf numFmtId="4" fontId="7" fillId="2" borderId="3" xfId="1" applyNumberFormat="1" applyFont="1" applyFill="1" applyBorder="1" applyAlignment="1" applyProtection="1">
      <alignment horizontal="right" vertical="top" wrapText="1"/>
    </xf>
    <xf numFmtId="39" fontId="10" fillId="2" borderId="3" xfId="0" applyFont="1" applyFill="1" applyBorder="1" applyAlignment="1">
      <alignment horizontal="center" vertical="top" wrapText="1"/>
    </xf>
    <xf numFmtId="37" fontId="10" fillId="2" borderId="3" xfId="0" applyNumberFormat="1" applyFont="1" applyFill="1" applyBorder="1" applyAlignment="1">
      <alignment horizontal="right" vertical="top" wrapText="1"/>
    </xf>
    <xf numFmtId="4" fontId="10" fillId="2" borderId="3" xfId="1" applyNumberFormat="1" applyFont="1" applyFill="1" applyBorder="1" applyAlignment="1">
      <alignment vertical="top" wrapText="1"/>
    </xf>
    <xf numFmtId="4" fontId="4" fillId="2" borderId="1" xfId="1" applyNumberFormat="1" applyFont="1" applyFill="1" applyBorder="1" applyAlignment="1">
      <alignment horizontal="right" vertical="top" wrapText="1"/>
    </xf>
    <xf numFmtId="4" fontId="10" fillId="2" borderId="3" xfId="1" applyNumberFormat="1" applyFont="1" applyFill="1" applyBorder="1" applyAlignment="1">
      <alignment horizontal="center" vertical="top" wrapText="1"/>
    </xf>
    <xf numFmtId="4" fontId="4" fillId="2" borderId="1" xfId="1" applyNumberFormat="1" applyFont="1" applyFill="1" applyBorder="1" applyAlignment="1">
      <alignment horizontal="center" vertical="top" wrapText="1"/>
    </xf>
    <xf numFmtId="39" fontId="7" fillId="2" borderId="3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43" fontId="5" fillId="2" borderId="3" xfId="106" applyFont="1" applyFill="1" applyBorder="1" applyAlignment="1">
      <alignment horizontal="right" vertical="top" wrapText="1"/>
    </xf>
    <xf numFmtId="0" fontId="5" fillId="2" borderId="3" xfId="99" applyFont="1" applyFill="1" applyBorder="1" applyAlignment="1">
      <alignment horizontal="right" vertical="top"/>
    </xf>
    <xf numFmtId="43" fontId="5" fillId="2" borderId="3" xfId="106" applyFont="1" applyFill="1" applyBorder="1" applyAlignment="1">
      <alignment horizontal="center" vertical="top"/>
    </xf>
    <xf numFmtId="0" fontId="5" fillId="2" borderId="3" xfId="99" applyFont="1" applyFill="1" applyBorder="1" applyAlignment="1">
      <alignment vertical="top"/>
    </xf>
    <xf numFmtId="0" fontId="1" fillId="2" borderId="0" xfId="99" applyFill="1" applyAlignment="1">
      <alignment vertical="top"/>
    </xf>
    <xf numFmtId="0" fontId="3" fillId="2" borderId="3" xfId="341" applyFont="1" applyFill="1" applyBorder="1" applyAlignment="1">
      <alignment horizontal="right" vertical="top" wrapText="1"/>
    </xf>
    <xf numFmtId="0" fontId="5" fillId="2" borderId="3" xfId="3" applyFont="1" applyFill="1" applyBorder="1" applyAlignment="1">
      <alignment horizontal="right" vertical="top" wrapText="1"/>
    </xf>
    <xf numFmtId="0" fontId="7" fillId="2" borderId="3" xfId="3" applyFont="1" applyFill="1" applyBorder="1" applyAlignment="1">
      <alignment horizontal="right" vertical="top" wrapText="1"/>
    </xf>
    <xf numFmtId="39" fontId="7" fillId="2" borderId="3" xfId="0" applyFont="1" applyFill="1" applyBorder="1" applyAlignment="1">
      <alignment horizontal="justify" vertical="top" wrapText="1"/>
    </xf>
    <xf numFmtId="4" fontId="7" fillId="2" borderId="3" xfId="1" applyNumberFormat="1" applyFont="1" applyFill="1" applyBorder="1" applyAlignment="1">
      <alignment horizontal="justify" vertical="top" wrapText="1"/>
    </xf>
    <xf numFmtId="39" fontId="5" fillId="2" borderId="3" xfId="0" applyFont="1" applyFill="1" applyBorder="1" applyAlignment="1">
      <alignment horizontal="justify" vertical="top" wrapText="1"/>
    </xf>
    <xf numFmtId="37" fontId="7" fillId="2" borderId="3" xfId="0" applyNumberFormat="1" applyFont="1" applyFill="1" applyBorder="1" applyAlignment="1">
      <alignment horizontal="right" vertical="top" wrapText="1"/>
    </xf>
    <xf numFmtId="166" fontId="7" fillId="2" borderId="3" xfId="0" applyNumberFormat="1" applyFont="1" applyFill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right" vertical="top" wrapText="1"/>
    </xf>
    <xf numFmtId="4" fontId="4" fillId="2" borderId="3" xfId="1" applyNumberFormat="1" applyFont="1" applyFill="1" applyBorder="1" applyAlignment="1">
      <alignment horizontal="right" vertical="top" wrapText="1"/>
    </xf>
    <xf numFmtId="4" fontId="4" fillId="2" borderId="3" xfId="1" applyNumberFormat="1" applyFont="1" applyFill="1" applyBorder="1" applyAlignment="1">
      <alignment horizontal="center" vertical="top" wrapText="1"/>
    </xf>
    <xf numFmtId="0" fontId="4" fillId="2" borderId="3" xfId="0" applyNumberFormat="1" applyFont="1" applyFill="1" applyBorder="1" applyAlignment="1">
      <alignment horizontal="center" vertical="top" wrapText="1"/>
    </xf>
    <xf numFmtId="39" fontId="5" fillId="2" borderId="4" xfId="0" applyFont="1" applyFill="1" applyBorder="1" applyAlignment="1">
      <alignment horizontal="right" vertical="top" wrapText="1"/>
    </xf>
    <xf numFmtId="39" fontId="7" fillId="2" borderId="4" xfId="0" applyFont="1" applyFill="1" applyBorder="1" applyAlignment="1">
      <alignment horizontal="right" vertical="top" wrapText="1"/>
    </xf>
    <xf numFmtId="4" fontId="5" fillId="2" borderId="4" xfId="1" applyNumberFormat="1" applyFont="1" applyFill="1" applyBorder="1" applyAlignment="1">
      <alignment horizontal="right" vertical="top" wrapText="1"/>
    </xf>
    <xf numFmtId="4" fontId="5" fillId="2" borderId="4" xfId="1" applyNumberFormat="1" applyFont="1" applyFill="1" applyBorder="1" applyAlignment="1">
      <alignment horizontal="center" vertical="top" wrapText="1"/>
    </xf>
    <xf numFmtId="4" fontId="7" fillId="2" borderId="4" xfId="1" applyNumberFormat="1" applyFont="1" applyFill="1" applyBorder="1" applyAlignment="1">
      <alignment horizontal="right" vertical="top" wrapText="1"/>
    </xf>
    <xf numFmtId="0" fontId="3" fillId="2" borderId="3" xfId="341" applyNumberFormat="1" applyFont="1" applyFill="1" applyBorder="1" applyAlignment="1">
      <alignment vertical="top" wrapText="1"/>
    </xf>
    <xf numFmtId="4" fontId="3" fillId="2" borderId="3" xfId="341" applyNumberFormat="1" applyFont="1" applyFill="1" applyBorder="1" applyAlignment="1">
      <alignment vertical="top" wrapText="1"/>
    </xf>
    <xf numFmtId="164" fontId="3" fillId="2" borderId="3" xfId="341" applyNumberFormat="1" applyFont="1" applyFill="1" applyBorder="1" applyAlignment="1">
      <alignment horizontal="center" vertical="top"/>
    </xf>
    <xf numFmtId="0" fontId="5" fillId="2" borderId="0" xfId="341" applyFont="1" applyFill="1" applyBorder="1" applyAlignment="1">
      <alignment vertical="top"/>
    </xf>
    <xf numFmtId="164" fontId="30" fillId="2" borderId="3" xfId="341" applyNumberFormat="1" applyFont="1" applyFill="1" applyBorder="1" applyAlignment="1" applyProtection="1">
      <alignment horizontal="right" vertical="top" wrapText="1"/>
      <protection locked="0"/>
    </xf>
    <xf numFmtId="170" fontId="3" fillId="2" borderId="3" xfId="341" applyNumberFormat="1" applyFont="1" applyFill="1" applyBorder="1" applyAlignment="1">
      <alignment horizontal="right" vertical="top" wrapText="1"/>
    </xf>
    <xf numFmtId="39" fontId="7" fillId="2" borderId="4" xfId="0" applyFont="1" applyFill="1" applyBorder="1" applyAlignment="1">
      <alignment horizontal="center" vertical="top" wrapText="1"/>
    </xf>
    <xf numFmtId="4" fontId="5" fillId="2" borderId="4" xfId="1" applyNumberFormat="1" applyFont="1" applyFill="1" applyBorder="1" applyAlignment="1">
      <alignment vertical="top" wrapText="1"/>
    </xf>
    <xf numFmtId="4" fontId="7" fillId="2" borderId="4" xfId="1" applyNumberFormat="1" applyFont="1" applyFill="1" applyBorder="1" applyAlignment="1" applyProtection="1">
      <alignment horizontal="right" vertical="top" wrapText="1"/>
    </xf>
    <xf numFmtId="197" fontId="4" fillId="2" borderId="3" xfId="0" applyNumberFormat="1" applyFont="1" applyFill="1" applyBorder="1" applyAlignment="1" applyProtection="1">
      <alignment horizontal="center" vertical="center"/>
    </xf>
    <xf numFmtId="39" fontId="7" fillId="2" borderId="0" xfId="0" applyFont="1" applyFill="1" applyAlignment="1">
      <alignment vertical="center"/>
    </xf>
    <xf numFmtId="4" fontId="3" fillId="2" borderId="3" xfId="0" applyNumberFormat="1" applyFont="1" applyFill="1" applyBorder="1" applyAlignment="1">
      <alignment vertical="top" wrapText="1"/>
    </xf>
    <xf numFmtId="167" fontId="3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 applyProtection="1">
      <alignment vertical="top"/>
    </xf>
    <xf numFmtId="39" fontId="7" fillId="2" borderId="0" xfId="0" applyFont="1" applyFill="1" applyAlignment="1">
      <alignment vertical="top" wrapText="1"/>
    </xf>
    <xf numFmtId="197" fontId="3" fillId="2" borderId="3" xfId="0" applyNumberFormat="1" applyFont="1" applyFill="1" applyBorder="1" applyAlignment="1" applyProtection="1">
      <alignment vertical="top"/>
    </xf>
    <xf numFmtId="39" fontId="5" fillId="2" borderId="0" xfId="0" applyFont="1" applyFill="1" applyAlignment="1">
      <alignment vertical="center"/>
    </xf>
    <xf numFmtId="4" fontId="3" fillId="2" borderId="3" xfId="0" applyNumberFormat="1" applyFont="1" applyFill="1" applyBorder="1" applyAlignment="1">
      <alignment horizontal="right" wrapText="1"/>
    </xf>
    <xf numFmtId="0" fontId="5" fillId="2" borderId="3" xfId="0" applyNumberFormat="1" applyFont="1" applyFill="1" applyBorder="1" applyAlignment="1">
      <alignment vertical="top" wrapText="1"/>
    </xf>
    <xf numFmtId="197" fontId="3" fillId="2" borderId="3" xfId="0" applyNumberFormat="1" applyFont="1" applyFill="1" applyBorder="1" applyAlignment="1" applyProtection="1">
      <alignment vertical="top" wrapText="1"/>
    </xf>
    <xf numFmtId="0" fontId="7" fillId="2" borderId="3" xfId="0" applyNumberFormat="1" applyFont="1" applyFill="1" applyBorder="1" applyAlignment="1">
      <alignment vertical="top" wrapText="1"/>
    </xf>
    <xf numFmtId="39" fontId="5" fillId="2" borderId="0" xfId="0" applyFont="1" applyFill="1"/>
    <xf numFmtId="37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right" wrapText="1"/>
    </xf>
    <xf numFmtId="39" fontId="5" fillId="2" borderId="3" xfId="0" applyFont="1" applyFill="1" applyBorder="1" applyAlignment="1">
      <alignment horizontal="center"/>
    </xf>
    <xf numFmtId="43" fontId="7" fillId="2" borderId="3" xfId="0" applyNumberFormat="1" applyFont="1" applyFill="1" applyBorder="1" applyAlignment="1" applyProtection="1">
      <alignment horizontal="right" wrapText="1"/>
      <protection locked="0"/>
    </xf>
    <xf numFmtId="4" fontId="5" fillId="2" borderId="3" xfId="0" applyNumberFormat="1" applyFont="1" applyFill="1" applyBorder="1" applyAlignment="1">
      <alignment horizontal="right" vertical="top"/>
    </xf>
    <xf numFmtId="4" fontId="5" fillId="2" borderId="3" xfId="0" applyNumberFormat="1" applyFont="1" applyFill="1" applyBorder="1" applyAlignment="1">
      <alignment horizontal="center" vertical="top"/>
    </xf>
    <xf numFmtId="4" fontId="5" fillId="2" borderId="3" xfId="281" applyNumberFormat="1" applyFont="1" applyFill="1" applyBorder="1" applyAlignment="1" applyProtection="1">
      <alignment horizontal="right" vertical="top" wrapText="1"/>
      <protection locked="0"/>
    </xf>
    <xf numFmtId="4" fontId="7" fillId="2" borderId="3" xfId="0" applyNumberFormat="1" applyFont="1" applyFill="1" applyBorder="1" applyAlignment="1">
      <alignment horizontal="right" vertical="top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3" xfId="281" applyNumberFormat="1" applyFont="1" applyFill="1" applyBorder="1" applyAlignment="1" applyProtection="1">
      <alignment horizontal="right" vertical="top" wrapText="1"/>
      <protection locked="0"/>
    </xf>
    <xf numFmtId="14" fontId="5" fillId="2" borderId="0" xfId="0" applyNumberFormat="1" applyFont="1" applyFill="1" applyAlignment="1">
      <alignment vertical="top" wrapText="1"/>
    </xf>
    <xf numFmtId="164" fontId="5" fillId="2" borderId="0" xfId="1" applyFont="1" applyFill="1" applyAlignment="1">
      <alignment vertical="top" wrapText="1"/>
    </xf>
    <xf numFmtId="39" fontId="5" fillId="2" borderId="0" xfId="0" applyFont="1" applyFill="1" applyAlignment="1">
      <alignment horizontal="center" vertical="top" wrapText="1"/>
    </xf>
    <xf numFmtId="39" fontId="10" fillId="2" borderId="0" xfId="0" applyFont="1" applyFill="1" applyAlignment="1">
      <alignment vertical="top" wrapText="1"/>
    </xf>
    <xf numFmtId="39" fontId="5" fillId="2" borderId="3" xfId="0" applyFont="1" applyFill="1" applyBorder="1" applyAlignment="1">
      <alignment vertical="top"/>
    </xf>
    <xf numFmtId="4" fontId="5" fillId="2" borderId="0" xfId="0" applyNumberFormat="1" applyFont="1" applyFill="1" applyAlignment="1">
      <alignment vertical="top" wrapText="1"/>
    </xf>
    <xf numFmtId="39" fontId="30" fillId="2" borderId="0" xfId="0" applyFont="1" applyFill="1" applyAlignment="1">
      <alignment vertical="top"/>
    </xf>
    <xf numFmtId="39" fontId="45" fillId="2" borderId="0" xfId="0" applyFont="1" applyFill="1"/>
    <xf numFmtId="164" fontId="45" fillId="2" borderId="0" xfId="1" applyFont="1" applyFill="1" applyAlignment="1">
      <alignment horizontal="center"/>
    </xf>
    <xf numFmtId="39" fontId="5" fillId="2" borderId="3" xfId="0" applyNumberFormat="1" applyFont="1" applyFill="1" applyBorder="1" applyAlignment="1">
      <alignment horizontal="right" vertical="top" wrapText="1"/>
    </xf>
    <xf numFmtId="4" fontId="5" fillId="2" borderId="3" xfId="281" applyNumberFormat="1" applyFont="1" applyFill="1" applyBorder="1" applyAlignment="1" applyProtection="1">
      <alignment horizontal="right" vertical="top" wrapText="1"/>
    </xf>
    <xf numFmtId="4" fontId="5" fillId="2" borderId="3" xfId="281" applyNumberFormat="1" applyFont="1" applyFill="1" applyBorder="1" applyAlignment="1">
      <alignment horizontal="right" vertical="top" wrapText="1"/>
    </xf>
    <xf numFmtId="39" fontId="5" fillId="2" borderId="3" xfId="0" applyNumberFormat="1" applyFont="1" applyFill="1" applyBorder="1" applyAlignment="1" applyProtection="1">
      <alignment vertical="top"/>
      <protection locked="0"/>
    </xf>
    <xf numFmtId="39" fontId="5" fillId="2" borderId="0" xfId="0" applyFont="1" applyFill="1" applyBorder="1" applyAlignment="1">
      <alignment vertical="top"/>
    </xf>
    <xf numFmtId="0" fontId="7" fillId="2" borderId="3" xfId="3" applyFont="1" applyFill="1" applyBorder="1" applyAlignment="1">
      <alignment horizontal="center" vertical="top" wrapText="1"/>
    </xf>
    <xf numFmtId="0" fontId="7" fillId="2" borderId="3" xfId="3" applyFont="1" applyFill="1" applyBorder="1" applyAlignment="1">
      <alignment vertical="top" wrapText="1"/>
    </xf>
    <xf numFmtId="4" fontId="5" fillId="2" borderId="3" xfId="343" applyNumberFormat="1" applyFont="1" applyFill="1" applyBorder="1" applyAlignment="1">
      <alignment vertical="top"/>
    </xf>
    <xf numFmtId="4" fontId="5" fillId="2" borderId="3" xfId="3" applyNumberFormat="1" applyFont="1" applyFill="1" applyBorder="1" applyAlignment="1">
      <alignment horizontal="center" vertical="top"/>
    </xf>
    <xf numFmtId="4" fontId="5" fillId="2" borderId="3" xfId="3" applyNumberFormat="1" applyFont="1" applyFill="1" applyBorder="1" applyAlignment="1">
      <alignment vertical="top"/>
    </xf>
    <xf numFmtId="39" fontId="7" fillId="2" borderId="0" xfId="0" applyFont="1" applyFill="1" applyBorder="1" applyAlignment="1">
      <alignment vertical="top"/>
    </xf>
    <xf numFmtId="177" fontId="7" fillId="2" borderId="3" xfId="0" applyNumberFormat="1" applyFont="1" applyFill="1" applyBorder="1" applyAlignment="1">
      <alignment horizontal="right" vertical="top"/>
    </xf>
    <xf numFmtId="0" fontId="7" fillId="2" borderId="3" xfId="0" applyNumberFormat="1" applyFont="1" applyFill="1" applyBorder="1" applyAlignment="1">
      <alignment horizontal="left" vertical="top" wrapText="1"/>
    </xf>
    <xf numFmtId="4" fontId="5" fillId="2" borderId="3" xfId="281" applyNumberFormat="1" applyFont="1" applyFill="1" applyBorder="1" applyAlignment="1">
      <alignment horizontal="center" vertical="top"/>
    </xf>
    <xf numFmtId="197" fontId="5" fillId="2" borderId="3" xfId="0" applyNumberFormat="1" applyFont="1" applyFill="1" applyBorder="1" applyAlignment="1">
      <alignment horizontal="right" vertical="top"/>
    </xf>
    <xf numFmtId="0" fontId="5" fillId="2" borderId="3" xfId="0" applyNumberFormat="1" applyFont="1" applyFill="1" applyBorder="1" applyAlignment="1">
      <alignment horizontal="left" vertical="top" wrapText="1"/>
    </xf>
    <xf numFmtId="197" fontId="7" fillId="2" borderId="3" xfId="0" applyNumberFormat="1" applyFont="1" applyFill="1" applyBorder="1" applyAlignment="1">
      <alignment horizontal="right" vertical="top"/>
    </xf>
    <xf numFmtId="197" fontId="5" fillId="2" borderId="3" xfId="0" quotePrefix="1" applyNumberFormat="1" applyFont="1" applyFill="1" applyBorder="1" applyAlignment="1">
      <alignment horizontal="right" vertical="top"/>
    </xf>
    <xf numFmtId="4" fontId="5" fillId="2" borderId="3" xfId="0" applyNumberFormat="1" applyFont="1" applyFill="1" applyBorder="1" applyAlignment="1">
      <alignment vertical="top"/>
    </xf>
    <xf numFmtId="0" fontId="5" fillId="2" borderId="3" xfId="0" applyNumberFormat="1" applyFont="1" applyFill="1" applyBorder="1" applyAlignment="1">
      <alignment vertical="top"/>
    </xf>
    <xf numFmtId="39" fontId="5" fillId="2" borderId="3" xfId="0" applyFont="1" applyFill="1" applyBorder="1" applyAlignment="1">
      <alignment horizontal="left" vertical="top" wrapText="1"/>
    </xf>
    <xf numFmtId="196" fontId="5" fillId="2" borderId="3" xfId="0" applyNumberFormat="1" applyFont="1" applyFill="1" applyBorder="1" applyAlignment="1">
      <alignment horizontal="right" vertical="top" wrapText="1"/>
    </xf>
    <xf numFmtId="0" fontId="5" fillId="2" borderId="3" xfId="0" applyNumberFormat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1" fontId="5" fillId="2" borderId="3" xfId="0" applyNumberFormat="1" applyFont="1" applyFill="1" applyBorder="1" applyAlignment="1">
      <alignment horizontal="right" vertical="top" wrapText="1"/>
    </xf>
    <xf numFmtId="39" fontId="9" fillId="2" borderId="3" xfId="0" applyFont="1" applyFill="1" applyBorder="1" applyAlignment="1"/>
    <xf numFmtId="37" fontId="5" fillId="2" borderId="3" xfId="0" applyNumberFormat="1" applyFont="1" applyFill="1" applyBorder="1" applyAlignment="1">
      <alignment horizontal="right" vertical="top"/>
    </xf>
    <xf numFmtId="39" fontId="5" fillId="2" borderId="3" xfId="0" applyNumberFormat="1" applyFont="1" applyFill="1" applyBorder="1" applyAlignment="1" applyProtection="1">
      <alignment horizontal="right" vertical="top"/>
      <protection locked="0"/>
    </xf>
    <xf numFmtId="196" fontId="7" fillId="2" borderId="3" xfId="344" applyNumberFormat="1" applyFont="1" applyFill="1" applyBorder="1" applyAlignment="1" applyProtection="1">
      <alignment horizontal="right" vertical="top"/>
    </xf>
    <xf numFmtId="49" fontId="7" fillId="2" borderId="3" xfId="344" applyNumberFormat="1" applyFont="1" applyFill="1" applyBorder="1" applyAlignment="1" applyProtection="1">
      <alignment horizontal="center" vertical="top" wrapText="1"/>
    </xf>
    <xf numFmtId="39" fontId="7" fillId="2" borderId="3" xfId="0" applyFont="1" applyFill="1" applyBorder="1" applyAlignment="1" applyProtection="1">
      <alignment horizontal="right" vertical="top"/>
    </xf>
    <xf numFmtId="4" fontId="7" fillId="2" borderId="3" xfId="344" applyNumberFormat="1" applyFont="1" applyFill="1" applyBorder="1" applyAlignment="1">
      <alignment horizontal="center" vertical="top" wrapText="1"/>
    </xf>
    <xf numFmtId="39" fontId="7" fillId="2" borderId="3" xfId="0" applyNumberFormat="1" applyFont="1" applyFill="1" applyBorder="1" applyAlignment="1" applyProtection="1">
      <alignment vertical="top"/>
      <protection locked="0"/>
    </xf>
    <xf numFmtId="39" fontId="5" fillId="2" borderId="0" xfId="0" applyFont="1" applyFill="1" applyAlignment="1">
      <alignment horizontal="right" vertical="top" wrapText="1"/>
    </xf>
    <xf numFmtId="4" fontId="5" fillId="2" borderId="0" xfId="1" applyNumberFormat="1" applyFont="1" applyFill="1" applyAlignment="1">
      <alignment horizontal="right" vertical="top" wrapText="1"/>
    </xf>
    <xf numFmtId="4" fontId="5" fillId="2" borderId="0" xfId="1" applyNumberFormat="1" applyFont="1" applyFill="1" applyAlignment="1">
      <alignment vertical="top" wrapText="1"/>
    </xf>
    <xf numFmtId="0" fontId="5" fillId="2" borderId="0" xfId="0" applyNumberFormat="1" applyFont="1" applyFill="1" applyAlignment="1">
      <alignment horizontal="right" vertical="top" wrapText="1"/>
    </xf>
    <xf numFmtId="0" fontId="5" fillId="2" borderId="0" xfId="0" applyNumberFormat="1" applyFont="1" applyFill="1" applyAlignment="1">
      <alignment vertical="top" wrapText="1"/>
    </xf>
    <xf numFmtId="4" fontId="5" fillId="2" borderId="0" xfId="1" applyNumberFormat="1" applyFont="1" applyFill="1" applyAlignment="1">
      <alignment horizontal="center" vertical="top" wrapText="1"/>
    </xf>
    <xf numFmtId="170" fontId="5" fillId="2" borderId="4" xfId="0" applyNumberFormat="1" applyFont="1" applyFill="1" applyBorder="1" applyAlignment="1">
      <alignment horizontal="right" vertical="top" wrapText="1"/>
    </xf>
    <xf numFmtId="39" fontId="7" fillId="2" borderId="0" xfId="0" applyFont="1" applyFill="1" applyBorder="1" applyAlignment="1">
      <alignment vertical="center"/>
    </xf>
    <xf numFmtId="39" fontId="5" fillId="2" borderId="0" xfId="0" applyFont="1" applyFill="1" applyBorder="1" applyAlignment="1">
      <alignment vertical="center"/>
    </xf>
    <xf numFmtId="39" fontId="46" fillId="2" borderId="0" xfId="0" applyFont="1" applyFill="1" applyBorder="1" applyAlignment="1">
      <alignment vertical="center"/>
    </xf>
    <xf numFmtId="197" fontId="3" fillId="2" borderId="4" xfId="0" applyNumberFormat="1" applyFont="1" applyFill="1" applyBorder="1" applyAlignment="1" applyProtection="1">
      <alignment vertical="top"/>
    </xf>
    <xf numFmtId="0" fontId="5" fillId="2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vertical="top" wrapText="1"/>
    </xf>
    <xf numFmtId="167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right" wrapText="1"/>
    </xf>
    <xf numFmtId="198" fontId="5" fillId="2" borderId="3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vertical="top" wrapText="1"/>
    </xf>
    <xf numFmtId="0" fontId="3" fillId="2" borderId="0" xfId="0" applyNumberFormat="1" applyFont="1" applyFill="1" applyBorder="1" applyAlignment="1">
      <alignment vertical="top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</cellXfs>
  <cellStyles count="346">
    <cellStyle name="20% - Accent1" xfId="7"/>
    <cellStyle name="20% - Accent1 2" xfId="163"/>
    <cellStyle name="20% - Accent1 3" xfId="108"/>
    <cellStyle name="20% - Accent2" xfId="8"/>
    <cellStyle name="20% - Accent2 2" xfId="164"/>
    <cellStyle name="20% - Accent2 3" xfId="109"/>
    <cellStyle name="20% - Accent3" xfId="9"/>
    <cellStyle name="20% - Accent3 2" xfId="165"/>
    <cellStyle name="20% - Accent3 3" xfId="110"/>
    <cellStyle name="20% - Accent4" xfId="10"/>
    <cellStyle name="20% - Accent4 2" xfId="166"/>
    <cellStyle name="20% - Accent4 3" xfId="111"/>
    <cellStyle name="20% - Accent5" xfId="11"/>
    <cellStyle name="20% - Accent5 2" xfId="167"/>
    <cellStyle name="20% - Accent5 3" xfId="112"/>
    <cellStyle name="20% - Accent6" xfId="12"/>
    <cellStyle name="20% - Accent6 2" xfId="168"/>
    <cellStyle name="20% - Accent6 3" xfId="113"/>
    <cellStyle name="20% - Énfasis1 2" xfId="169"/>
    <cellStyle name="20% - Énfasis1 3" xfId="170"/>
    <cellStyle name="20% - Énfasis2 2" xfId="171"/>
    <cellStyle name="20% - Énfasis2 3" xfId="172"/>
    <cellStyle name="20% - Énfasis3 2" xfId="173"/>
    <cellStyle name="20% - Énfasis3 3" xfId="174"/>
    <cellStyle name="20% - Énfasis4 2" xfId="175"/>
    <cellStyle name="20% - Énfasis4 3" xfId="176"/>
    <cellStyle name="20% - Énfasis5 2" xfId="177"/>
    <cellStyle name="20% - Énfasis5 3" xfId="178"/>
    <cellStyle name="20% - Énfasis6 2" xfId="179"/>
    <cellStyle name="20% - Énfasis6 3" xfId="180"/>
    <cellStyle name="40% - Accent1" xfId="13"/>
    <cellStyle name="40% - Accent1 2" xfId="181"/>
    <cellStyle name="40% - Accent1 3" xfId="114"/>
    <cellStyle name="40% - Accent2" xfId="14"/>
    <cellStyle name="40% - Accent2 2" xfId="182"/>
    <cellStyle name="40% - Accent2 3" xfId="115"/>
    <cellStyle name="40% - Accent3" xfId="15"/>
    <cellStyle name="40% - Accent3 2" xfId="183"/>
    <cellStyle name="40% - Accent3 3" xfId="116"/>
    <cellStyle name="40% - Accent4" xfId="16"/>
    <cellStyle name="40% - Accent4 2" xfId="184"/>
    <cellStyle name="40% - Accent4 3" xfId="117"/>
    <cellStyle name="40% - Accent5" xfId="17"/>
    <cellStyle name="40% - Accent5 2" xfId="185"/>
    <cellStyle name="40% - Accent5 3" xfId="118"/>
    <cellStyle name="40% - Accent6" xfId="18"/>
    <cellStyle name="40% - Accent6 2" xfId="186"/>
    <cellStyle name="40% - Accent6 3" xfId="119"/>
    <cellStyle name="40% - Énfasis1 2" xfId="187"/>
    <cellStyle name="40% - Énfasis1 3" xfId="188"/>
    <cellStyle name="40% - Énfasis2 2" xfId="189"/>
    <cellStyle name="40% - Énfasis2 3" xfId="190"/>
    <cellStyle name="40% - Énfasis3 2" xfId="191"/>
    <cellStyle name="40% - Énfasis3 3" xfId="192"/>
    <cellStyle name="40% - Énfasis4 2" xfId="193"/>
    <cellStyle name="40% - Énfasis4 3" xfId="194"/>
    <cellStyle name="40% - Énfasis5 2" xfId="195"/>
    <cellStyle name="40% - Énfasis5 3" xfId="196"/>
    <cellStyle name="40% - Énfasis6 2" xfId="197"/>
    <cellStyle name="40% - Énfasis6 3" xfId="198"/>
    <cellStyle name="60% - Accent1" xfId="19"/>
    <cellStyle name="60% - Accent1 2" xfId="199"/>
    <cellStyle name="60% - Accent1 3" xfId="120"/>
    <cellStyle name="60% - Accent2" xfId="20"/>
    <cellStyle name="60% - Accent2 2" xfId="200"/>
    <cellStyle name="60% - Accent2 3" xfId="121"/>
    <cellStyle name="60% - Accent3" xfId="21"/>
    <cellStyle name="60% - Accent3 2" xfId="201"/>
    <cellStyle name="60% - Accent3 3" xfId="122"/>
    <cellStyle name="60% - Accent4" xfId="22"/>
    <cellStyle name="60% - Accent4 2" xfId="202"/>
    <cellStyle name="60% - Accent4 3" xfId="123"/>
    <cellStyle name="60% - Accent5" xfId="23"/>
    <cellStyle name="60% - Accent5 2" xfId="203"/>
    <cellStyle name="60% - Accent5 3" xfId="124"/>
    <cellStyle name="60% - Accent6" xfId="24"/>
    <cellStyle name="60% - Accent6 2" xfId="204"/>
    <cellStyle name="60% - Accent6 3" xfId="125"/>
    <cellStyle name="60% - Énfasis1 2" xfId="205"/>
    <cellStyle name="60% - Énfasis1 3" xfId="206"/>
    <cellStyle name="60% - Énfasis2 2" xfId="207"/>
    <cellStyle name="60% - Énfasis2 3" xfId="208"/>
    <cellStyle name="60% - Énfasis3 2" xfId="209"/>
    <cellStyle name="60% - Énfasis3 3" xfId="210"/>
    <cellStyle name="60% - Énfasis4 2" xfId="211"/>
    <cellStyle name="60% - Énfasis4 3" xfId="212"/>
    <cellStyle name="60% - Énfasis5 2" xfId="213"/>
    <cellStyle name="60% - Énfasis5 3" xfId="214"/>
    <cellStyle name="60% - Énfasis6 2" xfId="215"/>
    <cellStyle name="60% - Énfasis6 3" xfId="216"/>
    <cellStyle name="Accent1" xfId="25"/>
    <cellStyle name="Accent1 2" xfId="217"/>
    <cellStyle name="Accent1 3" xfId="126"/>
    <cellStyle name="Accent2" xfId="26"/>
    <cellStyle name="Accent2 2" xfId="218"/>
    <cellStyle name="Accent2 3" xfId="127"/>
    <cellStyle name="Accent3" xfId="27"/>
    <cellStyle name="Accent3 2" xfId="219"/>
    <cellStyle name="Accent3 3" xfId="128"/>
    <cellStyle name="Accent4" xfId="28"/>
    <cellStyle name="Accent4 2" xfId="220"/>
    <cellStyle name="Accent4 3" xfId="129"/>
    <cellStyle name="Accent5" xfId="29"/>
    <cellStyle name="Accent5 2" xfId="221"/>
    <cellStyle name="Accent5 3" xfId="130"/>
    <cellStyle name="Accent6" xfId="30"/>
    <cellStyle name="Accent6 2" xfId="222"/>
    <cellStyle name="Accent6 3" xfId="131"/>
    <cellStyle name="Bad" xfId="31"/>
    <cellStyle name="Bad 2" xfId="223"/>
    <cellStyle name="Bad 3" xfId="132"/>
    <cellStyle name="Buena 2" xfId="224"/>
    <cellStyle name="Buena 3" xfId="225"/>
    <cellStyle name="Calculation" xfId="32"/>
    <cellStyle name="Calculation 2" xfId="226"/>
    <cellStyle name="Calculation 3" xfId="133"/>
    <cellStyle name="Cálculo 2" xfId="227"/>
    <cellStyle name="Cálculo 3" xfId="228"/>
    <cellStyle name="Celda de comprobación 2" xfId="229"/>
    <cellStyle name="Celda de comprobación 3" xfId="230"/>
    <cellStyle name="Celda vinculada 2" xfId="231"/>
    <cellStyle name="Celda vinculada 3" xfId="232"/>
    <cellStyle name="Check Cell" xfId="33"/>
    <cellStyle name="Check Cell 2" xfId="233"/>
    <cellStyle name="Check Cell 3" xfId="134"/>
    <cellStyle name="Comma 2" xfId="34"/>
    <cellStyle name="Comma 2 2" xfId="234"/>
    <cellStyle name="Comma 2 3" xfId="332"/>
    <cellStyle name="Comma 2 4" xfId="135"/>
    <cellStyle name="Comma 3" xfId="35"/>
    <cellStyle name="Comma 3 2" xfId="335"/>
    <cellStyle name="Comma 3 2 3" xfId="235"/>
    <cellStyle name="Comma 3 3" xfId="156"/>
    <cellStyle name="Comma 4" xfId="336"/>
    <cellStyle name="Comma 5" xfId="342"/>
    <cellStyle name="Comma_ACUEDUCTO DE  PADRE LAS CASAS" xfId="36"/>
    <cellStyle name="Encabezado 4 2" xfId="236"/>
    <cellStyle name="Encabezado 4 3" xfId="237"/>
    <cellStyle name="Énfasis1 2" xfId="238"/>
    <cellStyle name="Énfasis1 3" xfId="239"/>
    <cellStyle name="Énfasis2 2" xfId="240"/>
    <cellStyle name="Énfasis2 3" xfId="241"/>
    <cellStyle name="Énfasis3 2" xfId="242"/>
    <cellStyle name="Énfasis3 3" xfId="243"/>
    <cellStyle name="Énfasis4 2" xfId="244"/>
    <cellStyle name="Énfasis4 3" xfId="245"/>
    <cellStyle name="Énfasis5 2" xfId="246"/>
    <cellStyle name="Énfasis5 3" xfId="247"/>
    <cellStyle name="Énfasis6 2" xfId="248"/>
    <cellStyle name="Énfasis6 3" xfId="249"/>
    <cellStyle name="Entrada 2" xfId="250"/>
    <cellStyle name="Entrada 3" xfId="251"/>
    <cellStyle name="Euro" xfId="37"/>
    <cellStyle name="Euro 2" xfId="252"/>
    <cellStyle name="Euro 2 2" xfId="253"/>
    <cellStyle name="Euro 3" xfId="254"/>
    <cellStyle name="Euro 4" xfId="255"/>
    <cellStyle name="Euro 5" xfId="136"/>
    <cellStyle name="Euro_Copia 2 de Copia de yrma  Pres. elab. Ac. Las Claras 12" xfId="256"/>
    <cellStyle name="Explanatory Text" xfId="38"/>
    <cellStyle name="Explanatory Text 2" xfId="257"/>
    <cellStyle name="F2" xfId="39"/>
    <cellStyle name="F2 2" xfId="137"/>
    <cellStyle name="F3" xfId="40"/>
    <cellStyle name="F3 2" xfId="138"/>
    <cellStyle name="F4" xfId="41"/>
    <cellStyle name="F4 2" xfId="139"/>
    <cellStyle name="F5" xfId="42"/>
    <cellStyle name="F5 2" xfId="140"/>
    <cellStyle name="F6" xfId="43"/>
    <cellStyle name="F6 2" xfId="141"/>
    <cellStyle name="F7" xfId="44"/>
    <cellStyle name="F7 2" xfId="142"/>
    <cellStyle name="F8" xfId="45"/>
    <cellStyle name="F8 2" xfId="143"/>
    <cellStyle name="Good" xfId="46"/>
    <cellStyle name="Good 2" xfId="258"/>
    <cellStyle name="Good 3" xfId="144"/>
    <cellStyle name="Heading 1" xfId="47"/>
    <cellStyle name="Heading 1 2" xfId="259"/>
    <cellStyle name="Heading 2" xfId="48"/>
    <cellStyle name="Heading 2 2" xfId="260"/>
    <cellStyle name="Heading 3" xfId="49"/>
    <cellStyle name="Heading 3 2" xfId="261"/>
    <cellStyle name="Heading 4" xfId="50"/>
    <cellStyle name="Heading 4 2" xfId="262"/>
    <cellStyle name="Incorrecto 2" xfId="263"/>
    <cellStyle name="Incorrecto 3" xfId="264"/>
    <cellStyle name="Input" xfId="51"/>
    <cellStyle name="Input 2" xfId="265"/>
    <cellStyle name="Input 3" xfId="145"/>
    <cellStyle name="Linked Cell" xfId="52"/>
    <cellStyle name="Linked Cell 2" xfId="266"/>
    <cellStyle name="Millares" xfId="1" builtinId="3"/>
    <cellStyle name="Millares 10" xfId="337"/>
    <cellStyle name="Millares 10 2" xfId="267"/>
    <cellStyle name="Millares 10 3" xfId="340"/>
    <cellStyle name="Millares 11" xfId="268"/>
    <cellStyle name="Millares 12" xfId="269"/>
    <cellStyle name="Millares 13" xfId="106"/>
    <cellStyle name="Millares 15" xfId="270"/>
    <cellStyle name="Millares 2" xfId="6"/>
    <cellStyle name="Millares 2 2" xfId="53"/>
    <cellStyle name="Millares 2 2 2" xfId="54"/>
    <cellStyle name="Millares 2 2 2 2" xfId="271"/>
    <cellStyle name="Millares 2 2 2 2 2" xfId="272"/>
    <cellStyle name="Millares 2 2 3" xfId="55"/>
    <cellStyle name="Millares 2 2 3 2" xfId="157"/>
    <cellStyle name="Millares 2 2 4" xfId="338"/>
    <cellStyle name="Millares 2 3" xfId="5"/>
    <cellStyle name="Millares 2 3 2" xfId="273"/>
    <cellStyle name="Millares 2 3 3" xfId="155"/>
    <cellStyle name="Millares 2 4" xfId="101"/>
    <cellStyle name="Millares 2_111-12 ac neyba zona alta" xfId="56"/>
    <cellStyle name="Millares 3" xfId="57"/>
    <cellStyle name="Millares 3 11" xfId="274"/>
    <cellStyle name="Millares 3 2" xfId="58"/>
    <cellStyle name="Millares 3 2 2" xfId="276"/>
    <cellStyle name="Millares 3 2 3" xfId="275"/>
    <cellStyle name="Millares 3 3" xfId="59"/>
    <cellStyle name="Millares 3 3 2" xfId="158"/>
    <cellStyle name="Millares 3 3 2 3" xfId="277"/>
    <cellStyle name="Millares 3 4" xfId="278"/>
    <cellStyle name="Millares 3 5" xfId="333"/>
    <cellStyle name="Millares 3 6" xfId="107"/>
    <cellStyle name="Millares 3_111-12 ac neyba zona alta" xfId="60"/>
    <cellStyle name="Millares 4" xfId="61"/>
    <cellStyle name="Millares 4 2" xfId="62"/>
    <cellStyle name="Millares 4 2 2" xfId="279"/>
    <cellStyle name="Millares 4 2 3" xfId="159"/>
    <cellStyle name="Millares 4 3" xfId="146"/>
    <cellStyle name="Millares 5" xfId="63"/>
    <cellStyle name="Millares 5 2" xfId="280"/>
    <cellStyle name="Millares 5 3" xfId="64"/>
    <cellStyle name="Millares 5 3 2" xfId="281"/>
    <cellStyle name="Millares 5 3 3" xfId="104"/>
    <cellStyle name="Millares 6" xfId="65"/>
    <cellStyle name="Millares 6 2" xfId="282"/>
    <cellStyle name="Millares 7" xfId="66"/>
    <cellStyle name="Millares 7 2" xfId="284"/>
    <cellStyle name="Millares 7 3" xfId="283"/>
    <cellStyle name="Millares 8" xfId="67"/>
    <cellStyle name="Millares 8 2" xfId="285"/>
    <cellStyle name="Millares 9" xfId="68"/>
    <cellStyle name="Millares 9 2" xfId="286"/>
    <cellStyle name="Millares_PRESUPUESTO" xfId="343"/>
    <cellStyle name="Moneda 2" xfId="69"/>
    <cellStyle name="Moneda 2 2" xfId="287"/>
    <cellStyle name="Moneda 3" xfId="288"/>
    <cellStyle name="Moneda 4" xfId="100"/>
    <cellStyle name="Neutral 2" xfId="289"/>
    <cellStyle name="No-definido" xfId="70"/>
    <cellStyle name="No-definido 2" xfId="147"/>
    <cellStyle name="Normal" xfId="0" builtinId="0"/>
    <cellStyle name="Normal - Style1" xfId="71"/>
    <cellStyle name="Normal - Style1 2" xfId="148"/>
    <cellStyle name="Normal 10" xfId="103"/>
    <cellStyle name="Normal 10 2" xfId="290"/>
    <cellStyle name="Normal 11" xfId="291"/>
    <cellStyle name="Normal 12" xfId="292"/>
    <cellStyle name="Normal 13" xfId="341"/>
    <cellStyle name="Normal 13 2" xfId="345"/>
    <cellStyle name="Normal 14" xfId="99"/>
    <cellStyle name="Normal 14 2" xfId="72"/>
    <cellStyle name="Normal 14 2 2" xfId="73"/>
    <cellStyle name="Normal 18" xfId="74"/>
    <cellStyle name="Normal 19" xfId="293"/>
    <cellStyle name="Normal 2" xfId="75"/>
    <cellStyle name="Normal 2 2" xfId="4"/>
    <cellStyle name="Normal 2 2 2" xfId="105"/>
    <cellStyle name="Normal 2 3" xfId="76"/>
    <cellStyle name="Normal 2 3 2" xfId="77"/>
    <cellStyle name="Normal 2 4" xfId="78"/>
    <cellStyle name="Normal 2 5" xfId="294"/>
    <cellStyle name="Normal 2 6" xfId="295"/>
    <cellStyle name="Normal 2_07-09 presupu..." xfId="79"/>
    <cellStyle name="Normal 3" xfId="80"/>
    <cellStyle name="Normal 3 2" xfId="81"/>
    <cellStyle name="Normal 3 2 2" xfId="154"/>
    <cellStyle name="Normal 3 3" xfId="82"/>
    <cellStyle name="Normal 3 4" xfId="149"/>
    <cellStyle name="Normal 31" xfId="296"/>
    <cellStyle name="Normal 37" xfId="297"/>
    <cellStyle name="Normal 4" xfId="83"/>
    <cellStyle name="Normal 4 2" xfId="298"/>
    <cellStyle name="Normal 4 2 2" xfId="339"/>
    <cellStyle name="Normal 5" xfId="84"/>
    <cellStyle name="Normal 5 2" xfId="299"/>
    <cellStyle name="Normal 5 2 2" xfId="300"/>
    <cellStyle name="Normal 5 3" xfId="162"/>
    <cellStyle name="Normal 5_Copia 2 de Copia de yrma  Pres. elab. Ac. Las Claras 12" xfId="301"/>
    <cellStyle name="Normal 6" xfId="85"/>
    <cellStyle name="Normal 6 2" xfId="86"/>
    <cellStyle name="Normal 7" xfId="87"/>
    <cellStyle name="Normal 8" xfId="88"/>
    <cellStyle name="Normal 8 2" xfId="334"/>
    <cellStyle name="Normal 8 3" xfId="161"/>
    <cellStyle name="Normal 85" xfId="302"/>
    <cellStyle name="Normal 9" xfId="89"/>
    <cellStyle name="Normal 9 2" xfId="160"/>
    <cellStyle name="Normal_158-09 TERMINACION AC. LA GINA" xfId="344"/>
    <cellStyle name="Normal_PRESUPUESTO" xfId="3"/>
    <cellStyle name="Notas 2" xfId="303"/>
    <cellStyle name="Notas 3" xfId="304"/>
    <cellStyle name="Note" xfId="90"/>
    <cellStyle name="Note 2" xfId="305"/>
    <cellStyle name="Note 2 2" xfId="306"/>
    <cellStyle name="Note 3" xfId="307"/>
    <cellStyle name="Note 4" xfId="150"/>
    <cellStyle name="Output" xfId="91"/>
    <cellStyle name="Output 2" xfId="308"/>
    <cellStyle name="Output 3" xfId="151"/>
    <cellStyle name="Percent 2" xfId="92"/>
    <cellStyle name="Percent 2 2" xfId="309"/>
    <cellStyle name="Percent 2 3" xfId="152"/>
    <cellStyle name="Porcentaje" xfId="2" builtinId="5"/>
    <cellStyle name="Porcentaje 2" xfId="310"/>
    <cellStyle name="Porcentaje 2 2" xfId="311"/>
    <cellStyle name="Porcentaje 3" xfId="312"/>
    <cellStyle name="Porcentaje 4" xfId="313"/>
    <cellStyle name="Porcentaje 5" xfId="314"/>
    <cellStyle name="Porcentaje 6" xfId="102"/>
    <cellStyle name="Porcentual 2" xfId="93"/>
    <cellStyle name="Porcentual 2 2" xfId="94"/>
    <cellStyle name="Porcentual 2 3" xfId="153"/>
    <cellStyle name="Porcentual 3" xfId="95"/>
    <cellStyle name="Porcentual 4" xfId="315"/>
    <cellStyle name="Porcentual 5" xfId="96"/>
    <cellStyle name="Salida 2" xfId="316"/>
    <cellStyle name="Salida 3" xfId="317"/>
    <cellStyle name="Texto de advertencia 2" xfId="318"/>
    <cellStyle name="Texto de advertencia 3" xfId="319"/>
    <cellStyle name="Texto explicativo 2" xfId="320"/>
    <cellStyle name="Texto explicativo 3" xfId="321"/>
    <cellStyle name="Title" xfId="97"/>
    <cellStyle name="Title 2" xfId="322"/>
    <cellStyle name="Título 1 2" xfId="323"/>
    <cellStyle name="Título 2 2" xfId="324"/>
    <cellStyle name="Título 2 3" xfId="325"/>
    <cellStyle name="Título 3 2" xfId="326"/>
    <cellStyle name="Título 3 3" xfId="327"/>
    <cellStyle name="Título 4" xfId="328"/>
    <cellStyle name="Título 5" xfId="329"/>
    <cellStyle name="Total 2" xfId="330"/>
    <cellStyle name="Warning Text" xfId="98"/>
    <cellStyle name="Warning Text 2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320</xdr:row>
      <xdr:rowOff>0</xdr:rowOff>
    </xdr:from>
    <xdr:to>
      <xdr:col>1</xdr:col>
      <xdr:colOff>1304925</xdr:colOff>
      <xdr:row>321</xdr:row>
      <xdr:rowOff>113057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800225" y="196034025"/>
          <a:ext cx="0" cy="27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320</xdr:row>
      <xdr:rowOff>0</xdr:rowOff>
    </xdr:from>
    <xdr:to>
      <xdr:col>1</xdr:col>
      <xdr:colOff>1304925</xdr:colOff>
      <xdr:row>321</xdr:row>
      <xdr:rowOff>103532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800225" y="196034025"/>
          <a:ext cx="0" cy="265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320</xdr:row>
      <xdr:rowOff>0</xdr:rowOff>
    </xdr:from>
    <xdr:to>
      <xdr:col>1</xdr:col>
      <xdr:colOff>1304925</xdr:colOff>
      <xdr:row>321</xdr:row>
      <xdr:rowOff>103532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800225" y="196034025"/>
          <a:ext cx="0" cy="265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320</xdr:row>
      <xdr:rowOff>0</xdr:rowOff>
    </xdr:from>
    <xdr:to>
      <xdr:col>1</xdr:col>
      <xdr:colOff>1304925</xdr:colOff>
      <xdr:row>321</xdr:row>
      <xdr:rowOff>113057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800225" y="196034025"/>
          <a:ext cx="0" cy="27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320</xdr:row>
      <xdr:rowOff>0</xdr:rowOff>
    </xdr:from>
    <xdr:to>
      <xdr:col>1</xdr:col>
      <xdr:colOff>1304925</xdr:colOff>
      <xdr:row>321</xdr:row>
      <xdr:rowOff>113057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800225" y="196034025"/>
          <a:ext cx="0" cy="27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320</xdr:row>
      <xdr:rowOff>0</xdr:rowOff>
    </xdr:from>
    <xdr:to>
      <xdr:col>1</xdr:col>
      <xdr:colOff>1304925</xdr:colOff>
      <xdr:row>321</xdr:row>
      <xdr:rowOff>103532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1800225" y="196034025"/>
          <a:ext cx="0" cy="265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320</xdr:row>
      <xdr:rowOff>0</xdr:rowOff>
    </xdr:from>
    <xdr:to>
      <xdr:col>1</xdr:col>
      <xdr:colOff>1304925</xdr:colOff>
      <xdr:row>321</xdr:row>
      <xdr:rowOff>103532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800225" y="196034025"/>
          <a:ext cx="0" cy="265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2505075</xdr:colOff>
      <xdr:row>9</xdr:row>
      <xdr:rowOff>152400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2933700" y="74542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2543175</xdr:colOff>
      <xdr:row>9</xdr:row>
      <xdr:rowOff>114300</xdr:rowOff>
    </xdr:to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2933700" y="74542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2505075</xdr:colOff>
      <xdr:row>9</xdr:row>
      <xdr:rowOff>152400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933700" y="74542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2543175</xdr:colOff>
      <xdr:row>9</xdr:row>
      <xdr:rowOff>114300</xdr:rowOff>
    </xdr:to>
    <xdr:sp macro="" textlink="">
      <xdr:nvSpPr>
        <xdr:cNvPr id="16" name="Text Box 63"/>
        <xdr:cNvSpPr txBox="1">
          <a:spLocks noChangeArrowheads="1"/>
        </xdr:cNvSpPr>
      </xdr:nvSpPr>
      <xdr:spPr bwMode="auto">
        <a:xfrm>
          <a:off x="2933700" y="74542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2505075</xdr:colOff>
      <xdr:row>9</xdr:row>
      <xdr:rowOff>152400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2933700" y="74542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2543175</xdr:colOff>
      <xdr:row>9</xdr:row>
      <xdr:rowOff>114300</xdr:rowOff>
    </xdr:to>
    <xdr:sp macro="" textlink="">
      <xdr:nvSpPr>
        <xdr:cNvPr id="18" name="Text Box 32"/>
        <xdr:cNvSpPr txBox="1">
          <a:spLocks noChangeArrowheads="1"/>
        </xdr:cNvSpPr>
      </xdr:nvSpPr>
      <xdr:spPr bwMode="auto">
        <a:xfrm>
          <a:off x="2933700" y="74542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2505075</xdr:colOff>
      <xdr:row>9</xdr:row>
      <xdr:rowOff>152400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2933700" y="74542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2543175</xdr:colOff>
      <xdr:row>9</xdr:row>
      <xdr:rowOff>114300</xdr:rowOff>
    </xdr:to>
    <xdr:sp macro="" textlink="">
      <xdr:nvSpPr>
        <xdr:cNvPr id="20" name="Text Box 63"/>
        <xdr:cNvSpPr txBox="1">
          <a:spLocks noChangeArrowheads="1"/>
        </xdr:cNvSpPr>
      </xdr:nvSpPr>
      <xdr:spPr bwMode="auto">
        <a:xfrm>
          <a:off x="2933700" y="74542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2933700" y="74542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22" name="Text Box 32"/>
        <xdr:cNvSpPr txBox="1">
          <a:spLocks noChangeArrowheads="1"/>
        </xdr:cNvSpPr>
      </xdr:nvSpPr>
      <xdr:spPr bwMode="auto">
        <a:xfrm>
          <a:off x="2933700" y="74542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2933700" y="74542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24" name="Text Box 63"/>
        <xdr:cNvSpPr txBox="1">
          <a:spLocks noChangeArrowheads="1"/>
        </xdr:cNvSpPr>
      </xdr:nvSpPr>
      <xdr:spPr bwMode="auto">
        <a:xfrm>
          <a:off x="2933700" y="74542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2933700" y="74542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26" name="Text Box 32"/>
        <xdr:cNvSpPr txBox="1">
          <a:spLocks noChangeArrowheads="1"/>
        </xdr:cNvSpPr>
      </xdr:nvSpPr>
      <xdr:spPr bwMode="auto">
        <a:xfrm>
          <a:off x="2933700" y="74542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2933700" y="74542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28" name="Text Box 63"/>
        <xdr:cNvSpPr txBox="1">
          <a:spLocks noChangeArrowheads="1"/>
        </xdr:cNvSpPr>
      </xdr:nvSpPr>
      <xdr:spPr bwMode="auto">
        <a:xfrm>
          <a:off x="2933700" y="74542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263</xdr:row>
      <xdr:rowOff>0</xdr:rowOff>
    </xdr:from>
    <xdr:to>
      <xdr:col>1</xdr:col>
      <xdr:colOff>1381125</xdr:colOff>
      <xdr:row>263</xdr:row>
      <xdr:rowOff>114300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943100" y="1351597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101" name="Text Box 8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103" name="Text Box 8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142874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47529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142874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47529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174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75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9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3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3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4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4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4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4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4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4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4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47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248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4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5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51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52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5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5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5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5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6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6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63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64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66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6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6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6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7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71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72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73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74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7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7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7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7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8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8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8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8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28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85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86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8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28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8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29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291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292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294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296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298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299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00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01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02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4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4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66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67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68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69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70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71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7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7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375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377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378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379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381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82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83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384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86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87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0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2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3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225</xdr:row>
      <xdr:rowOff>152400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4752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5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5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5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5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5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5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6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6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46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63" name="Text Box 8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225</xdr:row>
      <xdr:rowOff>142875</xdr:rowOff>
    </xdr:to>
    <xdr:sp macro="" textlink="">
      <xdr:nvSpPr>
        <xdr:cNvPr id="464" name="Text Box 9"/>
        <xdr:cNvSpPr txBox="1">
          <a:spLocks noChangeArrowheads="1"/>
        </xdr:cNvSpPr>
      </xdr:nvSpPr>
      <xdr:spPr bwMode="auto">
        <a:xfrm>
          <a:off x="1819275" y="47529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465" name="Text Box 8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466" name="Text Box 9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467" name="Text Box 8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470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114299</xdr:rowOff>
    </xdr:to>
    <xdr:sp macro="" textlink="">
      <xdr:nvSpPr>
        <xdr:cNvPr id="472" name="Text Box 9"/>
        <xdr:cNvSpPr txBox="1">
          <a:spLocks noChangeArrowheads="1"/>
        </xdr:cNvSpPr>
      </xdr:nvSpPr>
      <xdr:spPr bwMode="auto">
        <a:xfrm>
          <a:off x="1819275" y="47529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474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475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476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477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478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142874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1819275" y="47529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142874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1819275" y="47529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483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484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485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486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487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488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489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490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2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3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4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5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6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1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2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3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5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6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1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2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3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4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5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6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1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1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2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3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4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5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6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8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29" name="Text Box 8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</xdr:rowOff>
    </xdr:to>
    <xdr:sp macro="" textlink="">
      <xdr:nvSpPr>
        <xdr:cNvPr id="530" name="Text Box 9"/>
        <xdr:cNvSpPr txBox="1">
          <a:spLocks noChangeArrowheads="1"/>
        </xdr:cNvSpPr>
      </xdr:nvSpPr>
      <xdr:spPr bwMode="auto">
        <a:xfrm>
          <a:off x="1819275" y="47529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31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32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33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34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35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36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37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38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39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40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41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42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43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44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546" name="Text Box 9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547" name="Text Box 8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548" name="Text Box 9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49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50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51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52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53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54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555" name="Text Box 8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556" name="Text Box 9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5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5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6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6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6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65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66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67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68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69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70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71" name="Text Box 8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104774</xdr:rowOff>
    </xdr:to>
    <xdr:sp macro="" textlink="">
      <xdr:nvSpPr>
        <xdr:cNvPr id="572" name="Text Box 9"/>
        <xdr:cNvSpPr txBox="1">
          <a:spLocks noChangeArrowheads="1"/>
        </xdr:cNvSpPr>
      </xdr:nvSpPr>
      <xdr:spPr bwMode="auto">
        <a:xfrm>
          <a:off x="1819275" y="47529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73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74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75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76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77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78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579" name="Text Box 8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133349</xdr:rowOff>
    </xdr:to>
    <xdr:sp macro="" textlink="">
      <xdr:nvSpPr>
        <xdr:cNvPr id="580" name="Text Box 9"/>
        <xdr:cNvSpPr txBox="1">
          <a:spLocks noChangeArrowheads="1"/>
        </xdr:cNvSpPr>
      </xdr:nvSpPr>
      <xdr:spPr bwMode="auto">
        <a:xfrm>
          <a:off x="1819275" y="47529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123824</xdr:rowOff>
    </xdr:to>
    <xdr:sp macro="" textlink="">
      <xdr:nvSpPr>
        <xdr:cNvPr id="582" name="Text Box 9"/>
        <xdr:cNvSpPr txBox="1">
          <a:spLocks noChangeArrowheads="1"/>
        </xdr:cNvSpPr>
      </xdr:nvSpPr>
      <xdr:spPr bwMode="auto">
        <a:xfrm>
          <a:off x="1819275" y="47529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83" name="Text Box 8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95249</xdr:rowOff>
    </xdr:to>
    <xdr:sp macro="" textlink="">
      <xdr:nvSpPr>
        <xdr:cNvPr id="584" name="Text Box 9"/>
        <xdr:cNvSpPr txBox="1">
          <a:spLocks noChangeArrowheads="1"/>
        </xdr:cNvSpPr>
      </xdr:nvSpPr>
      <xdr:spPr bwMode="auto">
        <a:xfrm>
          <a:off x="1819275" y="47529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85" name="Text Box 8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85724</xdr:rowOff>
    </xdr:to>
    <xdr:sp macro="" textlink="">
      <xdr:nvSpPr>
        <xdr:cNvPr id="586" name="Text Box 9"/>
        <xdr:cNvSpPr txBox="1">
          <a:spLocks noChangeArrowheads="1"/>
        </xdr:cNvSpPr>
      </xdr:nvSpPr>
      <xdr:spPr bwMode="auto">
        <a:xfrm>
          <a:off x="1819275" y="47529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87" name="Text Box 8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76199</xdr:rowOff>
    </xdr:to>
    <xdr:sp macro="" textlink="">
      <xdr:nvSpPr>
        <xdr:cNvPr id="588" name="Text Box 9"/>
        <xdr:cNvSpPr txBox="1">
          <a:spLocks noChangeArrowheads="1"/>
        </xdr:cNvSpPr>
      </xdr:nvSpPr>
      <xdr:spPr bwMode="auto">
        <a:xfrm>
          <a:off x="1819275" y="47529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589" name="Text Box 8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66674</xdr:rowOff>
    </xdr:to>
    <xdr:sp macro="" textlink="">
      <xdr:nvSpPr>
        <xdr:cNvPr id="590" name="Text Box 9"/>
        <xdr:cNvSpPr txBox="1">
          <a:spLocks noChangeArrowheads="1"/>
        </xdr:cNvSpPr>
      </xdr:nvSpPr>
      <xdr:spPr bwMode="auto">
        <a:xfrm>
          <a:off x="18192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59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0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1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2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2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2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2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2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2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2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3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4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5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6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6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6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6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66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6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6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6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7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8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69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0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1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4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4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4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4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4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4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4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6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8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8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78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8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8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8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8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8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79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0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1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5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6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7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8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29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30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31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32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1409700</xdr:colOff>
      <xdr:row>226</xdr:row>
      <xdr:rowOff>0</xdr:rowOff>
    </xdr:to>
    <xdr:sp macro="" textlink="">
      <xdr:nvSpPr>
        <xdr:cNvPr id="834" name="Text Box 9"/>
        <xdr:cNvSpPr txBox="1">
          <a:spLocks noChangeArrowheads="1"/>
        </xdr:cNvSpPr>
      </xdr:nvSpPr>
      <xdr:spPr bwMode="auto">
        <a:xfrm>
          <a:off x="1819275" y="47529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3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3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3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3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3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4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8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8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899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900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901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902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903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904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0</xdr:rowOff>
    </xdr:to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1819275" y="4752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07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08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11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12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15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16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19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20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21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22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24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25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26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27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28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29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30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932" name="Text Box 9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934" name="Text Box 9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35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36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37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38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39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40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43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44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46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49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50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52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53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54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55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56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57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58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60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61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62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63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64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65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66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970" name="Text Box 9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71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72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73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74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75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76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78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80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81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82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83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84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85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86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88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89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990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91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92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93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94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996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97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998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01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02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1003" name="Text Box 8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1004" name="Text Box 9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1006" name="Text Box 9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07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08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11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12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14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15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16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17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18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19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20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21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22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24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27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28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29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30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32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33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34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35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36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37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38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1039" name="Text Box 8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152399</xdr:rowOff>
    </xdr:to>
    <xdr:sp macro="" textlink="">
      <xdr:nvSpPr>
        <xdr:cNvPr id="1040" name="Text Box 9"/>
        <xdr:cNvSpPr txBox="1">
          <a:spLocks noChangeArrowheads="1"/>
        </xdr:cNvSpPr>
      </xdr:nvSpPr>
      <xdr:spPr bwMode="auto">
        <a:xfrm>
          <a:off x="1819275" y="4752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1041" name="Text Box 8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142874</xdr:rowOff>
    </xdr:to>
    <xdr:sp macro="" textlink="">
      <xdr:nvSpPr>
        <xdr:cNvPr id="1042" name="Text Box 9"/>
        <xdr:cNvSpPr txBox="1">
          <a:spLocks noChangeArrowheads="1"/>
        </xdr:cNvSpPr>
      </xdr:nvSpPr>
      <xdr:spPr bwMode="auto">
        <a:xfrm>
          <a:off x="1819275" y="4752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43" name="Text Box 8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123824</xdr:rowOff>
    </xdr:to>
    <xdr:sp macro="" textlink="">
      <xdr:nvSpPr>
        <xdr:cNvPr id="1044" name="Text Box 9"/>
        <xdr:cNvSpPr txBox="1">
          <a:spLocks noChangeArrowheads="1"/>
        </xdr:cNvSpPr>
      </xdr:nvSpPr>
      <xdr:spPr bwMode="auto">
        <a:xfrm>
          <a:off x="1819275" y="47529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45" name="Text Box 8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114299</xdr:rowOff>
    </xdr:to>
    <xdr:sp macro="" textlink="">
      <xdr:nvSpPr>
        <xdr:cNvPr id="1046" name="Text Box 9"/>
        <xdr:cNvSpPr txBox="1">
          <a:spLocks noChangeArrowheads="1"/>
        </xdr:cNvSpPr>
      </xdr:nvSpPr>
      <xdr:spPr bwMode="auto">
        <a:xfrm>
          <a:off x="1819275" y="47529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47" name="Text Box 8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104774</xdr:rowOff>
    </xdr:to>
    <xdr:sp macro="" textlink="">
      <xdr:nvSpPr>
        <xdr:cNvPr id="1048" name="Text Box 9"/>
        <xdr:cNvSpPr txBox="1">
          <a:spLocks noChangeArrowheads="1"/>
        </xdr:cNvSpPr>
      </xdr:nvSpPr>
      <xdr:spPr bwMode="auto">
        <a:xfrm>
          <a:off x="1819275" y="47529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225</xdr:row>
      <xdr:rowOff>0</xdr:rowOff>
    </xdr:from>
    <xdr:to>
      <xdr:col>1</xdr:col>
      <xdr:colOff>1304925</xdr:colOff>
      <xdr:row>226</xdr:row>
      <xdr:rowOff>95249</xdr:rowOff>
    </xdr:to>
    <xdr:sp macro="" textlink="">
      <xdr:nvSpPr>
        <xdr:cNvPr id="1050" name="Text Box 9"/>
        <xdr:cNvSpPr txBox="1">
          <a:spLocks noChangeArrowheads="1"/>
        </xdr:cNvSpPr>
      </xdr:nvSpPr>
      <xdr:spPr bwMode="auto">
        <a:xfrm>
          <a:off x="1819275" y="47529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Compartidos%20Evaluacion%20y%20Costo\CLAUDIA%20DE%20LEON\2019\ACT%202%20al%20CPS-14-2015%20CONST,%20REHAB.%20Y%20ELECT.%20POZOS%20%20AC.%20ANGELINA-%20LAS%20GUARANAS%20Y%20LA%20MA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ALISIS M"/>
      <sheetName val="ANALISIS "/>
      <sheetName val="Hoja1"/>
      <sheetName val="CUB-10181-3(Rescision)"/>
      <sheetName val="BASE "/>
      <sheetName val="ACT. No. 1  "/>
      <sheetName val="ACT. No.2"/>
    </sheetNames>
    <sheetDataSet>
      <sheetData sheetId="0"/>
      <sheetData sheetId="1"/>
      <sheetData sheetId="2"/>
      <sheetData sheetId="3"/>
      <sheetData sheetId="4">
        <row r="78">
          <cell r="F78">
            <v>1573948.2379999997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T330"/>
  <sheetViews>
    <sheetView showGridLines="0" showZeros="0" tabSelected="1" view="pageBreakPreview" zoomScale="115" zoomScaleNormal="100" zoomScaleSheetLayoutView="115" workbookViewId="0">
      <selection activeCell="B19" sqref="B19"/>
    </sheetView>
  </sheetViews>
  <sheetFormatPr baseColWidth="10" defaultRowHeight="12.75" x14ac:dyDescent="0.2"/>
  <cols>
    <col min="1" max="1" width="8.6640625" style="128" customWidth="1"/>
    <col min="2" max="2" width="68.83203125" style="129" customWidth="1"/>
    <col min="3" max="3" width="11.83203125" style="126" customWidth="1"/>
    <col min="4" max="4" width="8" style="130" customWidth="1"/>
    <col min="5" max="5" width="14.33203125" style="126" customWidth="1"/>
    <col min="6" max="6" width="15" style="126" customWidth="1"/>
    <col min="7" max="7" width="13.83203125" style="6" bestFit="1" customWidth="1"/>
    <col min="8" max="8" width="13.6640625" style="6" bestFit="1" customWidth="1"/>
    <col min="9" max="9" width="15.6640625" style="6" bestFit="1" customWidth="1"/>
    <col min="10" max="16384" width="12" style="6"/>
  </cols>
  <sheetData>
    <row r="1" spans="1:8" x14ac:dyDescent="0.2">
      <c r="A1" s="145"/>
      <c r="B1" s="145"/>
      <c r="C1" s="145"/>
      <c r="D1" s="145"/>
      <c r="E1" s="145"/>
      <c r="F1" s="145"/>
    </row>
    <row r="2" spans="1:8" x14ac:dyDescent="0.2">
      <c r="A2" s="145"/>
      <c r="B2" s="145"/>
      <c r="C2" s="145"/>
      <c r="D2" s="145"/>
      <c r="E2" s="145"/>
      <c r="F2" s="145"/>
    </row>
    <row r="3" spans="1:8" x14ac:dyDescent="0.2">
      <c r="A3" s="145"/>
      <c r="B3" s="145"/>
      <c r="C3" s="145"/>
      <c r="D3" s="145"/>
      <c r="E3" s="145"/>
      <c r="F3" s="145"/>
    </row>
    <row r="4" spans="1:8" x14ac:dyDescent="0.2">
      <c r="A4" s="145"/>
      <c r="B4" s="145"/>
      <c r="C4" s="145"/>
      <c r="D4" s="145"/>
      <c r="E4" s="145"/>
      <c r="F4" s="145"/>
    </row>
    <row r="5" spans="1:8" x14ac:dyDescent="0.2">
      <c r="A5" s="143"/>
      <c r="B5" s="143"/>
      <c r="C5" s="143"/>
      <c r="D5" s="143"/>
      <c r="E5" s="143"/>
      <c r="F5" s="143"/>
    </row>
    <row r="6" spans="1:8" x14ac:dyDescent="0.2">
      <c r="A6" s="143" t="s">
        <v>77</v>
      </c>
      <c r="B6" s="143"/>
      <c r="C6" s="143"/>
      <c r="D6" s="143"/>
      <c r="E6" s="143"/>
      <c r="F6" s="143"/>
      <c r="G6" s="83"/>
      <c r="H6" s="84"/>
    </row>
    <row r="7" spans="1:8" ht="12.75" customHeight="1" x14ac:dyDescent="0.2">
      <c r="A7" s="142" t="s">
        <v>187</v>
      </c>
      <c r="B7" s="141"/>
      <c r="C7" s="141" t="s">
        <v>188</v>
      </c>
      <c r="D7" s="141"/>
      <c r="E7" s="141"/>
      <c r="F7" s="141"/>
    </row>
    <row r="8" spans="1:8" x14ac:dyDescent="0.2">
      <c r="A8" s="144"/>
      <c r="B8" s="144"/>
      <c r="C8" s="144"/>
      <c r="D8" s="144"/>
      <c r="E8" s="144"/>
      <c r="F8" s="144"/>
    </row>
    <row r="9" spans="1:8" s="85" customFormat="1" x14ac:dyDescent="0.2">
      <c r="A9" s="19" t="s">
        <v>0</v>
      </c>
      <c r="B9" s="28" t="s">
        <v>1</v>
      </c>
      <c r="C9" s="26" t="s">
        <v>44</v>
      </c>
      <c r="D9" s="26" t="s">
        <v>45</v>
      </c>
      <c r="E9" s="24" t="s">
        <v>2</v>
      </c>
      <c r="F9" s="26" t="s">
        <v>3</v>
      </c>
    </row>
    <row r="10" spans="1:8" x14ac:dyDescent="0.2">
      <c r="A10" s="14"/>
      <c r="B10" s="15"/>
      <c r="C10" s="16"/>
      <c r="D10" s="17"/>
      <c r="E10" s="16"/>
      <c r="F10" s="18"/>
    </row>
    <row r="11" spans="1:8" s="86" customFormat="1" x14ac:dyDescent="0.2">
      <c r="A11" s="21" t="s">
        <v>4</v>
      </c>
      <c r="B11" s="13" t="s">
        <v>168</v>
      </c>
      <c r="C11" s="23"/>
      <c r="D11" s="25"/>
      <c r="E11" s="23"/>
      <c r="F11" s="23"/>
    </row>
    <row r="12" spans="1:8" s="86" customFormat="1" x14ac:dyDescent="0.2">
      <c r="A12" s="12"/>
      <c r="B12" s="13"/>
      <c r="C12" s="23"/>
      <c r="D12" s="25"/>
      <c r="E12" s="23"/>
      <c r="F12" s="23"/>
    </row>
    <row r="13" spans="1:8" s="86" customFormat="1" x14ac:dyDescent="0.2">
      <c r="A13" s="22">
        <v>1</v>
      </c>
      <c r="B13" s="13" t="s">
        <v>5</v>
      </c>
      <c r="C13" s="23"/>
      <c r="D13" s="25"/>
      <c r="E13" s="23"/>
      <c r="F13" s="23"/>
    </row>
    <row r="14" spans="1:8" ht="89.25" x14ac:dyDescent="0.2">
      <c r="A14" s="9">
        <v>1.1000000000000001</v>
      </c>
      <c r="B14" s="7" t="s">
        <v>175</v>
      </c>
      <c r="C14" s="8">
        <v>1</v>
      </c>
      <c r="D14" s="3" t="s">
        <v>49</v>
      </c>
      <c r="E14" s="8"/>
      <c r="F14" s="8">
        <f>+ROUND(E14*C14,2)</f>
        <v>0</v>
      </c>
    </row>
    <row r="15" spans="1:8" x14ac:dyDescent="0.2">
      <c r="A15" s="9">
        <v>1.2</v>
      </c>
      <c r="B15" s="7" t="s">
        <v>6</v>
      </c>
      <c r="C15" s="8">
        <v>1</v>
      </c>
      <c r="D15" s="3" t="s">
        <v>9</v>
      </c>
      <c r="E15" s="8"/>
      <c r="F15" s="8">
        <f t="shared" ref="F15:F54" si="0">+ROUND(E15*C15,2)</f>
        <v>0</v>
      </c>
    </row>
    <row r="16" spans="1:8" s="86" customFormat="1" x14ac:dyDescent="0.2">
      <c r="A16" s="12"/>
      <c r="B16" s="13"/>
      <c r="C16" s="23"/>
      <c r="D16" s="25"/>
      <c r="E16" s="23"/>
      <c r="F16" s="8">
        <f t="shared" si="0"/>
        <v>0</v>
      </c>
    </row>
    <row r="17" spans="1:10" s="86" customFormat="1" x14ac:dyDescent="0.2">
      <c r="A17" s="22">
        <v>2</v>
      </c>
      <c r="B17" s="13" t="s">
        <v>8</v>
      </c>
      <c r="C17" s="23"/>
      <c r="D17" s="25"/>
      <c r="E17" s="23"/>
      <c r="F17" s="8">
        <f t="shared" si="0"/>
        <v>0</v>
      </c>
      <c r="G17" s="8"/>
      <c r="H17" s="3"/>
      <c r="I17" s="8"/>
      <c r="J17" s="8"/>
    </row>
    <row r="18" spans="1:10" ht="25.5" x14ac:dyDescent="0.2">
      <c r="A18" s="9">
        <v>2.1</v>
      </c>
      <c r="B18" s="7" t="s">
        <v>189</v>
      </c>
      <c r="C18" s="8">
        <v>1</v>
      </c>
      <c r="D18" s="3" t="s">
        <v>10</v>
      </c>
      <c r="E18" s="8"/>
      <c r="F18" s="8">
        <f t="shared" si="0"/>
        <v>0</v>
      </c>
    </row>
    <row r="19" spans="1:10" x14ac:dyDescent="0.2">
      <c r="A19" s="9">
        <v>2.2000000000000002</v>
      </c>
      <c r="B19" s="7" t="s">
        <v>11</v>
      </c>
      <c r="C19" s="8">
        <v>50</v>
      </c>
      <c r="D19" s="3" t="s">
        <v>12</v>
      </c>
      <c r="E19" s="8"/>
      <c r="F19" s="8">
        <f t="shared" si="0"/>
        <v>0</v>
      </c>
    </row>
    <row r="20" spans="1:10" x14ac:dyDescent="0.2">
      <c r="A20" s="9">
        <v>2.2999999999999998</v>
      </c>
      <c r="B20" s="7" t="s">
        <v>78</v>
      </c>
      <c r="C20" s="8">
        <v>1</v>
      </c>
      <c r="D20" s="3" t="s">
        <v>33</v>
      </c>
      <c r="E20" s="8"/>
      <c r="F20" s="8">
        <f t="shared" si="0"/>
        <v>0</v>
      </c>
    </row>
    <row r="21" spans="1:10" s="86" customFormat="1" x14ac:dyDescent="0.2">
      <c r="A21" s="12"/>
      <c r="B21" s="13"/>
      <c r="C21" s="23"/>
      <c r="D21" s="25"/>
      <c r="E21" s="23"/>
      <c r="F21" s="8">
        <f t="shared" si="0"/>
        <v>0</v>
      </c>
    </row>
    <row r="22" spans="1:10" s="86" customFormat="1" x14ac:dyDescent="0.2">
      <c r="A22" s="22">
        <v>3</v>
      </c>
      <c r="B22" s="13" t="s">
        <v>13</v>
      </c>
      <c r="C22" s="23"/>
      <c r="D22" s="25"/>
      <c r="E22" s="23"/>
      <c r="F22" s="8">
        <f t="shared" si="0"/>
        <v>0</v>
      </c>
    </row>
    <row r="23" spans="1:10" x14ac:dyDescent="0.2">
      <c r="A23" s="9">
        <v>3.1</v>
      </c>
      <c r="B23" s="7" t="s">
        <v>190</v>
      </c>
      <c r="C23" s="8">
        <v>300</v>
      </c>
      <c r="D23" s="3" t="s">
        <v>12</v>
      </c>
      <c r="E23" s="8"/>
      <c r="F23" s="8">
        <f t="shared" si="0"/>
        <v>0</v>
      </c>
    </row>
    <row r="24" spans="1:10" x14ac:dyDescent="0.2">
      <c r="A24" s="9">
        <v>3.2</v>
      </c>
      <c r="B24" s="7" t="s">
        <v>14</v>
      </c>
      <c r="C24" s="8">
        <v>100</v>
      </c>
      <c r="D24" s="3" t="s">
        <v>12</v>
      </c>
      <c r="E24" s="8"/>
      <c r="F24" s="8">
        <f t="shared" si="0"/>
        <v>0</v>
      </c>
    </row>
    <row r="25" spans="1:10" x14ac:dyDescent="0.2">
      <c r="A25" s="9">
        <v>3.3</v>
      </c>
      <c r="B25" s="7" t="s">
        <v>15</v>
      </c>
      <c r="C25" s="8">
        <v>2</v>
      </c>
      <c r="D25" s="3" t="s">
        <v>9</v>
      </c>
      <c r="E25" s="8"/>
      <c r="F25" s="8">
        <f t="shared" si="0"/>
        <v>0</v>
      </c>
    </row>
    <row r="26" spans="1:10" x14ac:dyDescent="0.2">
      <c r="A26" s="9">
        <v>3.4</v>
      </c>
      <c r="B26" s="7" t="s">
        <v>16</v>
      </c>
      <c r="C26" s="8">
        <v>1</v>
      </c>
      <c r="D26" s="3" t="s">
        <v>9</v>
      </c>
      <c r="E26" s="8"/>
      <c r="F26" s="8">
        <f t="shared" si="0"/>
        <v>0</v>
      </c>
    </row>
    <row r="27" spans="1:10" x14ac:dyDescent="0.2">
      <c r="A27" s="9">
        <v>3.5</v>
      </c>
      <c r="B27" s="7" t="s">
        <v>17</v>
      </c>
      <c r="C27" s="8">
        <v>3</v>
      </c>
      <c r="D27" s="3" t="s">
        <v>12</v>
      </c>
      <c r="E27" s="8"/>
      <c r="F27" s="8">
        <f t="shared" si="0"/>
        <v>0</v>
      </c>
    </row>
    <row r="28" spans="1:10" x14ac:dyDescent="0.2">
      <c r="A28" s="9">
        <v>3.6</v>
      </c>
      <c r="B28" s="7" t="s">
        <v>18</v>
      </c>
      <c r="C28" s="8">
        <v>1</v>
      </c>
      <c r="D28" s="3" t="s">
        <v>10</v>
      </c>
      <c r="E28" s="8"/>
      <c r="F28" s="8">
        <f t="shared" si="0"/>
        <v>0</v>
      </c>
    </row>
    <row r="29" spans="1:10" ht="51" x14ac:dyDescent="0.2">
      <c r="A29" s="9">
        <v>3.7</v>
      </c>
      <c r="B29" s="7" t="s">
        <v>159</v>
      </c>
      <c r="C29" s="8">
        <v>1</v>
      </c>
      <c r="D29" s="3" t="s">
        <v>9</v>
      </c>
      <c r="E29" s="8"/>
      <c r="F29" s="8">
        <f t="shared" si="0"/>
        <v>0</v>
      </c>
    </row>
    <row r="30" spans="1:10" x14ac:dyDescent="0.2">
      <c r="A30" s="9">
        <v>3.8</v>
      </c>
      <c r="B30" s="7" t="s">
        <v>170</v>
      </c>
      <c r="C30" s="8">
        <v>3</v>
      </c>
      <c r="D30" s="3" t="s">
        <v>10</v>
      </c>
      <c r="E30" s="8"/>
      <c r="F30" s="8">
        <f t="shared" si="0"/>
        <v>0</v>
      </c>
    </row>
    <row r="31" spans="1:10" x14ac:dyDescent="0.2">
      <c r="A31" s="9">
        <v>3.9</v>
      </c>
      <c r="B31" s="7" t="s">
        <v>19</v>
      </c>
      <c r="C31" s="8">
        <v>15</v>
      </c>
      <c r="D31" s="3" t="s">
        <v>12</v>
      </c>
      <c r="E31" s="8"/>
      <c r="F31" s="8">
        <f t="shared" si="0"/>
        <v>0</v>
      </c>
    </row>
    <row r="32" spans="1:10" x14ac:dyDescent="0.2">
      <c r="A32" s="5">
        <v>3.1</v>
      </c>
      <c r="B32" s="7" t="s">
        <v>20</v>
      </c>
      <c r="C32" s="8">
        <v>2</v>
      </c>
      <c r="D32" s="3" t="s">
        <v>10</v>
      </c>
      <c r="E32" s="8"/>
      <c r="F32" s="8">
        <f t="shared" si="0"/>
        <v>0</v>
      </c>
      <c r="H32" s="88"/>
      <c r="I32" s="88"/>
    </row>
    <row r="33" spans="1:9" x14ac:dyDescent="0.2">
      <c r="A33" s="5">
        <v>3.11</v>
      </c>
      <c r="B33" s="7" t="s">
        <v>50</v>
      </c>
      <c r="C33" s="8">
        <v>1</v>
      </c>
      <c r="D33" s="3" t="s">
        <v>9</v>
      </c>
      <c r="E33" s="8"/>
      <c r="F33" s="8">
        <f t="shared" si="0"/>
        <v>0</v>
      </c>
      <c r="H33" s="88"/>
      <c r="I33" s="88"/>
    </row>
    <row r="34" spans="1:9" x14ac:dyDescent="0.2">
      <c r="A34" s="5">
        <v>3.12</v>
      </c>
      <c r="B34" s="7" t="s">
        <v>46</v>
      </c>
      <c r="C34" s="8">
        <v>1</v>
      </c>
      <c r="D34" s="3" t="s">
        <v>9</v>
      </c>
      <c r="E34" s="8"/>
      <c r="F34" s="8">
        <f t="shared" si="0"/>
        <v>0</v>
      </c>
    </row>
    <row r="35" spans="1:9" x14ac:dyDescent="0.2">
      <c r="A35" s="5">
        <v>3.13</v>
      </c>
      <c r="B35" s="7" t="s">
        <v>51</v>
      </c>
      <c r="C35" s="8">
        <v>40</v>
      </c>
      <c r="D35" s="3" t="s">
        <v>12</v>
      </c>
      <c r="E35" s="8"/>
      <c r="F35" s="8">
        <f t="shared" si="0"/>
        <v>0</v>
      </c>
    </row>
    <row r="36" spans="1:9" x14ac:dyDescent="0.2">
      <c r="A36" s="5">
        <v>3.15</v>
      </c>
      <c r="B36" s="7" t="s">
        <v>48</v>
      </c>
      <c r="C36" s="8">
        <v>90</v>
      </c>
      <c r="D36" s="3" t="s">
        <v>12</v>
      </c>
      <c r="E36" s="8"/>
      <c r="F36" s="8">
        <f t="shared" si="0"/>
        <v>0</v>
      </c>
    </row>
    <row r="37" spans="1:9" x14ac:dyDescent="0.2">
      <c r="A37" s="5">
        <v>3.16</v>
      </c>
      <c r="B37" s="7" t="s">
        <v>21</v>
      </c>
      <c r="C37" s="8">
        <v>1</v>
      </c>
      <c r="D37" s="3" t="s">
        <v>33</v>
      </c>
      <c r="E37" s="8"/>
      <c r="F37" s="8">
        <f t="shared" si="0"/>
        <v>0</v>
      </c>
    </row>
    <row r="38" spans="1:9" s="86" customFormat="1" x14ac:dyDescent="0.2">
      <c r="A38" s="12"/>
      <c r="B38" s="13"/>
      <c r="C38" s="23"/>
      <c r="D38" s="25"/>
      <c r="E38" s="23"/>
      <c r="F38" s="8">
        <f t="shared" si="0"/>
        <v>0</v>
      </c>
    </row>
    <row r="39" spans="1:9" s="86" customFormat="1" x14ac:dyDescent="0.2">
      <c r="A39" s="22">
        <v>4</v>
      </c>
      <c r="B39" s="13" t="s">
        <v>22</v>
      </c>
      <c r="C39" s="23"/>
      <c r="D39" s="25"/>
      <c r="E39" s="23"/>
      <c r="F39" s="8">
        <f t="shared" si="0"/>
        <v>0</v>
      </c>
    </row>
    <row r="40" spans="1:9" x14ac:dyDescent="0.2">
      <c r="A40" s="9">
        <v>4.0999999999999996</v>
      </c>
      <c r="B40" s="7" t="s">
        <v>176</v>
      </c>
      <c r="C40" s="8">
        <v>1</v>
      </c>
      <c r="D40" s="3" t="s">
        <v>9</v>
      </c>
      <c r="E40" s="8"/>
      <c r="F40" s="8">
        <f t="shared" si="0"/>
        <v>0</v>
      </c>
    </row>
    <row r="41" spans="1:9" ht="25.5" x14ac:dyDescent="0.2">
      <c r="A41" s="9">
        <v>4.2</v>
      </c>
      <c r="B41" s="7" t="s">
        <v>23</v>
      </c>
      <c r="C41" s="8">
        <v>2</v>
      </c>
      <c r="D41" s="3" t="s">
        <v>10</v>
      </c>
      <c r="E41" s="8"/>
      <c r="F41" s="8">
        <f t="shared" si="0"/>
        <v>0</v>
      </c>
    </row>
    <row r="42" spans="1:9" ht="25.5" x14ac:dyDescent="0.2">
      <c r="A42" s="9">
        <v>4.3</v>
      </c>
      <c r="B42" s="7" t="s">
        <v>52</v>
      </c>
      <c r="C42" s="8">
        <v>1</v>
      </c>
      <c r="D42" s="3" t="s">
        <v>9</v>
      </c>
      <c r="E42" s="8"/>
      <c r="F42" s="8">
        <f t="shared" si="0"/>
        <v>0</v>
      </c>
    </row>
    <row r="43" spans="1:9" ht="25.5" x14ac:dyDescent="0.2">
      <c r="A43" s="9">
        <v>4.4000000000000004</v>
      </c>
      <c r="B43" s="7" t="s">
        <v>53</v>
      </c>
      <c r="C43" s="8">
        <v>1</v>
      </c>
      <c r="D43" s="3" t="s">
        <v>9</v>
      </c>
      <c r="E43" s="8"/>
      <c r="F43" s="8">
        <f t="shared" si="0"/>
        <v>0</v>
      </c>
    </row>
    <row r="44" spans="1:9" x14ac:dyDescent="0.2">
      <c r="A44" s="9">
        <v>4.5</v>
      </c>
      <c r="B44" s="7" t="s">
        <v>54</v>
      </c>
      <c r="C44" s="8">
        <v>1</v>
      </c>
      <c r="D44" s="3" t="s">
        <v>9</v>
      </c>
      <c r="E44" s="8"/>
      <c r="F44" s="8">
        <f t="shared" si="0"/>
        <v>0</v>
      </c>
    </row>
    <row r="45" spans="1:9" ht="25.5" x14ac:dyDescent="0.2">
      <c r="A45" s="9">
        <v>4.5999999999999996</v>
      </c>
      <c r="B45" s="7" t="s">
        <v>55</v>
      </c>
      <c r="C45" s="8">
        <v>1</v>
      </c>
      <c r="D45" s="3" t="s">
        <v>9</v>
      </c>
      <c r="E45" s="8"/>
      <c r="F45" s="8">
        <f t="shared" si="0"/>
        <v>0</v>
      </c>
    </row>
    <row r="46" spans="1:9" x14ac:dyDescent="0.2">
      <c r="A46" s="9">
        <v>4.7</v>
      </c>
      <c r="B46" s="7" t="s">
        <v>56</v>
      </c>
      <c r="C46" s="8">
        <v>1</v>
      </c>
      <c r="D46" s="3" t="s">
        <v>9</v>
      </c>
      <c r="E46" s="8"/>
      <c r="F46" s="8">
        <f t="shared" si="0"/>
        <v>0</v>
      </c>
    </row>
    <row r="47" spans="1:9" x14ac:dyDescent="0.2">
      <c r="A47" s="9">
        <v>4.8</v>
      </c>
      <c r="B47" s="7" t="s">
        <v>76</v>
      </c>
      <c r="C47" s="8">
        <v>1</v>
      </c>
      <c r="D47" s="3" t="s">
        <v>9</v>
      </c>
      <c r="E47" s="8"/>
      <c r="F47" s="8">
        <f t="shared" si="0"/>
        <v>0</v>
      </c>
    </row>
    <row r="48" spans="1:9" s="86" customFormat="1" x14ac:dyDescent="0.2">
      <c r="A48" s="12"/>
      <c r="B48" s="13"/>
      <c r="C48" s="23"/>
      <c r="D48" s="25"/>
      <c r="E48" s="23"/>
      <c r="F48" s="8">
        <f t="shared" si="0"/>
        <v>0</v>
      </c>
    </row>
    <row r="49" spans="1:10" s="86" customFormat="1" x14ac:dyDescent="0.2">
      <c r="A49" s="22">
        <v>5</v>
      </c>
      <c r="B49" s="13" t="s">
        <v>24</v>
      </c>
      <c r="C49" s="23"/>
      <c r="D49" s="25"/>
      <c r="E49" s="23"/>
      <c r="F49" s="8">
        <f t="shared" si="0"/>
        <v>0</v>
      </c>
    </row>
    <row r="50" spans="1:10" x14ac:dyDescent="0.2">
      <c r="A50" s="9">
        <v>5.0999999999999996</v>
      </c>
      <c r="B50" s="7" t="s">
        <v>57</v>
      </c>
      <c r="C50" s="8">
        <v>1</v>
      </c>
      <c r="D50" s="3" t="s">
        <v>9</v>
      </c>
      <c r="E50" s="8"/>
      <c r="F50" s="8">
        <f t="shared" si="0"/>
        <v>0</v>
      </c>
    </row>
    <row r="51" spans="1:10" x14ac:dyDescent="0.2">
      <c r="A51" s="9">
        <v>5.2</v>
      </c>
      <c r="B51" s="7" t="s">
        <v>25</v>
      </c>
      <c r="C51" s="8">
        <v>4</v>
      </c>
      <c r="D51" s="3" t="s">
        <v>9</v>
      </c>
      <c r="E51" s="8"/>
      <c r="F51" s="8">
        <f t="shared" si="0"/>
        <v>0</v>
      </c>
    </row>
    <row r="52" spans="1:10" x14ac:dyDescent="0.2">
      <c r="A52" s="9">
        <v>5.3</v>
      </c>
      <c r="B52" s="7" t="s">
        <v>26</v>
      </c>
      <c r="C52" s="8">
        <v>4</v>
      </c>
      <c r="D52" s="3" t="s">
        <v>9</v>
      </c>
      <c r="E52" s="8"/>
      <c r="F52" s="8">
        <f t="shared" si="0"/>
        <v>0</v>
      </c>
    </row>
    <row r="53" spans="1:10" x14ac:dyDescent="0.2">
      <c r="A53" s="9">
        <v>5.4</v>
      </c>
      <c r="B53" s="7" t="s">
        <v>27</v>
      </c>
      <c r="C53" s="8">
        <v>3</v>
      </c>
      <c r="D53" s="3" t="s">
        <v>9</v>
      </c>
      <c r="E53" s="8"/>
      <c r="F53" s="8">
        <f t="shared" si="0"/>
        <v>0</v>
      </c>
    </row>
    <row r="54" spans="1:10" x14ac:dyDescent="0.2">
      <c r="A54" s="9">
        <v>5.5</v>
      </c>
      <c r="B54" s="7" t="s">
        <v>28</v>
      </c>
      <c r="C54" s="8">
        <v>1</v>
      </c>
      <c r="D54" s="3" t="s">
        <v>7</v>
      </c>
      <c r="E54" s="8"/>
      <c r="F54" s="8">
        <f t="shared" si="0"/>
        <v>0</v>
      </c>
    </row>
    <row r="55" spans="1:10" x14ac:dyDescent="0.2">
      <c r="A55" s="5"/>
      <c r="B55" s="27" t="s">
        <v>29</v>
      </c>
      <c r="C55" s="2"/>
      <c r="D55" s="8"/>
      <c r="E55" s="2"/>
      <c r="F55" s="20">
        <f>SUM(F12:F54)</f>
        <v>0</v>
      </c>
    </row>
    <row r="56" spans="1:10" x14ac:dyDescent="0.2">
      <c r="A56" s="5"/>
      <c r="B56" s="7"/>
      <c r="C56" s="8"/>
      <c r="D56" s="3"/>
      <c r="E56" s="8"/>
      <c r="F56" s="8"/>
    </row>
    <row r="57" spans="1:10" x14ac:dyDescent="0.2">
      <c r="A57" s="21" t="s">
        <v>30</v>
      </c>
      <c r="B57" s="13" t="s">
        <v>167</v>
      </c>
      <c r="C57" s="8"/>
      <c r="D57" s="3"/>
      <c r="E57" s="8"/>
      <c r="F57" s="8"/>
    </row>
    <row r="58" spans="1:10" x14ac:dyDescent="0.2">
      <c r="A58" s="5"/>
      <c r="B58" s="7"/>
      <c r="C58" s="8"/>
      <c r="D58" s="3"/>
      <c r="E58" s="8"/>
      <c r="F58" s="8"/>
    </row>
    <row r="59" spans="1:10" s="86" customFormat="1" x14ac:dyDescent="0.2">
      <c r="A59" s="22">
        <v>1</v>
      </c>
      <c r="B59" s="13" t="s">
        <v>5</v>
      </c>
      <c r="C59" s="23"/>
      <c r="D59" s="25"/>
      <c r="E59" s="23"/>
      <c r="F59" s="23"/>
    </row>
    <row r="60" spans="1:10" ht="89.25" x14ac:dyDescent="0.2">
      <c r="A60" s="9">
        <v>1.1000000000000001</v>
      </c>
      <c r="B60" s="7" t="s">
        <v>175</v>
      </c>
      <c r="C60" s="8">
        <v>1</v>
      </c>
      <c r="D60" s="3" t="s">
        <v>49</v>
      </c>
      <c r="E60" s="8"/>
      <c r="F60" s="8">
        <f t="shared" ref="F60:F100" si="1">+ROUND(E60*C60,2)</f>
        <v>0</v>
      </c>
    </row>
    <row r="61" spans="1:10" x14ac:dyDescent="0.2">
      <c r="A61" s="9">
        <v>1.2</v>
      </c>
      <c r="B61" s="7" t="s">
        <v>6</v>
      </c>
      <c r="C61" s="8">
        <v>1</v>
      </c>
      <c r="D61" s="3" t="s">
        <v>7</v>
      </c>
      <c r="E61" s="8"/>
      <c r="F61" s="8">
        <f t="shared" si="1"/>
        <v>0</v>
      </c>
    </row>
    <row r="62" spans="1:10" s="86" customFormat="1" x14ac:dyDescent="0.2">
      <c r="A62" s="12"/>
      <c r="B62" s="13"/>
      <c r="C62" s="23"/>
      <c r="D62" s="25"/>
      <c r="E62" s="23"/>
      <c r="F62" s="8">
        <f t="shared" si="1"/>
        <v>0</v>
      </c>
    </row>
    <row r="63" spans="1:10" s="86" customFormat="1" x14ac:dyDescent="0.2">
      <c r="A63" s="22">
        <v>2</v>
      </c>
      <c r="B63" s="13" t="s">
        <v>8</v>
      </c>
      <c r="C63" s="23"/>
      <c r="D63" s="25"/>
      <c r="E63" s="23"/>
      <c r="F63" s="8">
        <f t="shared" si="1"/>
        <v>0</v>
      </c>
      <c r="G63" s="8"/>
      <c r="H63" s="3"/>
      <c r="I63" s="8"/>
      <c r="J63" s="8"/>
    </row>
    <row r="64" spans="1:10" s="89" customFormat="1" ht="25.5" x14ac:dyDescent="0.2">
      <c r="A64" s="9">
        <v>2.1</v>
      </c>
      <c r="B64" s="7" t="s">
        <v>189</v>
      </c>
      <c r="C64" s="8">
        <v>1</v>
      </c>
      <c r="D64" s="3" t="s">
        <v>10</v>
      </c>
      <c r="E64" s="8"/>
      <c r="F64" s="8">
        <f>E64*C64</f>
        <v>0</v>
      </c>
    </row>
    <row r="65" spans="1:9" x14ac:dyDescent="0.2">
      <c r="A65" s="9">
        <v>2.2000000000000002</v>
      </c>
      <c r="B65" s="7" t="s">
        <v>11</v>
      </c>
      <c r="C65" s="8">
        <v>50</v>
      </c>
      <c r="D65" s="3" t="s">
        <v>12</v>
      </c>
      <c r="E65" s="8"/>
      <c r="F65" s="8">
        <f t="shared" ref="F65:F66" si="2">+ROUND(E65*C65,2)</f>
        <v>0</v>
      </c>
    </row>
    <row r="66" spans="1:9" x14ac:dyDescent="0.2">
      <c r="A66" s="9">
        <v>2.2999999999999998</v>
      </c>
      <c r="B66" s="7" t="s">
        <v>78</v>
      </c>
      <c r="C66" s="8">
        <v>1</v>
      </c>
      <c r="D66" s="3" t="s">
        <v>33</v>
      </c>
      <c r="E66" s="8"/>
      <c r="F66" s="8">
        <f t="shared" si="2"/>
        <v>0</v>
      </c>
    </row>
    <row r="67" spans="1:9" s="86" customFormat="1" x14ac:dyDescent="0.2">
      <c r="A67" s="12"/>
      <c r="B67" s="13"/>
      <c r="C67" s="23"/>
      <c r="D67" s="25"/>
      <c r="E67" s="23"/>
      <c r="F67" s="8">
        <f t="shared" si="1"/>
        <v>0</v>
      </c>
    </row>
    <row r="68" spans="1:9" s="86" customFormat="1" x14ac:dyDescent="0.2">
      <c r="A68" s="22">
        <v>3</v>
      </c>
      <c r="B68" s="13" t="s">
        <v>13</v>
      </c>
      <c r="C68" s="23"/>
      <c r="D68" s="25"/>
      <c r="E68" s="23"/>
      <c r="F68" s="8">
        <f t="shared" si="1"/>
        <v>0</v>
      </c>
    </row>
    <row r="69" spans="1:9" x14ac:dyDescent="0.2">
      <c r="A69" s="9">
        <v>3.1</v>
      </c>
      <c r="B69" s="7" t="s">
        <v>190</v>
      </c>
      <c r="C69" s="8">
        <v>300</v>
      </c>
      <c r="D69" s="3" t="s">
        <v>12</v>
      </c>
      <c r="E69" s="8"/>
      <c r="F69" s="8">
        <f t="shared" si="1"/>
        <v>0</v>
      </c>
    </row>
    <row r="70" spans="1:9" x14ac:dyDescent="0.2">
      <c r="A70" s="9">
        <v>3.2</v>
      </c>
      <c r="B70" s="7" t="s">
        <v>14</v>
      </c>
      <c r="C70" s="8">
        <v>100</v>
      </c>
      <c r="D70" s="3" t="s">
        <v>12</v>
      </c>
      <c r="E70" s="8"/>
      <c r="F70" s="8">
        <f t="shared" si="1"/>
        <v>0</v>
      </c>
    </row>
    <row r="71" spans="1:9" x14ac:dyDescent="0.2">
      <c r="A71" s="9">
        <v>3.3</v>
      </c>
      <c r="B71" s="7" t="s">
        <v>15</v>
      </c>
      <c r="C71" s="8">
        <v>2</v>
      </c>
      <c r="D71" s="3" t="s">
        <v>9</v>
      </c>
      <c r="E71" s="8"/>
      <c r="F71" s="8">
        <f t="shared" si="1"/>
        <v>0</v>
      </c>
    </row>
    <row r="72" spans="1:9" x14ac:dyDescent="0.2">
      <c r="A72" s="9">
        <v>3.4</v>
      </c>
      <c r="B72" s="7" t="s">
        <v>16</v>
      </c>
      <c r="C72" s="8">
        <v>1</v>
      </c>
      <c r="D72" s="3" t="s">
        <v>9</v>
      </c>
      <c r="E72" s="8"/>
      <c r="F72" s="8">
        <f t="shared" si="1"/>
        <v>0</v>
      </c>
    </row>
    <row r="73" spans="1:9" x14ac:dyDescent="0.2">
      <c r="A73" s="9">
        <v>3.5</v>
      </c>
      <c r="B73" s="7" t="s">
        <v>17</v>
      </c>
      <c r="C73" s="8">
        <v>3</v>
      </c>
      <c r="D73" s="3" t="s">
        <v>12</v>
      </c>
      <c r="E73" s="8"/>
      <c r="F73" s="8">
        <f t="shared" si="1"/>
        <v>0</v>
      </c>
    </row>
    <row r="74" spans="1:9" x14ac:dyDescent="0.2">
      <c r="A74" s="9">
        <v>3.6</v>
      </c>
      <c r="B74" s="7" t="s">
        <v>18</v>
      </c>
      <c r="C74" s="8">
        <v>1</v>
      </c>
      <c r="D74" s="3" t="s">
        <v>10</v>
      </c>
      <c r="E74" s="8"/>
      <c r="F74" s="8">
        <f t="shared" si="1"/>
        <v>0</v>
      </c>
    </row>
    <row r="75" spans="1:9" ht="51" x14ac:dyDescent="0.2">
      <c r="A75" s="9">
        <v>3.7</v>
      </c>
      <c r="B75" s="7" t="s">
        <v>159</v>
      </c>
      <c r="C75" s="8">
        <v>1</v>
      </c>
      <c r="D75" s="3" t="s">
        <v>9</v>
      </c>
      <c r="E75" s="8"/>
      <c r="F75" s="8">
        <f t="shared" si="1"/>
        <v>0</v>
      </c>
    </row>
    <row r="76" spans="1:9" x14ac:dyDescent="0.2">
      <c r="A76" s="9">
        <v>3.8</v>
      </c>
      <c r="B76" s="7" t="s">
        <v>170</v>
      </c>
      <c r="C76" s="8">
        <v>3</v>
      </c>
      <c r="D76" s="3" t="s">
        <v>10</v>
      </c>
      <c r="E76" s="8"/>
      <c r="F76" s="8">
        <f t="shared" si="1"/>
        <v>0</v>
      </c>
    </row>
    <row r="77" spans="1:9" x14ac:dyDescent="0.2">
      <c r="A77" s="9">
        <v>3.9</v>
      </c>
      <c r="B77" s="7" t="s">
        <v>19</v>
      </c>
      <c r="C77" s="8">
        <v>15</v>
      </c>
      <c r="D77" s="3" t="s">
        <v>12</v>
      </c>
      <c r="E77" s="8"/>
      <c r="F77" s="8">
        <f t="shared" si="1"/>
        <v>0</v>
      </c>
    </row>
    <row r="78" spans="1:9" x14ac:dyDescent="0.2">
      <c r="A78" s="5">
        <v>3.1</v>
      </c>
      <c r="B78" s="7" t="s">
        <v>20</v>
      </c>
      <c r="C78" s="8">
        <v>2</v>
      </c>
      <c r="D78" s="3" t="s">
        <v>10</v>
      </c>
      <c r="E78" s="8"/>
      <c r="F78" s="8">
        <f t="shared" si="1"/>
        <v>0</v>
      </c>
      <c r="H78" s="88"/>
      <c r="I78" s="88"/>
    </row>
    <row r="79" spans="1:9" x14ac:dyDescent="0.2">
      <c r="A79" s="5">
        <v>3.11</v>
      </c>
      <c r="B79" s="7" t="s">
        <v>50</v>
      </c>
      <c r="C79" s="8">
        <v>1</v>
      </c>
      <c r="D79" s="3" t="s">
        <v>9</v>
      </c>
      <c r="E79" s="8"/>
      <c r="F79" s="8">
        <f t="shared" si="1"/>
        <v>0</v>
      </c>
      <c r="H79" s="88"/>
      <c r="I79" s="88"/>
    </row>
    <row r="80" spans="1:9" x14ac:dyDescent="0.2">
      <c r="A80" s="5">
        <v>3.12</v>
      </c>
      <c r="B80" s="7" t="s">
        <v>46</v>
      </c>
      <c r="C80" s="8">
        <v>1</v>
      </c>
      <c r="D80" s="3" t="s">
        <v>9</v>
      </c>
      <c r="E80" s="8"/>
      <c r="F80" s="8">
        <f t="shared" si="1"/>
        <v>0</v>
      </c>
    </row>
    <row r="81" spans="1:6" x14ac:dyDescent="0.2">
      <c r="A81" s="5">
        <v>3.13</v>
      </c>
      <c r="B81" s="7" t="s">
        <v>47</v>
      </c>
      <c r="C81" s="8">
        <v>40</v>
      </c>
      <c r="D81" s="3" t="s">
        <v>12</v>
      </c>
      <c r="E81" s="8"/>
      <c r="F81" s="8">
        <f t="shared" si="1"/>
        <v>0</v>
      </c>
    </row>
    <row r="82" spans="1:6" x14ac:dyDescent="0.2">
      <c r="A82" s="5">
        <v>3.15</v>
      </c>
      <c r="B82" s="7" t="s">
        <v>48</v>
      </c>
      <c r="C82" s="8">
        <v>90</v>
      </c>
      <c r="D82" s="3" t="s">
        <v>12</v>
      </c>
      <c r="E82" s="8"/>
      <c r="F82" s="8">
        <f t="shared" si="1"/>
        <v>0</v>
      </c>
    </row>
    <row r="83" spans="1:6" x14ac:dyDescent="0.2">
      <c r="A83" s="5">
        <v>3.16</v>
      </c>
      <c r="B83" s="7" t="s">
        <v>21</v>
      </c>
      <c r="C83" s="8">
        <v>1</v>
      </c>
      <c r="D83" s="3" t="s">
        <v>33</v>
      </c>
      <c r="E83" s="8"/>
      <c r="F83" s="8">
        <f t="shared" si="1"/>
        <v>0</v>
      </c>
    </row>
    <row r="84" spans="1:6" s="86" customFormat="1" x14ac:dyDescent="0.2">
      <c r="A84" s="12"/>
      <c r="B84" s="13"/>
      <c r="C84" s="23"/>
      <c r="D84" s="25"/>
      <c r="E84" s="23"/>
      <c r="F84" s="8">
        <f t="shared" si="1"/>
        <v>0</v>
      </c>
    </row>
    <row r="85" spans="1:6" s="86" customFormat="1" x14ac:dyDescent="0.2">
      <c r="A85" s="22">
        <v>4</v>
      </c>
      <c r="B85" s="13" t="s">
        <v>22</v>
      </c>
      <c r="C85" s="23"/>
      <c r="D85" s="25"/>
      <c r="E85" s="23"/>
      <c r="F85" s="8">
        <f t="shared" si="1"/>
        <v>0</v>
      </c>
    </row>
    <row r="86" spans="1:6" x14ac:dyDescent="0.2">
      <c r="A86" s="9">
        <v>4.0999999999999996</v>
      </c>
      <c r="B86" s="7" t="s">
        <v>177</v>
      </c>
      <c r="C86" s="8">
        <v>1</v>
      </c>
      <c r="D86" s="3" t="s">
        <v>9</v>
      </c>
      <c r="E86" s="8"/>
      <c r="F86" s="8">
        <f t="shared" si="1"/>
        <v>0</v>
      </c>
    </row>
    <row r="87" spans="1:6" x14ac:dyDescent="0.2">
      <c r="A87" s="9">
        <v>4.2</v>
      </c>
      <c r="B87" s="7" t="s">
        <v>58</v>
      </c>
      <c r="C87" s="8">
        <v>2</v>
      </c>
      <c r="D87" s="3" t="s">
        <v>10</v>
      </c>
      <c r="E87" s="8"/>
      <c r="F87" s="8">
        <f t="shared" si="1"/>
        <v>0</v>
      </c>
    </row>
    <row r="88" spans="1:6" ht="25.5" x14ac:dyDescent="0.2">
      <c r="A88" s="9">
        <v>4.3</v>
      </c>
      <c r="B88" s="7" t="s">
        <v>59</v>
      </c>
      <c r="C88" s="8">
        <v>1</v>
      </c>
      <c r="D88" s="3" t="s">
        <v>9</v>
      </c>
      <c r="E88" s="8"/>
      <c r="F88" s="8">
        <f t="shared" si="1"/>
        <v>0</v>
      </c>
    </row>
    <row r="89" spans="1:6" ht="25.5" x14ac:dyDescent="0.2">
      <c r="A89" s="9">
        <v>4.4000000000000004</v>
      </c>
      <c r="B89" s="7" t="s">
        <v>60</v>
      </c>
      <c r="C89" s="8">
        <v>1</v>
      </c>
      <c r="D89" s="3" t="s">
        <v>9</v>
      </c>
      <c r="E89" s="8"/>
      <c r="F89" s="8">
        <f t="shared" si="1"/>
        <v>0</v>
      </c>
    </row>
    <row r="90" spans="1:6" x14ac:dyDescent="0.2">
      <c r="A90" s="9">
        <v>4.5</v>
      </c>
      <c r="B90" s="7" t="s">
        <v>61</v>
      </c>
      <c r="C90" s="8">
        <v>1</v>
      </c>
      <c r="D90" s="3" t="s">
        <v>9</v>
      </c>
      <c r="E90" s="8"/>
      <c r="F90" s="8">
        <f t="shared" si="1"/>
        <v>0</v>
      </c>
    </row>
    <row r="91" spans="1:6" ht="25.5" x14ac:dyDescent="0.2">
      <c r="A91" s="9">
        <v>4.5999999999999996</v>
      </c>
      <c r="B91" s="7" t="s">
        <v>62</v>
      </c>
      <c r="C91" s="8">
        <v>1</v>
      </c>
      <c r="D91" s="3" t="s">
        <v>9</v>
      </c>
      <c r="E91" s="8"/>
      <c r="F91" s="8">
        <f t="shared" si="1"/>
        <v>0</v>
      </c>
    </row>
    <row r="92" spans="1:6" x14ac:dyDescent="0.2">
      <c r="A92" s="9">
        <v>4.7</v>
      </c>
      <c r="B92" s="7" t="s">
        <v>63</v>
      </c>
      <c r="C92" s="8">
        <v>1</v>
      </c>
      <c r="D92" s="3" t="s">
        <v>9</v>
      </c>
      <c r="E92" s="8"/>
      <c r="F92" s="8">
        <f t="shared" si="1"/>
        <v>0</v>
      </c>
    </row>
    <row r="93" spans="1:6" x14ac:dyDescent="0.2">
      <c r="A93" s="9">
        <v>4.8</v>
      </c>
      <c r="B93" s="7" t="s">
        <v>75</v>
      </c>
      <c r="C93" s="8">
        <v>1</v>
      </c>
      <c r="D93" s="3" t="s">
        <v>9</v>
      </c>
      <c r="E93" s="8"/>
      <c r="F93" s="8">
        <f t="shared" si="1"/>
        <v>0</v>
      </c>
    </row>
    <row r="94" spans="1:6" s="86" customFormat="1" x14ac:dyDescent="0.2">
      <c r="A94" s="12"/>
      <c r="B94" s="13"/>
      <c r="C94" s="23"/>
      <c r="D94" s="25"/>
      <c r="E94" s="23"/>
      <c r="F94" s="8">
        <f t="shared" si="1"/>
        <v>0</v>
      </c>
    </row>
    <row r="95" spans="1:6" s="86" customFormat="1" x14ac:dyDescent="0.2">
      <c r="A95" s="22">
        <v>5</v>
      </c>
      <c r="B95" s="13" t="s">
        <v>24</v>
      </c>
      <c r="C95" s="23"/>
      <c r="D95" s="25"/>
      <c r="E95" s="23"/>
      <c r="F95" s="8">
        <f t="shared" si="1"/>
        <v>0</v>
      </c>
    </row>
    <row r="96" spans="1:6" x14ac:dyDescent="0.2">
      <c r="A96" s="9">
        <v>5.0999999999999996</v>
      </c>
      <c r="B96" s="7" t="s">
        <v>57</v>
      </c>
      <c r="C96" s="8">
        <v>1</v>
      </c>
      <c r="D96" s="3" t="s">
        <v>9</v>
      </c>
      <c r="E96" s="8"/>
      <c r="F96" s="8">
        <f t="shared" si="1"/>
        <v>0</v>
      </c>
    </row>
    <row r="97" spans="1:10" x14ac:dyDescent="0.2">
      <c r="A97" s="9">
        <v>5.2</v>
      </c>
      <c r="B97" s="7" t="s">
        <v>25</v>
      </c>
      <c r="C97" s="8">
        <v>4</v>
      </c>
      <c r="D97" s="3" t="s">
        <v>9</v>
      </c>
      <c r="E97" s="8"/>
      <c r="F97" s="8">
        <f t="shared" si="1"/>
        <v>0</v>
      </c>
    </row>
    <row r="98" spans="1:10" x14ac:dyDescent="0.2">
      <c r="A98" s="9">
        <v>5.3</v>
      </c>
      <c r="B98" s="7" t="s">
        <v>26</v>
      </c>
      <c r="C98" s="8">
        <v>4</v>
      </c>
      <c r="D98" s="3" t="s">
        <v>9</v>
      </c>
      <c r="E98" s="8"/>
      <c r="F98" s="8">
        <f t="shared" si="1"/>
        <v>0</v>
      </c>
    </row>
    <row r="99" spans="1:10" x14ac:dyDescent="0.2">
      <c r="A99" s="9">
        <v>5.4</v>
      </c>
      <c r="B99" s="7" t="s">
        <v>27</v>
      </c>
      <c r="C99" s="8">
        <v>3</v>
      </c>
      <c r="D99" s="3" t="s">
        <v>9</v>
      </c>
      <c r="E99" s="8"/>
      <c r="F99" s="8">
        <f t="shared" si="1"/>
        <v>0</v>
      </c>
    </row>
    <row r="100" spans="1:10" x14ac:dyDescent="0.2">
      <c r="A100" s="9">
        <v>5.5</v>
      </c>
      <c r="B100" s="7" t="s">
        <v>28</v>
      </c>
      <c r="C100" s="8">
        <v>0.2</v>
      </c>
      <c r="D100" s="3" t="s">
        <v>7</v>
      </c>
      <c r="E100" s="8"/>
      <c r="F100" s="8">
        <f t="shared" si="1"/>
        <v>0</v>
      </c>
    </row>
    <row r="101" spans="1:10" x14ac:dyDescent="0.2">
      <c r="A101" s="5"/>
      <c r="B101" s="27" t="s">
        <v>31</v>
      </c>
      <c r="C101" s="2"/>
      <c r="D101" s="8"/>
      <c r="E101" s="2"/>
      <c r="F101" s="20">
        <f>SUM(F60:F100)</f>
        <v>0</v>
      </c>
    </row>
    <row r="102" spans="1:10" x14ac:dyDescent="0.2">
      <c r="A102" s="5"/>
      <c r="B102" s="1"/>
      <c r="C102" s="2"/>
      <c r="D102" s="8"/>
      <c r="E102" s="2"/>
      <c r="F102" s="20"/>
    </row>
    <row r="103" spans="1:10" x14ac:dyDescent="0.2">
      <c r="A103" s="21" t="s">
        <v>32</v>
      </c>
      <c r="B103" s="13" t="s">
        <v>171</v>
      </c>
      <c r="C103" s="8"/>
      <c r="D103" s="3"/>
      <c r="E103" s="8"/>
      <c r="F103" s="8"/>
    </row>
    <row r="104" spans="1:10" x14ac:dyDescent="0.2">
      <c r="A104" s="5"/>
      <c r="B104" s="7"/>
      <c r="C104" s="8"/>
      <c r="D104" s="3"/>
      <c r="E104" s="8"/>
      <c r="F104" s="8"/>
    </row>
    <row r="105" spans="1:10" s="86" customFormat="1" x14ac:dyDescent="0.2">
      <c r="A105" s="22">
        <v>1</v>
      </c>
      <c r="B105" s="13" t="s">
        <v>5</v>
      </c>
      <c r="C105" s="23"/>
      <c r="D105" s="25"/>
      <c r="E105" s="23"/>
      <c r="F105" s="23"/>
    </row>
    <row r="106" spans="1:10" ht="89.25" x14ac:dyDescent="0.2">
      <c r="A106" s="9">
        <v>1.1000000000000001</v>
      </c>
      <c r="B106" s="7" t="s">
        <v>175</v>
      </c>
      <c r="C106" s="8">
        <v>1</v>
      </c>
      <c r="D106" s="3" t="s">
        <v>49</v>
      </c>
      <c r="E106" s="8"/>
      <c r="F106" s="8">
        <f t="shared" ref="F106:F146" si="3">+ROUND(E106*C106,2)</f>
        <v>0</v>
      </c>
    </row>
    <row r="107" spans="1:10" x14ac:dyDescent="0.2">
      <c r="A107" s="9">
        <v>1.2</v>
      </c>
      <c r="B107" s="7" t="s">
        <v>6</v>
      </c>
      <c r="C107" s="8">
        <v>1</v>
      </c>
      <c r="D107" s="3" t="s">
        <v>7</v>
      </c>
      <c r="E107" s="8"/>
      <c r="F107" s="8">
        <f t="shared" si="3"/>
        <v>0</v>
      </c>
    </row>
    <row r="108" spans="1:10" s="86" customFormat="1" x14ac:dyDescent="0.2">
      <c r="A108" s="12"/>
      <c r="B108" s="13"/>
      <c r="C108" s="23"/>
      <c r="D108" s="25"/>
      <c r="E108" s="23"/>
      <c r="F108" s="8">
        <f t="shared" si="3"/>
        <v>0</v>
      </c>
    </row>
    <row r="109" spans="1:10" s="86" customFormat="1" x14ac:dyDescent="0.2">
      <c r="A109" s="22">
        <v>2</v>
      </c>
      <c r="B109" s="13" t="s">
        <v>8</v>
      </c>
      <c r="C109" s="23"/>
      <c r="D109" s="25"/>
      <c r="E109" s="23"/>
      <c r="F109" s="8">
        <f t="shared" si="3"/>
        <v>0</v>
      </c>
      <c r="G109" s="8"/>
      <c r="H109" s="3"/>
      <c r="I109" s="8"/>
      <c r="J109" s="8"/>
    </row>
    <row r="110" spans="1:10" ht="25.5" x14ac:dyDescent="0.2">
      <c r="A110" s="9">
        <v>2.1</v>
      </c>
      <c r="B110" s="7" t="s">
        <v>189</v>
      </c>
      <c r="C110" s="8">
        <v>1</v>
      </c>
      <c r="D110" s="3" t="s">
        <v>10</v>
      </c>
      <c r="E110" s="8"/>
      <c r="F110" s="8">
        <f>E110*C110</f>
        <v>0</v>
      </c>
    </row>
    <row r="111" spans="1:10" x14ac:dyDescent="0.2">
      <c r="A111" s="9">
        <v>2.2000000000000002</v>
      </c>
      <c r="B111" s="7" t="s">
        <v>11</v>
      </c>
      <c r="C111" s="8">
        <v>50</v>
      </c>
      <c r="D111" s="3" t="s">
        <v>12</v>
      </c>
      <c r="E111" s="8"/>
      <c r="F111" s="8">
        <f t="shared" ref="F111:F112" si="4">+ROUND(E111*C111,2)</f>
        <v>0</v>
      </c>
    </row>
    <row r="112" spans="1:10" x14ac:dyDescent="0.2">
      <c r="A112" s="9">
        <v>2.2999999999999998</v>
      </c>
      <c r="B112" s="7" t="s">
        <v>78</v>
      </c>
      <c r="C112" s="8">
        <v>1</v>
      </c>
      <c r="D112" s="3" t="s">
        <v>33</v>
      </c>
      <c r="E112" s="8"/>
      <c r="F112" s="8">
        <f t="shared" si="4"/>
        <v>0</v>
      </c>
    </row>
    <row r="113" spans="1:9" s="86" customFormat="1" x14ac:dyDescent="0.2">
      <c r="A113" s="12"/>
      <c r="B113" s="13"/>
      <c r="C113" s="23"/>
      <c r="D113" s="25"/>
      <c r="E113" s="23"/>
      <c r="F113" s="8">
        <f t="shared" si="3"/>
        <v>0</v>
      </c>
    </row>
    <row r="114" spans="1:9" s="86" customFormat="1" x14ac:dyDescent="0.2">
      <c r="A114" s="22">
        <v>3</v>
      </c>
      <c r="B114" s="13" t="s">
        <v>13</v>
      </c>
      <c r="C114" s="23"/>
      <c r="D114" s="25"/>
      <c r="E114" s="23"/>
      <c r="F114" s="8">
        <f t="shared" si="3"/>
        <v>0</v>
      </c>
    </row>
    <row r="115" spans="1:9" x14ac:dyDescent="0.2">
      <c r="A115" s="9">
        <v>3.1</v>
      </c>
      <c r="B115" s="7" t="s">
        <v>190</v>
      </c>
      <c r="C115" s="8">
        <v>300</v>
      </c>
      <c r="D115" s="3" t="s">
        <v>12</v>
      </c>
      <c r="E115" s="8"/>
      <c r="F115" s="8">
        <f t="shared" si="3"/>
        <v>0</v>
      </c>
    </row>
    <row r="116" spans="1:9" x14ac:dyDescent="0.2">
      <c r="A116" s="9">
        <v>3.2</v>
      </c>
      <c r="B116" s="7" t="s">
        <v>14</v>
      </c>
      <c r="C116" s="8">
        <v>100</v>
      </c>
      <c r="D116" s="3" t="s">
        <v>12</v>
      </c>
      <c r="E116" s="8"/>
      <c r="F116" s="8">
        <f t="shared" si="3"/>
        <v>0</v>
      </c>
    </row>
    <row r="117" spans="1:9" x14ac:dyDescent="0.2">
      <c r="A117" s="9">
        <v>3.3</v>
      </c>
      <c r="B117" s="7" t="s">
        <v>15</v>
      </c>
      <c r="C117" s="8">
        <v>2</v>
      </c>
      <c r="D117" s="3" t="s">
        <v>9</v>
      </c>
      <c r="E117" s="8"/>
      <c r="F117" s="8">
        <f t="shared" si="3"/>
        <v>0</v>
      </c>
    </row>
    <row r="118" spans="1:9" x14ac:dyDescent="0.2">
      <c r="A118" s="9">
        <v>3.4</v>
      </c>
      <c r="B118" s="7" t="s">
        <v>16</v>
      </c>
      <c r="C118" s="8">
        <v>1</v>
      </c>
      <c r="D118" s="3" t="s">
        <v>9</v>
      </c>
      <c r="E118" s="8"/>
      <c r="F118" s="8">
        <f t="shared" si="3"/>
        <v>0</v>
      </c>
    </row>
    <row r="119" spans="1:9" x14ac:dyDescent="0.2">
      <c r="A119" s="9">
        <v>3.5</v>
      </c>
      <c r="B119" s="7" t="s">
        <v>17</v>
      </c>
      <c r="C119" s="8">
        <v>3</v>
      </c>
      <c r="D119" s="3" t="s">
        <v>12</v>
      </c>
      <c r="E119" s="8"/>
      <c r="F119" s="8">
        <f t="shared" si="3"/>
        <v>0</v>
      </c>
    </row>
    <row r="120" spans="1:9" x14ac:dyDescent="0.2">
      <c r="A120" s="9">
        <v>3.6</v>
      </c>
      <c r="B120" s="7" t="s">
        <v>18</v>
      </c>
      <c r="C120" s="8">
        <v>1</v>
      </c>
      <c r="D120" s="3" t="s">
        <v>10</v>
      </c>
      <c r="E120" s="8"/>
      <c r="F120" s="8">
        <f t="shared" si="3"/>
        <v>0</v>
      </c>
    </row>
    <row r="121" spans="1:9" ht="51" x14ac:dyDescent="0.2">
      <c r="A121" s="9">
        <v>3.7</v>
      </c>
      <c r="B121" s="7" t="s">
        <v>159</v>
      </c>
      <c r="C121" s="8">
        <v>1</v>
      </c>
      <c r="D121" s="3" t="s">
        <v>9</v>
      </c>
      <c r="E121" s="8"/>
      <c r="F121" s="8">
        <f t="shared" si="3"/>
        <v>0</v>
      </c>
    </row>
    <row r="122" spans="1:9" x14ac:dyDescent="0.2">
      <c r="A122" s="9">
        <v>3.8</v>
      </c>
      <c r="B122" s="7" t="s">
        <v>170</v>
      </c>
      <c r="C122" s="8">
        <v>3</v>
      </c>
      <c r="D122" s="3" t="s">
        <v>10</v>
      </c>
      <c r="E122" s="8"/>
      <c r="F122" s="8">
        <f t="shared" si="3"/>
        <v>0</v>
      </c>
    </row>
    <row r="123" spans="1:9" x14ac:dyDescent="0.2">
      <c r="A123" s="9">
        <v>3.9</v>
      </c>
      <c r="B123" s="7" t="s">
        <v>19</v>
      </c>
      <c r="C123" s="8">
        <v>15</v>
      </c>
      <c r="D123" s="3" t="s">
        <v>12</v>
      </c>
      <c r="E123" s="8"/>
      <c r="F123" s="8">
        <f t="shared" si="3"/>
        <v>0</v>
      </c>
    </row>
    <row r="124" spans="1:9" x14ac:dyDescent="0.2">
      <c r="A124" s="5">
        <v>3.1</v>
      </c>
      <c r="B124" s="7" t="s">
        <v>20</v>
      </c>
      <c r="C124" s="8">
        <v>2</v>
      </c>
      <c r="D124" s="3" t="s">
        <v>10</v>
      </c>
      <c r="E124" s="8"/>
      <c r="F124" s="8">
        <f t="shared" si="3"/>
        <v>0</v>
      </c>
      <c r="H124" s="88"/>
      <c r="I124" s="88"/>
    </row>
    <row r="125" spans="1:9" x14ac:dyDescent="0.2">
      <c r="A125" s="5">
        <v>3.11</v>
      </c>
      <c r="B125" s="7" t="s">
        <v>50</v>
      </c>
      <c r="C125" s="8">
        <v>1</v>
      </c>
      <c r="D125" s="3" t="s">
        <v>9</v>
      </c>
      <c r="E125" s="8"/>
      <c r="F125" s="8">
        <f t="shared" si="3"/>
        <v>0</v>
      </c>
      <c r="H125" s="88"/>
      <c r="I125" s="88"/>
    </row>
    <row r="126" spans="1:9" x14ac:dyDescent="0.2">
      <c r="A126" s="5">
        <v>3.12</v>
      </c>
      <c r="B126" s="7" t="s">
        <v>46</v>
      </c>
      <c r="C126" s="8">
        <v>1</v>
      </c>
      <c r="D126" s="3" t="s">
        <v>9</v>
      </c>
      <c r="E126" s="8"/>
      <c r="F126" s="8">
        <f t="shared" si="3"/>
        <v>0</v>
      </c>
    </row>
    <row r="127" spans="1:9" x14ac:dyDescent="0.2">
      <c r="A127" s="5">
        <v>3.13</v>
      </c>
      <c r="B127" s="7" t="s">
        <v>47</v>
      </c>
      <c r="C127" s="8">
        <v>40</v>
      </c>
      <c r="D127" s="3" t="s">
        <v>12</v>
      </c>
      <c r="E127" s="8"/>
      <c r="F127" s="8">
        <f t="shared" si="3"/>
        <v>0</v>
      </c>
    </row>
    <row r="128" spans="1:9" x14ac:dyDescent="0.2">
      <c r="A128" s="5">
        <v>3.15</v>
      </c>
      <c r="B128" s="7" t="s">
        <v>48</v>
      </c>
      <c r="C128" s="8">
        <v>90</v>
      </c>
      <c r="D128" s="3" t="s">
        <v>12</v>
      </c>
      <c r="E128" s="8"/>
      <c r="F128" s="8">
        <f t="shared" si="3"/>
        <v>0</v>
      </c>
    </row>
    <row r="129" spans="1:6" x14ac:dyDescent="0.2">
      <c r="A129" s="5">
        <v>3.16</v>
      </c>
      <c r="B129" s="7" t="s">
        <v>21</v>
      </c>
      <c r="C129" s="8">
        <v>1</v>
      </c>
      <c r="D129" s="3" t="s">
        <v>33</v>
      </c>
      <c r="E129" s="8"/>
      <c r="F129" s="8">
        <f t="shared" si="3"/>
        <v>0</v>
      </c>
    </row>
    <row r="130" spans="1:6" s="86" customFormat="1" x14ac:dyDescent="0.2">
      <c r="A130" s="12"/>
      <c r="B130" s="13"/>
      <c r="C130" s="23"/>
      <c r="D130" s="25"/>
      <c r="E130" s="23"/>
      <c r="F130" s="8">
        <f t="shared" si="3"/>
        <v>0</v>
      </c>
    </row>
    <row r="131" spans="1:6" s="86" customFormat="1" x14ac:dyDescent="0.2">
      <c r="A131" s="22">
        <v>4</v>
      </c>
      <c r="B131" s="13" t="s">
        <v>22</v>
      </c>
      <c r="C131" s="23"/>
      <c r="D131" s="25"/>
      <c r="E131" s="23"/>
      <c r="F131" s="8">
        <f t="shared" si="3"/>
        <v>0</v>
      </c>
    </row>
    <row r="132" spans="1:6" x14ac:dyDescent="0.2">
      <c r="A132" s="9">
        <v>4.0999999999999996</v>
      </c>
      <c r="B132" s="7" t="s">
        <v>177</v>
      </c>
      <c r="C132" s="8">
        <v>1</v>
      </c>
      <c r="D132" s="3" t="s">
        <v>9</v>
      </c>
      <c r="E132" s="8"/>
      <c r="F132" s="8">
        <f t="shared" si="3"/>
        <v>0</v>
      </c>
    </row>
    <row r="133" spans="1:6" x14ac:dyDescent="0.2">
      <c r="A133" s="9">
        <v>4.2</v>
      </c>
      <c r="B133" s="7" t="s">
        <v>58</v>
      </c>
      <c r="C133" s="8">
        <v>2</v>
      </c>
      <c r="D133" s="3" t="s">
        <v>10</v>
      </c>
      <c r="E133" s="8"/>
      <c r="F133" s="8">
        <f t="shared" si="3"/>
        <v>0</v>
      </c>
    </row>
    <row r="134" spans="1:6" ht="25.5" x14ac:dyDescent="0.2">
      <c r="A134" s="9">
        <v>4.3</v>
      </c>
      <c r="B134" s="7" t="s">
        <v>59</v>
      </c>
      <c r="C134" s="8">
        <v>1</v>
      </c>
      <c r="D134" s="3" t="s">
        <v>9</v>
      </c>
      <c r="E134" s="8"/>
      <c r="F134" s="8">
        <f t="shared" si="3"/>
        <v>0</v>
      </c>
    </row>
    <row r="135" spans="1:6" ht="25.5" x14ac:dyDescent="0.2">
      <c r="A135" s="9">
        <v>4.4000000000000004</v>
      </c>
      <c r="B135" s="7" t="s">
        <v>60</v>
      </c>
      <c r="C135" s="8">
        <v>1</v>
      </c>
      <c r="D135" s="3" t="s">
        <v>9</v>
      </c>
      <c r="E135" s="8"/>
      <c r="F135" s="8">
        <f t="shared" si="3"/>
        <v>0</v>
      </c>
    </row>
    <row r="136" spans="1:6" x14ac:dyDescent="0.2">
      <c r="A136" s="9">
        <v>4.5</v>
      </c>
      <c r="B136" s="7" t="s">
        <v>61</v>
      </c>
      <c r="C136" s="8">
        <v>1</v>
      </c>
      <c r="D136" s="3" t="s">
        <v>9</v>
      </c>
      <c r="E136" s="8"/>
      <c r="F136" s="8">
        <f t="shared" si="3"/>
        <v>0</v>
      </c>
    </row>
    <row r="137" spans="1:6" ht="25.5" x14ac:dyDescent="0.2">
      <c r="A137" s="9">
        <v>4.5999999999999996</v>
      </c>
      <c r="B137" s="7" t="s">
        <v>62</v>
      </c>
      <c r="C137" s="8">
        <v>1</v>
      </c>
      <c r="D137" s="3" t="s">
        <v>9</v>
      </c>
      <c r="E137" s="8"/>
      <c r="F137" s="8">
        <f t="shared" si="3"/>
        <v>0</v>
      </c>
    </row>
    <row r="138" spans="1:6" x14ac:dyDescent="0.2">
      <c r="A138" s="9">
        <v>4.7</v>
      </c>
      <c r="B138" s="7" t="s">
        <v>63</v>
      </c>
      <c r="C138" s="8">
        <v>1</v>
      </c>
      <c r="D138" s="3" t="s">
        <v>9</v>
      </c>
      <c r="E138" s="8"/>
      <c r="F138" s="8">
        <f t="shared" si="3"/>
        <v>0</v>
      </c>
    </row>
    <row r="139" spans="1:6" x14ac:dyDescent="0.2">
      <c r="A139" s="9">
        <v>4.8</v>
      </c>
      <c r="B139" s="7" t="s">
        <v>75</v>
      </c>
      <c r="C139" s="8">
        <v>1</v>
      </c>
      <c r="D139" s="3" t="s">
        <v>9</v>
      </c>
      <c r="E139" s="8"/>
      <c r="F139" s="8">
        <f t="shared" si="3"/>
        <v>0</v>
      </c>
    </row>
    <row r="140" spans="1:6" s="86" customFormat="1" x14ac:dyDescent="0.2">
      <c r="A140" s="12"/>
      <c r="B140" s="13"/>
      <c r="C140" s="23"/>
      <c r="D140" s="25"/>
      <c r="E140" s="23"/>
      <c r="F140" s="8">
        <f t="shared" si="3"/>
        <v>0</v>
      </c>
    </row>
    <row r="141" spans="1:6" s="86" customFormat="1" x14ac:dyDescent="0.2">
      <c r="A141" s="22">
        <v>5</v>
      </c>
      <c r="B141" s="13" t="s">
        <v>24</v>
      </c>
      <c r="C141" s="23"/>
      <c r="D141" s="25"/>
      <c r="E141" s="23"/>
      <c r="F141" s="8">
        <f t="shared" si="3"/>
        <v>0</v>
      </c>
    </row>
    <row r="142" spans="1:6" x14ac:dyDescent="0.2">
      <c r="A142" s="9">
        <v>5.0999999999999996</v>
      </c>
      <c r="B142" s="7" t="s">
        <v>57</v>
      </c>
      <c r="C142" s="8">
        <v>1</v>
      </c>
      <c r="D142" s="3" t="s">
        <v>9</v>
      </c>
      <c r="E142" s="8"/>
      <c r="F142" s="8">
        <f t="shared" si="3"/>
        <v>0</v>
      </c>
    </row>
    <row r="143" spans="1:6" x14ac:dyDescent="0.2">
      <c r="A143" s="9">
        <v>5.2</v>
      </c>
      <c r="B143" s="7" t="s">
        <v>25</v>
      </c>
      <c r="C143" s="8">
        <v>4</v>
      </c>
      <c r="D143" s="3" t="s">
        <v>9</v>
      </c>
      <c r="E143" s="8"/>
      <c r="F143" s="8">
        <f t="shared" si="3"/>
        <v>0</v>
      </c>
    </row>
    <row r="144" spans="1:6" x14ac:dyDescent="0.2">
      <c r="A144" s="9">
        <v>5.3</v>
      </c>
      <c r="B144" s="7" t="s">
        <v>26</v>
      </c>
      <c r="C144" s="8">
        <v>4</v>
      </c>
      <c r="D144" s="3" t="s">
        <v>9</v>
      </c>
      <c r="E144" s="8"/>
      <c r="F144" s="8">
        <f t="shared" si="3"/>
        <v>0</v>
      </c>
    </row>
    <row r="145" spans="1:10" x14ac:dyDescent="0.2">
      <c r="A145" s="9">
        <v>5.4</v>
      </c>
      <c r="B145" s="7" t="s">
        <v>27</v>
      </c>
      <c r="C145" s="8">
        <v>3</v>
      </c>
      <c r="D145" s="3" t="s">
        <v>9</v>
      </c>
      <c r="E145" s="8"/>
      <c r="F145" s="8">
        <f t="shared" si="3"/>
        <v>0</v>
      </c>
    </row>
    <row r="146" spans="1:10" x14ac:dyDescent="0.2">
      <c r="A146" s="9">
        <v>5.5</v>
      </c>
      <c r="B146" s="7" t="s">
        <v>28</v>
      </c>
      <c r="C146" s="8">
        <v>0.2</v>
      </c>
      <c r="D146" s="3" t="s">
        <v>7</v>
      </c>
      <c r="E146" s="8"/>
      <c r="F146" s="8">
        <f t="shared" si="3"/>
        <v>0</v>
      </c>
    </row>
    <row r="147" spans="1:10" x14ac:dyDescent="0.2">
      <c r="A147" s="5"/>
      <c r="B147" s="27" t="s">
        <v>70</v>
      </c>
      <c r="C147" s="2"/>
      <c r="D147" s="8"/>
      <c r="E147" s="2"/>
      <c r="F147" s="20">
        <f>SUM(F106:F146)</f>
        <v>0</v>
      </c>
    </row>
    <row r="148" spans="1:10" x14ac:dyDescent="0.2">
      <c r="A148" s="5"/>
      <c r="B148" s="1"/>
      <c r="C148" s="2"/>
      <c r="D148" s="8"/>
      <c r="E148" s="2"/>
      <c r="F148" s="20"/>
    </row>
    <row r="149" spans="1:10" x14ac:dyDescent="0.2">
      <c r="A149" s="21" t="s">
        <v>74</v>
      </c>
      <c r="B149" s="13" t="s">
        <v>166</v>
      </c>
      <c r="C149" s="8"/>
      <c r="D149" s="3"/>
      <c r="E149" s="8"/>
      <c r="F149" s="8"/>
    </row>
    <row r="150" spans="1:10" x14ac:dyDescent="0.2">
      <c r="A150" s="5"/>
      <c r="B150" s="7"/>
      <c r="C150" s="8"/>
      <c r="D150" s="3"/>
      <c r="E150" s="8"/>
      <c r="F150" s="8"/>
    </row>
    <row r="151" spans="1:10" s="86" customFormat="1" x14ac:dyDescent="0.2">
      <c r="A151" s="22">
        <v>1</v>
      </c>
      <c r="B151" s="13" t="s">
        <v>5</v>
      </c>
      <c r="C151" s="23"/>
      <c r="D151" s="25"/>
      <c r="E151" s="23"/>
      <c r="F151" s="23"/>
    </row>
    <row r="152" spans="1:10" ht="89.25" x14ac:dyDescent="0.2">
      <c r="A152" s="9">
        <v>1.1000000000000001</v>
      </c>
      <c r="B152" s="7" t="s">
        <v>175</v>
      </c>
      <c r="C152" s="8">
        <v>1</v>
      </c>
      <c r="D152" s="3" t="s">
        <v>49</v>
      </c>
      <c r="E152" s="8"/>
      <c r="F152" s="8">
        <f t="shared" ref="F152:F155" si="5">+ROUND(E152*C152,2)</f>
        <v>0</v>
      </c>
    </row>
    <row r="153" spans="1:10" x14ac:dyDescent="0.2">
      <c r="A153" s="9">
        <v>1.2</v>
      </c>
      <c r="B153" s="7" t="s">
        <v>6</v>
      </c>
      <c r="C153" s="8">
        <v>1</v>
      </c>
      <c r="D153" s="3" t="s">
        <v>7</v>
      </c>
      <c r="E153" s="8"/>
      <c r="F153" s="8">
        <f t="shared" si="5"/>
        <v>0</v>
      </c>
    </row>
    <row r="154" spans="1:10" s="86" customFormat="1" ht="13.5" customHeight="1" x14ac:dyDescent="0.2">
      <c r="A154" s="12"/>
      <c r="B154" s="13"/>
      <c r="C154" s="23"/>
      <c r="D154" s="25"/>
      <c r="E154" s="23"/>
      <c r="F154" s="8">
        <f t="shared" si="5"/>
        <v>0</v>
      </c>
    </row>
    <row r="155" spans="1:10" s="86" customFormat="1" ht="13.5" customHeight="1" x14ac:dyDescent="0.2">
      <c r="A155" s="22">
        <v>2</v>
      </c>
      <c r="B155" s="13" t="s">
        <v>8</v>
      </c>
      <c r="C155" s="23"/>
      <c r="D155" s="25"/>
      <c r="E155" s="23"/>
      <c r="F155" s="8">
        <f t="shared" si="5"/>
        <v>0</v>
      </c>
      <c r="G155" s="8"/>
      <c r="H155" s="3"/>
      <c r="I155" s="8"/>
      <c r="J155" s="8"/>
    </row>
    <row r="156" spans="1:10" ht="25.5" x14ac:dyDescent="0.2">
      <c r="A156" s="9">
        <v>2.1</v>
      </c>
      <c r="B156" s="7" t="s">
        <v>189</v>
      </c>
      <c r="C156" s="8">
        <v>1</v>
      </c>
      <c r="D156" s="3" t="s">
        <v>10</v>
      </c>
      <c r="E156" s="8"/>
      <c r="F156" s="8">
        <f>E156*C156</f>
        <v>0</v>
      </c>
    </row>
    <row r="157" spans="1:10" s="90" customFormat="1" ht="13.5" customHeight="1" x14ac:dyDescent="0.25">
      <c r="A157" s="9">
        <v>2.2000000000000002</v>
      </c>
      <c r="B157" s="90" t="s">
        <v>178</v>
      </c>
      <c r="C157" s="8">
        <v>3</v>
      </c>
      <c r="D157" s="91" t="s">
        <v>33</v>
      </c>
      <c r="E157" s="8"/>
      <c r="F157" s="8">
        <f t="shared" ref="F157:F163" si="6">E157*C157</f>
        <v>0</v>
      </c>
    </row>
    <row r="158" spans="1:10" s="90" customFormat="1" ht="13.5" customHeight="1" x14ac:dyDescent="0.25">
      <c r="A158" s="9">
        <v>2.2999999999999998</v>
      </c>
      <c r="B158" s="90" t="s">
        <v>179</v>
      </c>
      <c r="C158" s="8">
        <v>3</v>
      </c>
      <c r="D158" s="91" t="s">
        <v>33</v>
      </c>
      <c r="E158" s="8"/>
      <c r="F158" s="8">
        <f t="shared" si="6"/>
        <v>0</v>
      </c>
    </row>
    <row r="159" spans="1:10" s="90" customFormat="1" ht="13.5" customHeight="1" x14ac:dyDescent="0.25">
      <c r="A159" s="9">
        <v>2.4</v>
      </c>
      <c r="B159" s="90" t="s">
        <v>96</v>
      </c>
      <c r="C159" s="8">
        <v>1</v>
      </c>
      <c r="D159" s="91" t="s">
        <v>33</v>
      </c>
      <c r="E159" s="8"/>
      <c r="F159" s="8">
        <f t="shared" si="6"/>
        <v>0</v>
      </c>
    </row>
    <row r="160" spans="1:10" s="90" customFormat="1" ht="13.5" customHeight="1" x14ac:dyDescent="0.25">
      <c r="A160" s="9">
        <v>2.5</v>
      </c>
      <c r="B160" s="90" t="s">
        <v>97</v>
      </c>
      <c r="C160" s="8">
        <v>2</v>
      </c>
      <c r="D160" s="91" t="s">
        <v>33</v>
      </c>
      <c r="E160" s="8"/>
      <c r="F160" s="8">
        <f t="shared" si="6"/>
        <v>0</v>
      </c>
    </row>
    <row r="161" spans="1:6" s="90" customFormat="1" ht="13.5" customHeight="1" x14ac:dyDescent="0.25">
      <c r="A161" s="9">
        <v>2.6</v>
      </c>
      <c r="B161" s="90" t="s">
        <v>98</v>
      </c>
      <c r="C161" s="8">
        <v>2</v>
      </c>
      <c r="D161" s="91" t="s">
        <v>33</v>
      </c>
      <c r="E161" s="8"/>
      <c r="F161" s="8">
        <f t="shared" si="6"/>
        <v>0</v>
      </c>
    </row>
    <row r="162" spans="1:6" s="90" customFormat="1" ht="13.5" customHeight="1" x14ac:dyDescent="0.25">
      <c r="A162" s="9">
        <v>2.7</v>
      </c>
      <c r="B162" s="90" t="s">
        <v>99</v>
      </c>
      <c r="C162" s="8">
        <v>1</v>
      </c>
      <c r="D162" s="91" t="s">
        <v>33</v>
      </c>
      <c r="E162" s="8"/>
      <c r="F162" s="8">
        <f t="shared" si="6"/>
        <v>0</v>
      </c>
    </row>
    <row r="163" spans="1:6" s="90" customFormat="1" ht="13.5" customHeight="1" x14ac:dyDescent="0.25">
      <c r="A163" s="9">
        <v>2.8</v>
      </c>
      <c r="B163" s="90" t="s">
        <v>100</v>
      </c>
      <c r="C163" s="8">
        <v>1</v>
      </c>
      <c r="D163" s="91" t="s">
        <v>33</v>
      </c>
      <c r="E163" s="8"/>
      <c r="F163" s="8">
        <f t="shared" si="6"/>
        <v>0</v>
      </c>
    </row>
    <row r="164" spans="1:6" ht="13.5" customHeight="1" x14ac:dyDescent="0.2">
      <c r="A164" s="140">
        <v>2.9</v>
      </c>
      <c r="B164" s="7" t="s">
        <v>11</v>
      </c>
      <c r="C164" s="8">
        <v>50</v>
      </c>
      <c r="D164" s="3" t="s">
        <v>12</v>
      </c>
      <c r="E164" s="8"/>
      <c r="F164" s="8">
        <f t="shared" ref="F164:F165" si="7">+ROUND(E164*C164,2)</f>
        <v>0</v>
      </c>
    </row>
    <row r="165" spans="1:6" ht="13.5" customHeight="1" x14ac:dyDescent="0.2">
      <c r="A165" s="92">
        <v>2.1</v>
      </c>
      <c r="B165" s="7" t="s">
        <v>78</v>
      </c>
      <c r="C165" s="8">
        <v>1</v>
      </c>
      <c r="D165" s="3" t="s">
        <v>33</v>
      </c>
      <c r="E165" s="8"/>
      <c r="F165" s="8">
        <f t="shared" si="7"/>
        <v>0</v>
      </c>
    </row>
    <row r="166" spans="1:6" s="86" customFormat="1" x14ac:dyDescent="0.2">
      <c r="A166" s="12"/>
      <c r="B166" s="13"/>
      <c r="C166" s="23"/>
      <c r="D166" s="25"/>
      <c r="E166" s="23"/>
      <c r="F166" s="8">
        <f t="shared" ref="F166:F199" si="8">+ROUND(E166*C166,2)</f>
        <v>0</v>
      </c>
    </row>
    <row r="167" spans="1:6" s="86" customFormat="1" x14ac:dyDescent="0.2">
      <c r="A167" s="22">
        <v>3</v>
      </c>
      <c r="B167" s="13" t="s">
        <v>13</v>
      </c>
      <c r="C167" s="23"/>
      <c r="D167" s="25"/>
      <c r="E167" s="23"/>
      <c r="F167" s="8">
        <f t="shared" si="8"/>
        <v>0</v>
      </c>
    </row>
    <row r="168" spans="1:6" x14ac:dyDescent="0.2">
      <c r="A168" s="131">
        <v>3.1</v>
      </c>
      <c r="B168" s="7" t="s">
        <v>190</v>
      </c>
      <c r="C168" s="58">
        <v>300</v>
      </c>
      <c r="D168" s="49" t="s">
        <v>12</v>
      </c>
      <c r="E168" s="58"/>
      <c r="F168" s="58">
        <f t="shared" si="8"/>
        <v>0</v>
      </c>
    </row>
    <row r="169" spans="1:6" x14ac:dyDescent="0.2">
      <c r="A169" s="9">
        <v>3.2</v>
      </c>
      <c r="B169" s="7" t="s">
        <v>14</v>
      </c>
      <c r="C169" s="8">
        <v>100</v>
      </c>
      <c r="D169" s="3" t="s">
        <v>12</v>
      </c>
      <c r="E169" s="8"/>
      <c r="F169" s="8">
        <f t="shared" si="8"/>
        <v>0</v>
      </c>
    </row>
    <row r="170" spans="1:6" x14ac:dyDescent="0.2">
      <c r="A170" s="9">
        <v>3.3</v>
      </c>
      <c r="B170" s="7" t="s">
        <v>15</v>
      </c>
      <c r="C170" s="8">
        <v>2</v>
      </c>
      <c r="D170" s="3" t="s">
        <v>9</v>
      </c>
      <c r="E170" s="8"/>
      <c r="F170" s="8">
        <f t="shared" si="8"/>
        <v>0</v>
      </c>
    </row>
    <row r="171" spans="1:6" x14ac:dyDescent="0.2">
      <c r="A171" s="9">
        <v>3.4</v>
      </c>
      <c r="B171" s="7" t="s">
        <v>16</v>
      </c>
      <c r="C171" s="8">
        <v>1</v>
      </c>
      <c r="D171" s="3" t="s">
        <v>9</v>
      </c>
      <c r="E171" s="8"/>
      <c r="F171" s="8">
        <f t="shared" si="8"/>
        <v>0</v>
      </c>
    </row>
    <row r="172" spans="1:6" x14ac:dyDescent="0.2">
      <c r="A172" s="9">
        <v>3.5</v>
      </c>
      <c r="B172" s="7" t="s">
        <v>17</v>
      </c>
      <c r="C172" s="8">
        <v>3</v>
      </c>
      <c r="D172" s="3" t="s">
        <v>12</v>
      </c>
      <c r="E172" s="8"/>
      <c r="F172" s="8">
        <f t="shared" si="8"/>
        <v>0</v>
      </c>
    </row>
    <row r="173" spans="1:6" x14ac:dyDescent="0.2">
      <c r="A173" s="9">
        <v>3.6</v>
      </c>
      <c r="B173" s="7" t="s">
        <v>18</v>
      </c>
      <c r="C173" s="8">
        <v>1</v>
      </c>
      <c r="D173" s="3" t="s">
        <v>10</v>
      </c>
      <c r="E173" s="8"/>
      <c r="F173" s="8">
        <f t="shared" si="8"/>
        <v>0</v>
      </c>
    </row>
    <row r="174" spans="1:6" ht="51" x14ac:dyDescent="0.2">
      <c r="A174" s="9">
        <v>3.7</v>
      </c>
      <c r="B174" s="7" t="s">
        <v>159</v>
      </c>
      <c r="C174" s="8">
        <v>1</v>
      </c>
      <c r="D174" s="3" t="s">
        <v>9</v>
      </c>
      <c r="E174" s="8"/>
      <c r="F174" s="8">
        <f t="shared" si="8"/>
        <v>0</v>
      </c>
    </row>
    <row r="175" spans="1:6" x14ac:dyDescent="0.2">
      <c r="A175" s="9">
        <v>3.8</v>
      </c>
      <c r="B175" s="7" t="s">
        <v>170</v>
      </c>
      <c r="C175" s="8">
        <v>3</v>
      </c>
      <c r="D175" s="3" t="s">
        <v>10</v>
      </c>
      <c r="E175" s="8"/>
      <c r="F175" s="8">
        <f t="shared" si="8"/>
        <v>0</v>
      </c>
    </row>
    <row r="176" spans="1:6" x14ac:dyDescent="0.2">
      <c r="A176" s="9">
        <v>3.9</v>
      </c>
      <c r="B176" s="7" t="s">
        <v>19</v>
      </c>
      <c r="C176" s="8">
        <v>15</v>
      </c>
      <c r="D176" s="3" t="s">
        <v>12</v>
      </c>
      <c r="E176" s="8"/>
      <c r="F176" s="8">
        <f t="shared" si="8"/>
        <v>0</v>
      </c>
    </row>
    <row r="177" spans="1:9" x14ac:dyDescent="0.2">
      <c r="A177" s="5">
        <v>3.1</v>
      </c>
      <c r="B177" s="7" t="s">
        <v>20</v>
      </c>
      <c r="C177" s="8">
        <v>2</v>
      </c>
      <c r="D177" s="3" t="s">
        <v>10</v>
      </c>
      <c r="E177" s="8"/>
      <c r="F177" s="8">
        <f t="shared" si="8"/>
        <v>0</v>
      </c>
      <c r="H177" s="88"/>
      <c r="I177" s="88"/>
    </row>
    <row r="178" spans="1:9" x14ac:dyDescent="0.2">
      <c r="A178" s="5">
        <v>3.11</v>
      </c>
      <c r="B178" s="7" t="s">
        <v>50</v>
      </c>
      <c r="C178" s="8">
        <v>1</v>
      </c>
      <c r="D178" s="3" t="s">
        <v>9</v>
      </c>
      <c r="E178" s="8"/>
      <c r="F178" s="8">
        <f t="shared" si="8"/>
        <v>0</v>
      </c>
      <c r="H178" s="88"/>
      <c r="I178" s="88"/>
    </row>
    <row r="179" spans="1:9" x14ac:dyDescent="0.2">
      <c r="A179" s="5">
        <v>3.12</v>
      </c>
      <c r="B179" s="7" t="s">
        <v>46</v>
      </c>
      <c r="C179" s="8">
        <v>1</v>
      </c>
      <c r="D179" s="3" t="s">
        <v>9</v>
      </c>
      <c r="E179" s="8"/>
      <c r="F179" s="8">
        <f t="shared" si="8"/>
        <v>0</v>
      </c>
    </row>
    <row r="180" spans="1:9" x14ac:dyDescent="0.2">
      <c r="A180" s="5">
        <v>3.13</v>
      </c>
      <c r="B180" s="7" t="s">
        <v>47</v>
      </c>
      <c r="C180" s="8">
        <v>40</v>
      </c>
      <c r="D180" s="3" t="s">
        <v>12</v>
      </c>
      <c r="E180" s="8"/>
      <c r="F180" s="8">
        <f t="shared" si="8"/>
        <v>0</v>
      </c>
    </row>
    <row r="181" spans="1:9" x14ac:dyDescent="0.2">
      <c r="A181" s="5">
        <v>3.15</v>
      </c>
      <c r="B181" s="7" t="s">
        <v>48</v>
      </c>
      <c r="C181" s="8">
        <v>90</v>
      </c>
      <c r="D181" s="3" t="s">
        <v>12</v>
      </c>
      <c r="E181" s="8"/>
      <c r="F181" s="8">
        <f t="shared" si="8"/>
        <v>0</v>
      </c>
    </row>
    <row r="182" spans="1:9" x14ac:dyDescent="0.2">
      <c r="A182" s="5">
        <v>3.16</v>
      </c>
      <c r="B182" s="7" t="s">
        <v>21</v>
      </c>
      <c r="C182" s="8">
        <v>1</v>
      </c>
      <c r="D182" s="3" t="s">
        <v>33</v>
      </c>
      <c r="E182" s="8"/>
      <c r="F182" s="8">
        <f t="shared" si="8"/>
        <v>0</v>
      </c>
    </row>
    <row r="183" spans="1:9" s="86" customFormat="1" x14ac:dyDescent="0.2">
      <c r="A183" s="12"/>
      <c r="B183" s="13"/>
      <c r="C183" s="23"/>
      <c r="D183" s="25"/>
      <c r="E183" s="23"/>
      <c r="F183" s="8">
        <f t="shared" si="8"/>
        <v>0</v>
      </c>
    </row>
    <row r="184" spans="1:9" s="86" customFormat="1" x14ac:dyDescent="0.2">
      <c r="A184" s="22">
        <v>4</v>
      </c>
      <c r="B184" s="13" t="s">
        <v>22</v>
      </c>
      <c r="C184" s="23"/>
      <c r="D184" s="25"/>
      <c r="E184" s="23"/>
      <c r="F184" s="8">
        <f t="shared" si="8"/>
        <v>0</v>
      </c>
    </row>
    <row r="185" spans="1:9" x14ac:dyDescent="0.2">
      <c r="A185" s="9">
        <v>4.0999999999999996</v>
      </c>
      <c r="B185" s="7" t="s">
        <v>177</v>
      </c>
      <c r="C185" s="8">
        <v>1</v>
      </c>
      <c r="D185" s="3" t="s">
        <v>9</v>
      </c>
      <c r="E185" s="8"/>
      <c r="F185" s="8">
        <f t="shared" si="8"/>
        <v>0</v>
      </c>
    </row>
    <row r="186" spans="1:9" x14ac:dyDescent="0.2">
      <c r="A186" s="9">
        <v>4.2</v>
      </c>
      <c r="B186" s="7" t="s">
        <v>58</v>
      </c>
      <c r="C186" s="8">
        <v>2</v>
      </c>
      <c r="D186" s="3" t="s">
        <v>10</v>
      </c>
      <c r="E186" s="8"/>
      <c r="F186" s="8">
        <f t="shared" si="8"/>
        <v>0</v>
      </c>
    </row>
    <row r="187" spans="1:9" ht="12.75" customHeight="1" x14ac:dyDescent="0.2">
      <c r="A187" s="9">
        <v>4.3</v>
      </c>
      <c r="B187" s="7" t="s">
        <v>59</v>
      </c>
      <c r="C187" s="8">
        <v>1</v>
      </c>
      <c r="D187" s="3" t="s">
        <v>9</v>
      </c>
      <c r="E187" s="8"/>
      <c r="F187" s="8">
        <f t="shared" si="8"/>
        <v>0</v>
      </c>
    </row>
    <row r="188" spans="1:9" ht="12.75" customHeight="1" x14ac:dyDescent="0.2">
      <c r="A188" s="9">
        <v>4.4000000000000004</v>
      </c>
      <c r="B188" s="7" t="s">
        <v>60</v>
      </c>
      <c r="C188" s="8">
        <v>1</v>
      </c>
      <c r="D188" s="3" t="s">
        <v>9</v>
      </c>
      <c r="E188" s="8"/>
      <c r="F188" s="8">
        <f t="shared" si="8"/>
        <v>0</v>
      </c>
    </row>
    <row r="189" spans="1:9" ht="12.75" customHeight="1" x14ac:dyDescent="0.2">
      <c r="A189" s="9">
        <v>4.5</v>
      </c>
      <c r="B189" s="7" t="s">
        <v>61</v>
      </c>
      <c r="C189" s="8">
        <v>1</v>
      </c>
      <c r="D189" s="3" t="s">
        <v>9</v>
      </c>
      <c r="E189" s="8"/>
      <c r="F189" s="8">
        <f t="shared" si="8"/>
        <v>0</v>
      </c>
    </row>
    <row r="190" spans="1:9" ht="25.5" x14ac:dyDescent="0.2">
      <c r="A190" s="9">
        <v>4.5999999999999996</v>
      </c>
      <c r="B190" s="7" t="s">
        <v>62</v>
      </c>
      <c r="C190" s="8">
        <v>1</v>
      </c>
      <c r="D190" s="3" t="s">
        <v>9</v>
      </c>
      <c r="E190" s="8"/>
      <c r="F190" s="8">
        <f t="shared" si="8"/>
        <v>0</v>
      </c>
    </row>
    <row r="191" spans="1:9" x14ac:dyDescent="0.2">
      <c r="A191" s="9">
        <v>4.7</v>
      </c>
      <c r="B191" s="7" t="s">
        <v>63</v>
      </c>
      <c r="C191" s="8">
        <v>1</v>
      </c>
      <c r="D191" s="3" t="s">
        <v>9</v>
      </c>
      <c r="E191" s="8"/>
      <c r="F191" s="8">
        <f t="shared" si="8"/>
        <v>0</v>
      </c>
    </row>
    <row r="192" spans="1:9" x14ac:dyDescent="0.2">
      <c r="A192" s="9">
        <v>4.8</v>
      </c>
      <c r="B192" s="7" t="s">
        <v>75</v>
      </c>
      <c r="C192" s="8">
        <v>1</v>
      </c>
      <c r="D192" s="3" t="s">
        <v>9</v>
      </c>
      <c r="E192" s="8"/>
      <c r="F192" s="8">
        <f t="shared" si="8"/>
        <v>0</v>
      </c>
    </row>
    <row r="193" spans="1:6" s="86" customFormat="1" x14ac:dyDescent="0.2">
      <c r="A193" s="12"/>
      <c r="B193" s="13"/>
      <c r="C193" s="23"/>
      <c r="D193" s="25"/>
      <c r="E193" s="23"/>
      <c r="F193" s="8">
        <f t="shared" si="8"/>
        <v>0</v>
      </c>
    </row>
    <row r="194" spans="1:6" s="86" customFormat="1" x14ac:dyDescent="0.2">
      <c r="A194" s="22">
        <v>5</v>
      </c>
      <c r="B194" s="13" t="s">
        <v>24</v>
      </c>
      <c r="C194" s="23"/>
      <c r="D194" s="25"/>
      <c r="E194" s="23"/>
      <c r="F194" s="8">
        <f t="shared" si="8"/>
        <v>0</v>
      </c>
    </row>
    <row r="195" spans="1:6" x14ac:dyDescent="0.2">
      <c r="A195" s="9">
        <v>5.0999999999999996</v>
      </c>
      <c r="B195" s="7" t="s">
        <v>57</v>
      </c>
      <c r="C195" s="8">
        <v>1</v>
      </c>
      <c r="D195" s="3" t="s">
        <v>9</v>
      </c>
      <c r="E195" s="8"/>
      <c r="F195" s="8">
        <f t="shared" si="8"/>
        <v>0</v>
      </c>
    </row>
    <row r="196" spans="1:6" x14ac:dyDescent="0.2">
      <c r="A196" s="9">
        <v>5.2</v>
      </c>
      <c r="B196" s="7" t="s">
        <v>25</v>
      </c>
      <c r="C196" s="8">
        <v>4</v>
      </c>
      <c r="D196" s="3" t="s">
        <v>9</v>
      </c>
      <c r="E196" s="8"/>
      <c r="F196" s="8">
        <f t="shared" si="8"/>
        <v>0</v>
      </c>
    </row>
    <row r="197" spans="1:6" x14ac:dyDescent="0.2">
      <c r="A197" s="9">
        <v>5.3</v>
      </c>
      <c r="B197" s="7" t="s">
        <v>26</v>
      </c>
      <c r="C197" s="8">
        <v>4</v>
      </c>
      <c r="D197" s="3" t="s">
        <v>9</v>
      </c>
      <c r="E197" s="8"/>
      <c r="F197" s="8">
        <f t="shared" si="8"/>
        <v>0</v>
      </c>
    </row>
    <row r="198" spans="1:6" x14ac:dyDescent="0.2">
      <c r="A198" s="9">
        <v>5.4</v>
      </c>
      <c r="B198" s="7" t="s">
        <v>27</v>
      </c>
      <c r="C198" s="8">
        <v>3</v>
      </c>
      <c r="D198" s="3" t="s">
        <v>9</v>
      </c>
      <c r="E198" s="8"/>
      <c r="F198" s="8">
        <f t="shared" si="8"/>
        <v>0</v>
      </c>
    </row>
    <row r="199" spans="1:6" x14ac:dyDescent="0.2">
      <c r="A199" s="9">
        <v>5.5</v>
      </c>
      <c r="B199" s="7" t="s">
        <v>28</v>
      </c>
      <c r="C199" s="8">
        <v>0.2</v>
      </c>
      <c r="D199" s="3" t="s">
        <v>7</v>
      </c>
      <c r="E199" s="8"/>
      <c r="F199" s="8">
        <f t="shared" si="8"/>
        <v>0</v>
      </c>
    </row>
    <row r="200" spans="1:6" x14ac:dyDescent="0.2">
      <c r="A200" s="5"/>
      <c r="B200" s="27" t="s">
        <v>79</v>
      </c>
      <c r="C200" s="2"/>
      <c r="D200" s="8"/>
      <c r="E200" s="2"/>
      <c r="F200" s="20">
        <f>SUM(F152:F199)</f>
        <v>0</v>
      </c>
    </row>
    <row r="201" spans="1:6" x14ac:dyDescent="0.2">
      <c r="A201" s="5"/>
      <c r="B201" s="27"/>
      <c r="C201" s="2"/>
      <c r="D201" s="8"/>
      <c r="E201" s="2"/>
      <c r="F201" s="20"/>
    </row>
    <row r="202" spans="1:6" s="72" customFormat="1" x14ac:dyDescent="0.2">
      <c r="A202" s="60" t="s">
        <v>104</v>
      </c>
      <c r="B202" s="61" t="s">
        <v>105</v>
      </c>
      <c r="C202" s="62"/>
      <c r="D202" s="63"/>
      <c r="E202" s="62"/>
      <c r="F202" s="62"/>
    </row>
    <row r="203" spans="1:6" s="72" customFormat="1" x14ac:dyDescent="0.2">
      <c r="A203" s="60"/>
      <c r="B203" s="61"/>
      <c r="C203" s="62"/>
      <c r="D203" s="63"/>
      <c r="E203" s="62"/>
      <c r="F203" s="62"/>
    </row>
    <row r="204" spans="1:6" s="72" customFormat="1" x14ac:dyDescent="0.2">
      <c r="A204" s="64">
        <v>1</v>
      </c>
      <c r="B204" s="65" t="s">
        <v>101</v>
      </c>
      <c r="C204" s="62"/>
      <c r="D204" s="63"/>
      <c r="E204" s="62"/>
      <c r="F204" s="62"/>
    </row>
    <row r="205" spans="1:6" s="72" customFormat="1" x14ac:dyDescent="0.2">
      <c r="A205" s="66">
        <v>1.1000000000000001</v>
      </c>
      <c r="B205" s="67" t="s">
        <v>107</v>
      </c>
      <c r="C205" s="62">
        <v>13</v>
      </c>
      <c r="D205" s="63" t="s">
        <v>9</v>
      </c>
      <c r="E205" s="62"/>
      <c r="F205" s="68">
        <f>ROUND(C205*E205,2)</f>
        <v>0</v>
      </c>
    </row>
    <row r="206" spans="1:6" s="72" customFormat="1" x14ac:dyDescent="0.2">
      <c r="A206" s="66">
        <v>1.2</v>
      </c>
      <c r="B206" s="67" t="s">
        <v>108</v>
      </c>
      <c r="C206" s="62">
        <v>3</v>
      </c>
      <c r="D206" s="63" t="s">
        <v>9</v>
      </c>
      <c r="E206" s="62"/>
      <c r="F206" s="68">
        <f t="shared" ref="F206:F223" si="9">ROUND(C206*E206,2)</f>
        <v>0</v>
      </c>
    </row>
    <row r="207" spans="1:6" s="72" customFormat="1" x14ac:dyDescent="0.2">
      <c r="A207" s="66">
        <v>1.3</v>
      </c>
      <c r="B207" s="67" t="s">
        <v>113</v>
      </c>
      <c r="C207" s="62">
        <v>3</v>
      </c>
      <c r="D207" s="63" t="s">
        <v>9</v>
      </c>
      <c r="E207" s="62"/>
      <c r="F207" s="68">
        <f t="shared" si="9"/>
        <v>0</v>
      </c>
    </row>
    <row r="208" spans="1:6" s="72" customFormat="1" x14ac:dyDescent="0.2">
      <c r="A208" s="66"/>
      <c r="B208" s="67"/>
      <c r="C208" s="62"/>
      <c r="D208" s="63"/>
      <c r="E208" s="62"/>
      <c r="F208" s="68">
        <f t="shared" si="9"/>
        <v>0</v>
      </c>
    </row>
    <row r="209" spans="1:6" s="72" customFormat="1" x14ac:dyDescent="0.2">
      <c r="A209" s="64">
        <v>2</v>
      </c>
      <c r="B209" s="61" t="s">
        <v>102</v>
      </c>
      <c r="C209" s="62"/>
      <c r="D209" s="63"/>
      <c r="E209" s="62"/>
      <c r="F209" s="68"/>
    </row>
    <row r="210" spans="1:6" s="72" customFormat="1" x14ac:dyDescent="0.2">
      <c r="A210" s="66">
        <v>2.1</v>
      </c>
      <c r="B210" s="67" t="s">
        <v>111</v>
      </c>
      <c r="C210" s="62">
        <v>6</v>
      </c>
      <c r="D210" s="63" t="s">
        <v>9</v>
      </c>
      <c r="E210" s="62"/>
      <c r="F210" s="68">
        <f t="shared" si="9"/>
        <v>0</v>
      </c>
    </row>
    <row r="211" spans="1:6" s="72" customFormat="1" x14ac:dyDescent="0.2">
      <c r="A211" s="66">
        <v>2.2000000000000002</v>
      </c>
      <c r="B211" s="67" t="s">
        <v>110</v>
      </c>
      <c r="C211" s="62">
        <v>2</v>
      </c>
      <c r="D211" s="63" t="s">
        <v>9</v>
      </c>
      <c r="E211" s="62"/>
      <c r="F211" s="68">
        <f t="shared" si="9"/>
        <v>0</v>
      </c>
    </row>
    <row r="212" spans="1:6" s="72" customFormat="1" x14ac:dyDescent="0.2">
      <c r="A212" s="66">
        <v>2.2999999999999998</v>
      </c>
      <c r="B212" s="69" t="s">
        <v>106</v>
      </c>
      <c r="C212" s="62">
        <v>2</v>
      </c>
      <c r="D212" s="63" t="s">
        <v>9</v>
      </c>
      <c r="E212" s="62"/>
      <c r="F212" s="68">
        <f t="shared" si="9"/>
        <v>0</v>
      </c>
    </row>
    <row r="213" spans="1:6" s="72" customFormat="1" x14ac:dyDescent="0.2">
      <c r="A213" s="66"/>
      <c r="B213" s="67"/>
      <c r="C213" s="62"/>
      <c r="D213" s="63"/>
      <c r="E213" s="62"/>
      <c r="F213" s="68"/>
    </row>
    <row r="214" spans="1:6" s="72" customFormat="1" x14ac:dyDescent="0.2">
      <c r="A214" s="64">
        <v>3</v>
      </c>
      <c r="B214" s="61" t="s">
        <v>103</v>
      </c>
      <c r="C214" s="62"/>
      <c r="D214" s="63"/>
      <c r="E214" s="62"/>
      <c r="F214" s="68"/>
    </row>
    <row r="215" spans="1:6" s="72" customFormat="1" x14ac:dyDescent="0.2">
      <c r="A215" s="70">
        <v>3.1</v>
      </c>
      <c r="B215" s="67" t="s">
        <v>109</v>
      </c>
      <c r="C215" s="62">
        <v>6</v>
      </c>
      <c r="D215" s="63" t="s">
        <v>9</v>
      </c>
      <c r="E215" s="62"/>
      <c r="F215" s="68">
        <f t="shared" si="9"/>
        <v>0</v>
      </c>
    </row>
    <row r="216" spans="1:6" s="72" customFormat="1" x14ac:dyDescent="0.2">
      <c r="A216" s="70">
        <v>3.2</v>
      </c>
      <c r="B216" s="67" t="s">
        <v>110</v>
      </c>
      <c r="C216" s="62">
        <v>2</v>
      </c>
      <c r="D216" s="63" t="s">
        <v>9</v>
      </c>
      <c r="E216" s="62"/>
      <c r="F216" s="68">
        <f t="shared" si="9"/>
        <v>0</v>
      </c>
    </row>
    <row r="217" spans="1:6" s="72" customFormat="1" x14ac:dyDescent="0.2">
      <c r="A217" s="66">
        <v>3.3</v>
      </c>
      <c r="B217" s="69" t="s">
        <v>112</v>
      </c>
      <c r="C217" s="62">
        <v>2</v>
      </c>
      <c r="D217" s="63" t="s">
        <v>9</v>
      </c>
      <c r="E217" s="62"/>
      <c r="F217" s="68">
        <f t="shared" si="9"/>
        <v>0</v>
      </c>
    </row>
    <row r="218" spans="1:6" s="72" customFormat="1" x14ac:dyDescent="0.2">
      <c r="A218" s="66"/>
      <c r="B218" s="69"/>
      <c r="C218" s="62"/>
      <c r="D218" s="63"/>
      <c r="E218" s="62"/>
      <c r="F218" s="68"/>
    </row>
    <row r="219" spans="1:6" s="72" customFormat="1" x14ac:dyDescent="0.2">
      <c r="A219" s="64">
        <v>4</v>
      </c>
      <c r="B219" s="132" t="s">
        <v>117</v>
      </c>
      <c r="C219" s="62"/>
      <c r="D219" s="63"/>
      <c r="E219" s="62"/>
      <c r="F219" s="68"/>
    </row>
    <row r="220" spans="1:6" s="72" customFormat="1" x14ac:dyDescent="0.2">
      <c r="A220" s="70">
        <v>4.0999999999999996</v>
      </c>
      <c r="B220" s="133" t="s">
        <v>116</v>
      </c>
      <c r="C220" s="62">
        <v>5</v>
      </c>
      <c r="D220" s="63" t="s">
        <v>9</v>
      </c>
      <c r="E220" s="62"/>
      <c r="F220" s="68">
        <f t="shared" ref="F220:F221" si="10">ROUND(C220*E220,2)</f>
        <v>0</v>
      </c>
    </row>
    <row r="221" spans="1:6" s="72" customFormat="1" x14ac:dyDescent="0.2">
      <c r="A221" s="66">
        <v>4.2</v>
      </c>
      <c r="B221" s="69" t="s">
        <v>112</v>
      </c>
      <c r="C221" s="62">
        <v>2</v>
      </c>
      <c r="D221" s="63" t="s">
        <v>9</v>
      </c>
      <c r="E221" s="62"/>
      <c r="F221" s="68">
        <f t="shared" si="10"/>
        <v>0</v>
      </c>
    </row>
    <row r="222" spans="1:6" s="72" customFormat="1" ht="15.75" x14ac:dyDescent="0.2">
      <c r="A222" s="66"/>
      <c r="B222" s="134"/>
      <c r="C222" s="62"/>
      <c r="D222" s="63"/>
      <c r="E222" s="62"/>
      <c r="F222" s="68"/>
    </row>
    <row r="223" spans="1:6" s="72" customFormat="1" x14ac:dyDescent="0.2">
      <c r="A223" s="64">
        <v>5</v>
      </c>
      <c r="B223" s="71" t="s">
        <v>118</v>
      </c>
      <c r="C223" s="62"/>
      <c r="D223" s="63"/>
      <c r="E223" s="62"/>
      <c r="F223" s="68">
        <f t="shared" si="9"/>
        <v>0</v>
      </c>
    </row>
    <row r="224" spans="1:6" s="72" customFormat="1" x14ac:dyDescent="0.2">
      <c r="A224" s="135">
        <v>5.0999999999999996</v>
      </c>
      <c r="B224" s="136" t="s">
        <v>114</v>
      </c>
      <c r="C224" s="137">
        <f>2+7</f>
        <v>9</v>
      </c>
      <c r="D224" s="138" t="s">
        <v>9</v>
      </c>
      <c r="E224" s="137"/>
      <c r="F224" s="139">
        <f>ROUND(C224*E224,2)</f>
        <v>0</v>
      </c>
    </row>
    <row r="225" spans="1:6" s="72" customFormat="1" x14ac:dyDescent="0.2">
      <c r="A225" s="66">
        <v>5.2</v>
      </c>
      <c r="B225" s="69" t="s">
        <v>115</v>
      </c>
      <c r="C225" s="62">
        <f>5+32</f>
        <v>37</v>
      </c>
      <c r="D225" s="63" t="s">
        <v>9</v>
      </c>
      <c r="E225" s="62"/>
      <c r="F225" s="68">
        <f>ROUND(C225*E225,2)</f>
        <v>0</v>
      </c>
    </row>
    <row r="226" spans="1:6" x14ac:dyDescent="0.2">
      <c r="A226" s="5"/>
      <c r="B226" s="27" t="s">
        <v>153</v>
      </c>
      <c r="C226" s="2"/>
      <c r="D226" s="8"/>
      <c r="E226" s="2"/>
      <c r="F226" s="20">
        <f>SUM(F205:F225)</f>
        <v>0</v>
      </c>
    </row>
    <row r="227" spans="1:6" s="72" customFormat="1" x14ac:dyDescent="0.2">
      <c r="A227" s="73"/>
      <c r="B227" s="27"/>
      <c r="C227" s="74"/>
      <c r="D227" s="75"/>
      <c r="E227" s="74"/>
      <c r="F227" s="76"/>
    </row>
    <row r="228" spans="1:6" s="102" customFormat="1" x14ac:dyDescent="0.2">
      <c r="A228" s="97" t="s">
        <v>80</v>
      </c>
      <c r="B228" s="98" t="s">
        <v>81</v>
      </c>
      <c r="C228" s="99"/>
      <c r="D228" s="100"/>
      <c r="E228" s="101"/>
      <c r="F228" s="8"/>
    </row>
    <row r="229" spans="1:6" s="102" customFormat="1" x14ac:dyDescent="0.2">
      <c r="A229" s="97"/>
      <c r="B229" s="98"/>
      <c r="C229" s="99"/>
      <c r="D229" s="100"/>
      <c r="E229" s="101"/>
      <c r="F229" s="8"/>
    </row>
    <row r="230" spans="1:6" s="102" customFormat="1" x14ac:dyDescent="0.2">
      <c r="A230" s="36">
        <v>1</v>
      </c>
      <c r="B230" s="98" t="s">
        <v>82</v>
      </c>
      <c r="C230" s="99"/>
      <c r="D230" s="100"/>
      <c r="E230" s="101"/>
      <c r="F230" s="8"/>
    </row>
    <row r="231" spans="1:6" s="102" customFormat="1" x14ac:dyDescent="0.2">
      <c r="A231" s="106">
        <v>1.1000000000000001</v>
      </c>
      <c r="B231" s="107" t="s">
        <v>126</v>
      </c>
      <c r="C231" s="77">
        <f>39*4</f>
        <v>156</v>
      </c>
      <c r="D231" s="78" t="s">
        <v>83</v>
      </c>
      <c r="E231" s="79"/>
      <c r="F231" s="95">
        <f t="shared" ref="F231:F266" si="11">ROUND(E231*C231,2)</f>
        <v>0</v>
      </c>
    </row>
    <row r="232" spans="1:6" s="102" customFormat="1" x14ac:dyDescent="0.2">
      <c r="A232" s="103"/>
      <c r="B232" s="104"/>
      <c r="C232" s="94"/>
      <c r="D232" s="105"/>
      <c r="E232" s="94"/>
      <c r="F232" s="95">
        <f t="shared" si="11"/>
        <v>0</v>
      </c>
    </row>
    <row r="233" spans="1:6" s="102" customFormat="1" x14ac:dyDescent="0.2">
      <c r="A233" s="108">
        <v>1.2</v>
      </c>
      <c r="B233" s="71" t="s">
        <v>127</v>
      </c>
      <c r="C233" s="77"/>
      <c r="D233" s="78"/>
      <c r="E233" s="79"/>
      <c r="F233" s="95">
        <f t="shared" si="11"/>
        <v>0</v>
      </c>
    </row>
    <row r="234" spans="1:6" s="102" customFormat="1" x14ac:dyDescent="0.2">
      <c r="A234" s="106" t="s">
        <v>88</v>
      </c>
      <c r="B234" s="69" t="s">
        <v>84</v>
      </c>
      <c r="C234" s="77">
        <f>39*4*0.8</f>
        <v>124.80000000000001</v>
      </c>
      <c r="D234" s="78" t="s">
        <v>85</v>
      </c>
      <c r="E234" s="79"/>
      <c r="F234" s="95">
        <f t="shared" si="11"/>
        <v>0</v>
      </c>
    </row>
    <row r="235" spans="1:6" s="102" customFormat="1" x14ac:dyDescent="0.2">
      <c r="A235" s="106" t="s">
        <v>89</v>
      </c>
      <c r="B235" s="69" t="s">
        <v>86</v>
      </c>
      <c r="C235" s="77">
        <f>39*4</f>
        <v>156</v>
      </c>
      <c r="D235" s="78" t="s">
        <v>83</v>
      </c>
      <c r="E235" s="79"/>
      <c r="F235" s="95">
        <f t="shared" si="11"/>
        <v>0</v>
      </c>
    </row>
    <row r="236" spans="1:6" s="102" customFormat="1" x14ac:dyDescent="0.2">
      <c r="A236" s="106"/>
      <c r="B236" s="69"/>
      <c r="C236" s="77"/>
      <c r="D236" s="78"/>
      <c r="E236" s="79"/>
      <c r="F236" s="95">
        <f t="shared" si="11"/>
        <v>0</v>
      </c>
    </row>
    <row r="237" spans="1:6" s="96" customFormat="1" x14ac:dyDescent="0.2">
      <c r="A237" s="108">
        <v>1.3</v>
      </c>
      <c r="B237" s="104" t="s">
        <v>120</v>
      </c>
      <c r="C237" s="94"/>
      <c r="D237" s="105"/>
      <c r="E237" s="94"/>
      <c r="F237" s="95">
        <f t="shared" si="11"/>
        <v>0</v>
      </c>
    </row>
    <row r="238" spans="1:6" s="96" customFormat="1" x14ac:dyDescent="0.2">
      <c r="A238" s="109" t="s">
        <v>128</v>
      </c>
      <c r="B238" s="69" t="s">
        <v>180</v>
      </c>
      <c r="C238" s="110">
        <f>4*4*(C224+C225)</f>
        <v>736</v>
      </c>
      <c r="D238" s="78" t="s">
        <v>83</v>
      </c>
      <c r="E238" s="79"/>
      <c r="F238" s="95">
        <f t="shared" si="11"/>
        <v>0</v>
      </c>
    </row>
    <row r="239" spans="1:6" s="96" customFormat="1" x14ac:dyDescent="0.2">
      <c r="A239" s="109" t="s">
        <v>129</v>
      </c>
      <c r="B239" s="111" t="s">
        <v>123</v>
      </c>
      <c r="C239" s="110">
        <f>4*4*(C225+C224)</f>
        <v>736</v>
      </c>
      <c r="D239" s="78" t="s">
        <v>85</v>
      </c>
      <c r="E239" s="79"/>
      <c r="F239" s="95">
        <f t="shared" si="11"/>
        <v>0</v>
      </c>
    </row>
    <row r="240" spans="1:6" s="96" customFormat="1" x14ac:dyDescent="0.2">
      <c r="A240" s="109" t="s">
        <v>130</v>
      </c>
      <c r="B240" s="111" t="s">
        <v>124</v>
      </c>
      <c r="C240" s="93">
        <f>1.35*C239*0.0254*6</f>
        <v>151.42464000000001</v>
      </c>
      <c r="D240" s="78" t="s">
        <v>119</v>
      </c>
      <c r="E240" s="94"/>
      <c r="F240" s="95">
        <f>ROUND(E240*C240,2)</f>
        <v>0</v>
      </c>
    </row>
    <row r="241" spans="1:6" s="96" customFormat="1" x14ac:dyDescent="0.2">
      <c r="A241" s="109" t="s">
        <v>131</v>
      </c>
      <c r="B241" s="107" t="s">
        <v>181</v>
      </c>
      <c r="C241" s="110">
        <f>+C239*1.2*0.2</f>
        <v>176.64</v>
      </c>
      <c r="D241" s="78" t="s">
        <v>119</v>
      </c>
      <c r="E241" s="79"/>
      <c r="F241" s="95">
        <f t="shared" si="11"/>
        <v>0</v>
      </c>
    </row>
    <row r="242" spans="1:6" s="96" customFormat="1" x14ac:dyDescent="0.2">
      <c r="A242" s="109" t="s">
        <v>132</v>
      </c>
      <c r="B242" s="112" t="s">
        <v>121</v>
      </c>
      <c r="C242" s="110">
        <f>+C241/1.2</f>
        <v>147.19999999999999</v>
      </c>
      <c r="D242" s="78" t="s">
        <v>119</v>
      </c>
      <c r="E242" s="79"/>
      <c r="F242" s="95">
        <f t="shared" si="11"/>
        <v>0</v>
      </c>
    </row>
    <row r="243" spans="1:6" s="96" customFormat="1" x14ac:dyDescent="0.2">
      <c r="A243" s="109" t="s">
        <v>133</v>
      </c>
      <c r="B243" s="111" t="s">
        <v>157</v>
      </c>
      <c r="C243" s="93">
        <f>+C239</f>
        <v>736</v>
      </c>
      <c r="D243" s="78" t="s">
        <v>85</v>
      </c>
      <c r="E243" s="94"/>
      <c r="F243" s="95">
        <f t="shared" si="11"/>
        <v>0</v>
      </c>
    </row>
    <row r="244" spans="1:6" s="96" customFormat="1" x14ac:dyDescent="0.2">
      <c r="A244" s="109" t="s">
        <v>154</v>
      </c>
      <c r="B244" s="111" t="s">
        <v>155</v>
      </c>
      <c r="C244" s="93">
        <f>+C243*45*0.0254*4*1.25</f>
        <v>4206.24</v>
      </c>
      <c r="D244" s="78" t="s">
        <v>156</v>
      </c>
      <c r="E244" s="94"/>
      <c r="F244" s="95">
        <f t="shared" ref="F244" si="12">ROUND(E244*C244,2)</f>
        <v>0</v>
      </c>
    </row>
    <row r="245" spans="1:6" s="96" customFormat="1" x14ac:dyDescent="0.2">
      <c r="A245" s="109"/>
      <c r="B245" s="111"/>
      <c r="C245" s="93"/>
      <c r="D245" s="78"/>
      <c r="E245" s="94"/>
      <c r="F245" s="95"/>
    </row>
    <row r="246" spans="1:6" s="96" customFormat="1" ht="25.5" x14ac:dyDescent="0.2">
      <c r="A246" s="113">
        <v>1.4</v>
      </c>
      <c r="B246" s="7" t="s">
        <v>122</v>
      </c>
      <c r="C246" s="87">
        <f>+C238</f>
        <v>736</v>
      </c>
      <c r="D246" s="114" t="s">
        <v>83</v>
      </c>
      <c r="E246" s="115"/>
      <c r="F246" s="95">
        <f t="shared" si="11"/>
        <v>0</v>
      </c>
    </row>
    <row r="247" spans="1:6" s="96" customFormat="1" x14ac:dyDescent="0.2">
      <c r="A247" s="113">
        <v>1.5</v>
      </c>
      <c r="B247" s="112" t="s">
        <v>125</v>
      </c>
      <c r="C247" s="87">
        <v>39</v>
      </c>
      <c r="D247" s="114" t="s">
        <v>33</v>
      </c>
      <c r="E247" s="115"/>
      <c r="F247" s="95">
        <f t="shared" si="11"/>
        <v>0</v>
      </c>
    </row>
    <row r="248" spans="1:6" s="96" customFormat="1" x14ac:dyDescent="0.2">
      <c r="A248" s="116"/>
      <c r="B248" s="112"/>
      <c r="C248" s="87"/>
      <c r="D248" s="114"/>
      <c r="E248" s="115"/>
      <c r="F248" s="95"/>
    </row>
    <row r="249" spans="1:6" s="102" customFormat="1" x14ac:dyDescent="0.2">
      <c r="A249" s="108">
        <v>1.6</v>
      </c>
      <c r="B249" s="71" t="s">
        <v>87</v>
      </c>
      <c r="C249" s="80"/>
      <c r="D249" s="81"/>
      <c r="E249" s="82"/>
      <c r="F249" s="95">
        <f t="shared" si="11"/>
        <v>0</v>
      </c>
    </row>
    <row r="250" spans="1:6" s="102" customFormat="1" x14ac:dyDescent="0.2">
      <c r="A250" s="106" t="s">
        <v>134</v>
      </c>
      <c r="B250" s="69" t="s">
        <v>160</v>
      </c>
      <c r="C250" s="77">
        <v>5</v>
      </c>
      <c r="D250" s="78" t="s">
        <v>83</v>
      </c>
      <c r="E250" s="79"/>
      <c r="F250" s="95">
        <f t="shared" si="11"/>
        <v>0</v>
      </c>
    </row>
    <row r="251" spans="1:6" s="102" customFormat="1" x14ac:dyDescent="0.2">
      <c r="A251" s="106" t="s">
        <v>135</v>
      </c>
      <c r="B251" s="69" t="s">
        <v>161</v>
      </c>
      <c r="C251" s="77">
        <v>5</v>
      </c>
      <c r="D251" s="78" t="s">
        <v>83</v>
      </c>
      <c r="E251" s="79"/>
      <c r="F251" s="95">
        <f t="shared" si="11"/>
        <v>0</v>
      </c>
    </row>
    <row r="252" spans="1:6" s="102" customFormat="1" x14ac:dyDescent="0.2">
      <c r="A252" s="106" t="s">
        <v>136</v>
      </c>
      <c r="B252" s="69" t="s">
        <v>162</v>
      </c>
      <c r="C252" s="77">
        <v>5</v>
      </c>
      <c r="D252" s="78" t="s">
        <v>83</v>
      </c>
      <c r="E252" s="79"/>
      <c r="F252" s="95">
        <f t="shared" ref="F252" si="13">ROUND(E252*C252,2)</f>
        <v>0</v>
      </c>
    </row>
    <row r="253" spans="1:6" s="102" customFormat="1" x14ac:dyDescent="0.2">
      <c r="A253" s="106" t="s">
        <v>137</v>
      </c>
      <c r="B253" s="69" t="s">
        <v>163</v>
      </c>
      <c r="C253" s="77">
        <v>5</v>
      </c>
      <c r="D253" s="78" t="s">
        <v>83</v>
      </c>
      <c r="E253" s="79"/>
      <c r="F253" s="95">
        <f t="shared" si="11"/>
        <v>0</v>
      </c>
    </row>
    <row r="254" spans="1:6" s="102" customFormat="1" x14ac:dyDescent="0.2">
      <c r="A254" s="106" t="s">
        <v>138</v>
      </c>
      <c r="B254" s="69" t="s">
        <v>164</v>
      </c>
      <c r="C254" s="77">
        <v>5</v>
      </c>
      <c r="D254" s="78" t="s">
        <v>83</v>
      </c>
      <c r="E254" s="79"/>
      <c r="F254" s="95">
        <f t="shared" si="11"/>
        <v>0</v>
      </c>
    </row>
    <row r="255" spans="1:6" s="102" customFormat="1" x14ac:dyDescent="0.2">
      <c r="A255" s="106" t="s">
        <v>139</v>
      </c>
      <c r="B255" s="69" t="s">
        <v>142</v>
      </c>
      <c r="C255" s="77">
        <f>2*SUM(C250)</f>
        <v>10</v>
      </c>
      <c r="D255" s="78" t="s">
        <v>33</v>
      </c>
      <c r="E255" s="79"/>
      <c r="F255" s="95">
        <f t="shared" si="11"/>
        <v>0</v>
      </c>
    </row>
    <row r="256" spans="1:6" s="102" customFormat="1" x14ac:dyDescent="0.2">
      <c r="A256" s="106" t="s">
        <v>140</v>
      </c>
      <c r="B256" s="69" t="s">
        <v>143</v>
      </c>
      <c r="C256" s="77">
        <f>2*(C251+C252)</f>
        <v>20</v>
      </c>
      <c r="D256" s="78" t="s">
        <v>33</v>
      </c>
      <c r="E256" s="79"/>
      <c r="F256" s="95">
        <f t="shared" si="11"/>
        <v>0</v>
      </c>
    </row>
    <row r="257" spans="1:6" s="102" customFormat="1" x14ac:dyDescent="0.2">
      <c r="A257" s="106" t="s">
        <v>141</v>
      </c>
      <c r="B257" s="69" t="s">
        <v>144</v>
      </c>
      <c r="C257" s="77">
        <f>2*(C253+C254)</f>
        <v>20</v>
      </c>
      <c r="D257" s="78" t="s">
        <v>33</v>
      </c>
      <c r="E257" s="79"/>
      <c r="F257" s="95">
        <f t="shared" si="11"/>
        <v>0</v>
      </c>
    </row>
    <row r="258" spans="1:6" s="102" customFormat="1" x14ac:dyDescent="0.2">
      <c r="A258" s="106" t="s">
        <v>145</v>
      </c>
      <c r="B258" s="69" t="s">
        <v>91</v>
      </c>
      <c r="C258" s="77">
        <v>12</v>
      </c>
      <c r="D258" s="78" t="s">
        <v>92</v>
      </c>
      <c r="E258" s="79"/>
      <c r="F258" s="95">
        <f>ROUND(E258*C258,2)</f>
        <v>0</v>
      </c>
    </row>
    <row r="259" spans="1:6" s="102" customFormat="1" x14ac:dyDescent="0.2">
      <c r="A259" s="106" t="s">
        <v>146</v>
      </c>
      <c r="B259" s="69" t="s">
        <v>93</v>
      </c>
      <c r="C259" s="77">
        <v>12</v>
      </c>
      <c r="D259" s="78" t="s">
        <v>92</v>
      </c>
      <c r="E259" s="79"/>
      <c r="F259" s="95">
        <f>ROUND(E259*C259,2)</f>
        <v>0</v>
      </c>
    </row>
    <row r="260" spans="1:6" s="102" customFormat="1" x14ac:dyDescent="0.2">
      <c r="A260" s="106" t="s">
        <v>150</v>
      </c>
      <c r="B260" s="69" t="s">
        <v>147</v>
      </c>
      <c r="C260" s="77">
        <v>40</v>
      </c>
      <c r="D260" s="78" t="s">
        <v>90</v>
      </c>
      <c r="E260" s="79"/>
      <c r="F260" s="95">
        <f t="shared" si="11"/>
        <v>0</v>
      </c>
    </row>
    <row r="261" spans="1:6" s="102" customFormat="1" x14ac:dyDescent="0.2">
      <c r="A261" s="106" t="s">
        <v>151</v>
      </c>
      <c r="B261" s="117" t="s">
        <v>148</v>
      </c>
      <c r="C261" s="77">
        <v>40</v>
      </c>
      <c r="D261" s="78" t="s">
        <v>90</v>
      </c>
      <c r="E261" s="79"/>
      <c r="F261" s="95">
        <f>ROUND(E261*C261,2)</f>
        <v>0</v>
      </c>
    </row>
    <row r="262" spans="1:6" s="102" customFormat="1" x14ac:dyDescent="0.2">
      <c r="A262" s="106" t="s">
        <v>152</v>
      </c>
      <c r="B262" s="117" t="s">
        <v>149</v>
      </c>
      <c r="C262" s="77">
        <v>40</v>
      </c>
      <c r="D262" s="78" t="s">
        <v>90</v>
      </c>
      <c r="E262" s="79"/>
      <c r="F262" s="95">
        <f>ROUND(E262*C262,2)</f>
        <v>0</v>
      </c>
    </row>
    <row r="263" spans="1:6" s="102" customFormat="1" x14ac:dyDescent="0.2">
      <c r="A263" s="106"/>
      <c r="B263" s="69"/>
      <c r="C263" s="77">
        <v>0</v>
      </c>
      <c r="D263" s="78"/>
      <c r="E263" s="79"/>
      <c r="F263" s="95">
        <f t="shared" si="11"/>
        <v>0</v>
      </c>
    </row>
    <row r="264" spans="1:6" s="102" customFormat="1" ht="51" x14ac:dyDescent="0.2">
      <c r="A264" s="118">
        <v>2</v>
      </c>
      <c r="B264" s="7" t="s">
        <v>94</v>
      </c>
      <c r="C264" s="77">
        <v>1</v>
      </c>
      <c r="D264" s="78" t="s">
        <v>33</v>
      </c>
      <c r="E264" s="77"/>
      <c r="F264" s="119">
        <f t="shared" si="11"/>
        <v>0</v>
      </c>
    </row>
    <row r="265" spans="1:6" s="102" customFormat="1" x14ac:dyDescent="0.2">
      <c r="A265" s="118"/>
      <c r="B265" s="7"/>
      <c r="C265" s="110"/>
      <c r="D265" s="78"/>
      <c r="E265" s="110"/>
      <c r="F265" s="95">
        <f t="shared" si="11"/>
        <v>0</v>
      </c>
    </row>
    <row r="266" spans="1:6" s="102" customFormat="1" ht="25.5" x14ac:dyDescent="0.2">
      <c r="A266" s="118">
        <v>3</v>
      </c>
      <c r="B266" s="7" t="s">
        <v>182</v>
      </c>
      <c r="C266" s="77">
        <v>1</v>
      </c>
      <c r="D266" s="78" t="s">
        <v>33</v>
      </c>
      <c r="E266" s="77"/>
      <c r="F266" s="95">
        <f t="shared" si="11"/>
        <v>0</v>
      </c>
    </row>
    <row r="267" spans="1:6" s="102" customFormat="1" x14ac:dyDescent="0.2">
      <c r="A267" s="120"/>
      <c r="B267" s="121" t="s">
        <v>95</v>
      </c>
      <c r="C267" s="122"/>
      <c r="D267" s="123"/>
      <c r="E267" s="124"/>
      <c r="F267" s="124">
        <f>SUM(F231:F266)</f>
        <v>0</v>
      </c>
    </row>
    <row r="268" spans="1:6" x14ac:dyDescent="0.2">
      <c r="A268" s="5"/>
      <c r="B268" s="27"/>
      <c r="C268" s="2"/>
      <c r="D268" s="8"/>
      <c r="E268" s="2"/>
      <c r="F268" s="20"/>
    </row>
    <row r="269" spans="1:6" x14ac:dyDescent="0.2">
      <c r="A269" s="46"/>
      <c r="B269" s="57" t="s">
        <v>34</v>
      </c>
      <c r="C269" s="48"/>
      <c r="D269" s="58"/>
      <c r="E269" s="48"/>
      <c r="F269" s="59">
        <f>+F147+F101+F55++F200+F267+F226</f>
        <v>0</v>
      </c>
    </row>
    <row r="270" spans="1:6" x14ac:dyDescent="0.2">
      <c r="A270" s="5"/>
      <c r="B270" s="27" t="s">
        <v>34</v>
      </c>
      <c r="C270" s="2"/>
      <c r="D270" s="8"/>
      <c r="E270" s="2"/>
      <c r="F270" s="20">
        <f>+F269</f>
        <v>0</v>
      </c>
    </row>
    <row r="271" spans="1:6" x14ac:dyDescent="0.2">
      <c r="A271" s="5"/>
      <c r="B271" s="5"/>
      <c r="C271" s="2"/>
      <c r="D271" s="8"/>
      <c r="E271" s="2"/>
      <c r="F271" s="20"/>
    </row>
    <row r="272" spans="1:6" x14ac:dyDescent="0.2">
      <c r="A272" s="5"/>
      <c r="B272" s="1" t="s">
        <v>35</v>
      </c>
      <c r="C272" s="10"/>
      <c r="D272" s="3"/>
      <c r="E272" s="2"/>
      <c r="F272" s="11"/>
    </row>
    <row r="273" spans="1:46" x14ac:dyDescent="0.2">
      <c r="A273" s="5"/>
      <c r="B273" s="5" t="s">
        <v>36</v>
      </c>
      <c r="C273" s="10">
        <v>0.1</v>
      </c>
      <c r="D273" s="3"/>
      <c r="E273" s="2"/>
      <c r="F273" s="2">
        <f t="shared" ref="F273:F278" si="14">ROUND(C273*$F$270,2)</f>
        <v>0</v>
      </c>
    </row>
    <row r="274" spans="1:46" x14ac:dyDescent="0.2">
      <c r="A274" s="5"/>
      <c r="B274" s="5" t="s">
        <v>37</v>
      </c>
      <c r="C274" s="10">
        <v>0.04</v>
      </c>
      <c r="D274" s="3"/>
      <c r="E274" s="2"/>
      <c r="F274" s="2">
        <f t="shared" si="14"/>
        <v>0</v>
      </c>
    </row>
    <row r="275" spans="1:46" x14ac:dyDescent="0.2">
      <c r="A275" s="5"/>
      <c r="B275" s="5" t="s">
        <v>38</v>
      </c>
      <c r="C275" s="10">
        <v>0.04</v>
      </c>
      <c r="D275" s="3"/>
      <c r="E275" s="2"/>
      <c r="F275" s="2">
        <f t="shared" si="14"/>
        <v>0</v>
      </c>
    </row>
    <row r="276" spans="1:46" x14ac:dyDescent="0.2">
      <c r="A276" s="5"/>
      <c r="B276" s="5" t="s">
        <v>39</v>
      </c>
      <c r="C276" s="10">
        <v>0.03</v>
      </c>
      <c r="D276" s="3"/>
      <c r="E276" s="2"/>
      <c r="F276" s="2">
        <f t="shared" si="14"/>
        <v>0</v>
      </c>
    </row>
    <row r="277" spans="1:46" x14ac:dyDescent="0.2">
      <c r="A277" s="5"/>
      <c r="B277" s="5" t="s">
        <v>40</v>
      </c>
      <c r="C277" s="10">
        <v>0.05</v>
      </c>
      <c r="D277" s="3"/>
      <c r="E277" s="2"/>
      <c r="F277" s="2">
        <f t="shared" si="14"/>
        <v>0</v>
      </c>
    </row>
    <row r="278" spans="1:46" x14ac:dyDescent="0.2">
      <c r="A278" s="5"/>
      <c r="B278" s="5" t="s">
        <v>41</v>
      </c>
      <c r="C278" s="10">
        <v>0.01</v>
      </c>
      <c r="D278" s="3"/>
      <c r="E278" s="2"/>
      <c r="F278" s="2">
        <f t="shared" si="14"/>
        <v>0</v>
      </c>
    </row>
    <row r="279" spans="1:46" x14ac:dyDescent="0.2">
      <c r="A279" s="5"/>
      <c r="B279" s="5" t="s">
        <v>183</v>
      </c>
      <c r="C279" s="10">
        <v>0.18</v>
      </c>
      <c r="D279" s="3"/>
      <c r="E279" s="2"/>
      <c r="F279" s="2">
        <f>ROUND(C279*F273,2)</f>
        <v>0</v>
      </c>
    </row>
    <row r="280" spans="1:46" x14ac:dyDescent="0.2">
      <c r="A280" s="5"/>
      <c r="B280" s="5" t="s">
        <v>64</v>
      </c>
      <c r="C280" s="10">
        <v>1E-3</v>
      </c>
      <c r="D280" s="3"/>
      <c r="E280" s="2"/>
      <c r="F280" s="2">
        <f>ROUND(C280*$F$270,2)</f>
        <v>0</v>
      </c>
    </row>
    <row r="281" spans="1:46" x14ac:dyDescent="0.2">
      <c r="A281" s="5"/>
      <c r="B281" s="35" t="s">
        <v>69</v>
      </c>
      <c r="C281" s="10">
        <v>0.1</v>
      </c>
      <c r="D281" s="3"/>
      <c r="E281" s="2"/>
      <c r="F281" s="2">
        <f>ROUND(C281*$F$270,2)</f>
        <v>0</v>
      </c>
    </row>
    <row r="282" spans="1:46" x14ac:dyDescent="0.2">
      <c r="A282" s="5"/>
      <c r="B282" s="35" t="s">
        <v>43</v>
      </c>
      <c r="C282" s="10">
        <v>0.1</v>
      </c>
      <c r="D282" s="3"/>
      <c r="E282" s="2"/>
      <c r="F282" s="2">
        <f>ROUND(C282*$F$270,2)</f>
        <v>0</v>
      </c>
    </row>
    <row r="283" spans="1:46" x14ac:dyDescent="0.2">
      <c r="A283" s="5"/>
      <c r="B283" s="36" t="s">
        <v>42</v>
      </c>
      <c r="C283" s="2"/>
      <c r="D283" s="3"/>
      <c r="E283" s="2"/>
      <c r="F283" s="4">
        <f>SUM(F273:F282)</f>
        <v>0</v>
      </c>
    </row>
    <row r="284" spans="1:46" x14ac:dyDescent="0.2">
      <c r="A284" s="5"/>
      <c r="B284" s="36"/>
      <c r="C284" s="2"/>
      <c r="D284" s="3"/>
      <c r="E284" s="2"/>
      <c r="F284" s="4"/>
    </row>
    <row r="285" spans="1:46" x14ac:dyDescent="0.2">
      <c r="A285" s="27"/>
      <c r="B285" s="37" t="s">
        <v>165</v>
      </c>
      <c r="C285" s="4"/>
      <c r="D285" s="38"/>
      <c r="E285" s="4"/>
      <c r="F285" s="8">
        <f t="shared" ref="F285:F303" si="15">+ROUND(E285*C285,2)</f>
        <v>0</v>
      </c>
    </row>
    <row r="286" spans="1:46" x14ac:dyDescent="0.2">
      <c r="A286" s="5"/>
      <c r="B286" s="39"/>
      <c r="C286" s="2"/>
      <c r="D286" s="3"/>
      <c r="E286" s="2"/>
      <c r="F286" s="8">
        <f t="shared" si="15"/>
        <v>0</v>
      </c>
    </row>
    <row r="287" spans="1:46" x14ac:dyDescent="0.2">
      <c r="A287" s="40">
        <v>1</v>
      </c>
      <c r="B287" s="37" t="s">
        <v>174</v>
      </c>
      <c r="C287" s="2"/>
      <c r="D287" s="3"/>
      <c r="E287" s="2"/>
      <c r="F287" s="8">
        <f t="shared" si="15"/>
        <v>0</v>
      </c>
    </row>
    <row r="288" spans="1:46" ht="25.5" x14ac:dyDescent="0.2">
      <c r="A288" s="34">
        <v>1.1000000000000001</v>
      </c>
      <c r="B288" s="51" t="s">
        <v>169</v>
      </c>
      <c r="C288" s="52">
        <v>1</v>
      </c>
      <c r="D288" s="53" t="s">
        <v>9</v>
      </c>
      <c r="E288" s="2"/>
      <c r="F288" s="8">
        <f t="shared" si="15"/>
        <v>0</v>
      </c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</row>
    <row r="289" spans="1:46" ht="25.5" x14ac:dyDescent="0.2">
      <c r="A289" s="34">
        <v>1.2</v>
      </c>
      <c r="B289" s="51" t="s">
        <v>72</v>
      </c>
      <c r="C289" s="52">
        <v>1</v>
      </c>
      <c r="D289" s="53" t="s">
        <v>9</v>
      </c>
      <c r="E289" s="55"/>
      <c r="F289" s="8">
        <f t="shared" si="15"/>
        <v>0</v>
      </c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</row>
    <row r="290" spans="1:46" x14ac:dyDescent="0.2">
      <c r="A290" s="34">
        <v>1.3</v>
      </c>
      <c r="B290" s="51" t="s">
        <v>73</v>
      </c>
      <c r="C290" s="52">
        <v>1</v>
      </c>
      <c r="D290" s="53" t="s">
        <v>9</v>
      </c>
      <c r="E290" s="55"/>
      <c r="F290" s="8">
        <f t="shared" si="15"/>
        <v>0</v>
      </c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</row>
    <row r="291" spans="1:46" ht="15" x14ac:dyDescent="0.2">
      <c r="A291" s="30">
        <v>1.4</v>
      </c>
      <c r="B291" s="32" t="s">
        <v>184</v>
      </c>
      <c r="C291" s="29">
        <v>1</v>
      </c>
      <c r="D291" s="31" t="s">
        <v>9</v>
      </c>
      <c r="E291" s="2"/>
      <c r="F291" s="8">
        <f t="shared" si="15"/>
        <v>0</v>
      </c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</row>
    <row r="292" spans="1:46" x14ac:dyDescent="0.2">
      <c r="A292" s="41"/>
      <c r="B292" s="39"/>
      <c r="C292" s="2"/>
      <c r="D292" s="3"/>
      <c r="E292" s="2"/>
      <c r="F292" s="8">
        <f t="shared" si="15"/>
        <v>0</v>
      </c>
    </row>
    <row r="293" spans="1:46" x14ac:dyDescent="0.2">
      <c r="A293" s="40">
        <v>2</v>
      </c>
      <c r="B293" s="37" t="s">
        <v>173</v>
      </c>
      <c r="C293" s="2"/>
      <c r="D293" s="3"/>
      <c r="E293" s="2"/>
      <c r="F293" s="8">
        <f t="shared" si="15"/>
        <v>0</v>
      </c>
    </row>
    <row r="294" spans="1:46" ht="25.5" x14ac:dyDescent="0.2">
      <c r="A294" s="56">
        <f>+A293+0.1</f>
        <v>2.1</v>
      </c>
      <c r="B294" s="51" t="s">
        <v>169</v>
      </c>
      <c r="C294" s="52">
        <v>1</v>
      </c>
      <c r="D294" s="53" t="s">
        <v>9</v>
      </c>
      <c r="E294" s="2"/>
      <c r="F294" s="8">
        <f t="shared" si="15"/>
        <v>0</v>
      </c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</row>
    <row r="295" spans="1:46" ht="25.5" x14ac:dyDescent="0.2">
      <c r="A295" s="56">
        <f t="shared" ref="A295:A297" si="16">+A294+0.1</f>
        <v>2.2000000000000002</v>
      </c>
      <c r="B295" s="51" t="s">
        <v>72</v>
      </c>
      <c r="C295" s="52">
        <v>1</v>
      </c>
      <c r="D295" s="53" t="s">
        <v>9</v>
      </c>
      <c r="E295" s="55"/>
      <c r="F295" s="8">
        <f t="shared" si="15"/>
        <v>0</v>
      </c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</row>
    <row r="296" spans="1:46" x14ac:dyDescent="0.2">
      <c r="A296" s="56">
        <f t="shared" si="16"/>
        <v>2.3000000000000003</v>
      </c>
      <c r="B296" s="51" t="s">
        <v>73</v>
      </c>
      <c r="C296" s="52">
        <v>1</v>
      </c>
      <c r="D296" s="53" t="s">
        <v>9</v>
      </c>
      <c r="E296" s="55"/>
      <c r="F296" s="8">
        <f t="shared" si="15"/>
        <v>0</v>
      </c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</row>
    <row r="297" spans="1:46" ht="15" x14ac:dyDescent="0.2">
      <c r="A297" s="56">
        <f t="shared" si="16"/>
        <v>2.4000000000000004</v>
      </c>
      <c r="B297" s="32" t="s">
        <v>184</v>
      </c>
      <c r="C297" s="29">
        <v>1</v>
      </c>
      <c r="D297" s="31" t="s">
        <v>9</v>
      </c>
      <c r="E297" s="2"/>
      <c r="F297" s="8">
        <f t="shared" si="15"/>
        <v>0</v>
      </c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</row>
    <row r="298" spans="1:46" x14ac:dyDescent="0.2">
      <c r="A298" s="41"/>
      <c r="B298" s="39"/>
      <c r="C298" s="2"/>
      <c r="D298" s="3"/>
      <c r="E298" s="2"/>
      <c r="F298" s="8">
        <f t="shared" si="15"/>
        <v>0</v>
      </c>
    </row>
    <row r="299" spans="1:46" x14ac:dyDescent="0.2">
      <c r="A299" s="40">
        <v>3</v>
      </c>
      <c r="B299" s="13" t="s">
        <v>172</v>
      </c>
      <c r="C299" s="2"/>
      <c r="D299" s="3"/>
      <c r="E299" s="2"/>
      <c r="F299" s="8">
        <f t="shared" si="15"/>
        <v>0</v>
      </c>
    </row>
    <row r="300" spans="1:46" ht="25.5" x14ac:dyDescent="0.2">
      <c r="A300" s="56">
        <f>+A299+0.1</f>
        <v>3.1</v>
      </c>
      <c r="B300" s="51" t="s">
        <v>169</v>
      </c>
      <c r="C300" s="52">
        <v>1</v>
      </c>
      <c r="D300" s="53" t="s">
        <v>9</v>
      </c>
      <c r="E300" s="2"/>
      <c r="F300" s="8">
        <f t="shared" si="15"/>
        <v>0</v>
      </c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</row>
    <row r="301" spans="1:46" ht="25.5" x14ac:dyDescent="0.2">
      <c r="A301" s="56">
        <f t="shared" ref="A301:A303" si="17">+A300+0.1</f>
        <v>3.2</v>
      </c>
      <c r="B301" s="51" t="s">
        <v>72</v>
      </c>
      <c r="C301" s="52">
        <v>1</v>
      </c>
      <c r="D301" s="53" t="s">
        <v>9</v>
      </c>
      <c r="E301" s="55"/>
      <c r="F301" s="8">
        <f t="shared" si="15"/>
        <v>0</v>
      </c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</row>
    <row r="302" spans="1:46" x14ac:dyDescent="0.2">
      <c r="A302" s="56">
        <f t="shared" si="17"/>
        <v>3.3000000000000003</v>
      </c>
      <c r="B302" s="51" t="s">
        <v>73</v>
      </c>
      <c r="C302" s="52">
        <v>1</v>
      </c>
      <c r="D302" s="53" t="s">
        <v>9</v>
      </c>
      <c r="E302" s="55"/>
      <c r="F302" s="8">
        <f t="shared" si="15"/>
        <v>0</v>
      </c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</row>
    <row r="303" spans="1:46" ht="15" x14ac:dyDescent="0.2">
      <c r="A303" s="56">
        <f t="shared" si="17"/>
        <v>3.4000000000000004</v>
      </c>
      <c r="B303" s="32" t="s">
        <v>184</v>
      </c>
      <c r="C303" s="29">
        <v>1</v>
      </c>
      <c r="D303" s="31" t="s">
        <v>9</v>
      </c>
      <c r="E303" s="2"/>
      <c r="F303" s="8">
        <f t="shared" si="15"/>
        <v>0</v>
      </c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</row>
    <row r="304" spans="1:46" ht="15" x14ac:dyDescent="0.2">
      <c r="A304" s="30"/>
      <c r="B304" s="32"/>
      <c r="C304" s="29"/>
      <c r="D304" s="31"/>
      <c r="E304" s="2"/>
      <c r="F304" s="8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</row>
    <row r="305" spans="1:46" x14ac:dyDescent="0.2">
      <c r="A305" s="40">
        <v>4</v>
      </c>
      <c r="B305" s="13" t="s">
        <v>158</v>
      </c>
      <c r="C305" s="2"/>
      <c r="D305" s="3"/>
      <c r="E305" s="2"/>
      <c r="F305" s="8">
        <f t="shared" ref="F305:F309" si="18">+ROUND(E305*C305,2)</f>
        <v>0</v>
      </c>
    </row>
    <row r="306" spans="1:46" ht="25.5" x14ac:dyDescent="0.2">
      <c r="A306" s="56">
        <f>+A305+0.1</f>
        <v>4.0999999999999996</v>
      </c>
      <c r="B306" s="51" t="s">
        <v>169</v>
      </c>
      <c r="C306" s="52">
        <v>1</v>
      </c>
      <c r="D306" s="53" t="s">
        <v>9</v>
      </c>
      <c r="E306" s="2"/>
      <c r="F306" s="8">
        <f t="shared" si="18"/>
        <v>0</v>
      </c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</row>
    <row r="307" spans="1:46" ht="25.5" x14ac:dyDescent="0.2">
      <c r="A307" s="56">
        <f t="shared" ref="A307:A309" si="19">+A306+0.1</f>
        <v>4.1999999999999993</v>
      </c>
      <c r="B307" s="51" t="s">
        <v>72</v>
      </c>
      <c r="C307" s="52">
        <v>1</v>
      </c>
      <c r="D307" s="53" t="s">
        <v>9</v>
      </c>
      <c r="E307" s="55"/>
      <c r="F307" s="8">
        <f t="shared" si="18"/>
        <v>0</v>
      </c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</row>
    <row r="308" spans="1:46" x14ac:dyDescent="0.2">
      <c r="A308" s="56">
        <f t="shared" si="19"/>
        <v>4.2999999999999989</v>
      </c>
      <c r="B308" s="51" t="s">
        <v>73</v>
      </c>
      <c r="C308" s="52">
        <v>1</v>
      </c>
      <c r="D308" s="53" t="s">
        <v>9</v>
      </c>
      <c r="E308" s="55"/>
      <c r="F308" s="8">
        <f t="shared" si="18"/>
        <v>0</v>
      </c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</row>
    <row r="309" spans="1:46" ht="15" x14ac:dyDescent="0.2">
      <c r="A309" s="56">
        <f t="shared" si="19"/>
        <v>4.3999999999999986</v>
      </c>
      <c r="B309" s="32" t="s">
        <v>184</v>
      </c>
      <c r="C309" s="29">
        <v>1</v>
      </c>
      <c r="D309" s="31" t="s">
        <v>9</v>
      </c>
      <c r="E309" s="2"/>
      <c r="F309" s="8">
        <f t="shared" si="18"/>
        <v>0</v>
      </c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</row>
    <row r="310" spans="1:46" x14ac:dyDescent="0.2">
      <c r="A310" s="5"/>
      <c r="B310" s="27" t="s">
        <v>185</v>
      </c>
      <c r="C310" s="2"/>
      <c r="D310" s="3"/>
      <c r="E310" s="2"/>
      <c r="F310" s="4">
        <f>SUM(F286:F309)</f>
        <v>0</v>
      </c>
    </row>
    <row r="311" spans="1:46" x14ac:dyDescent="0.2">
      <c r="A311" s="5"/>
      <c r="B311" s="1"/>
      <c r="C311" s="2"/>
      <c r="D311" s="3"/>
      <c r="E311" s="2"/>
      <c r="F311" s="4"/>
    </row>
    <row r="312" spans="1:46" x14ac:dyDescent="0.2">
      <c r="A312" s="5"/>
      <c r="B312" s="1" t="s">
        <v>65</v>
      </c>
      <c r="C312" s="2"/>
      <c r="D312" s="3"/>
      <c r="E312" s="2"/>
      <c r="F312" s="4"/>
    </row>
    <row r="313" spans="1:46" x14ac:dyDescent="0.2">
      <c r="A313" s="5"/>
      <c r="B313" s="5" t="s">
        <v>36</v>
      </c>
      <c r="C313" s="10">
        <v>0.1</v>
      </c>
      <c r="D313" s="3"/>
      <c r="E313" s="2"/>
      <c r="F313" s="2">
        <f>+ROUND($F$310*C313,2)</f>
        <v>0</v>
      </c>
    </row>
    <row r="314" spans="1:46" x14ac:dyDescent="0.2">
      <c r="A314" s="5"/>
      <c r="B314" s="5" t="s">
        <v>66</v>
      </c>
      <c r="C314" s="10">
        <v>0.05</v>
      </c>
      <c r="D314" s="3"/>
      <c r="E314" s="2"/>
      <c r="F314" s="2">
        <f>+ROUND($F$310*C314,2)</f>
        <v>0</v>
      </c>
    </row>
    <row r="315" spans="1:46" x14ac:dyDescent="0.2">
      <c r="A315" s="5"/>
      <c r="B315" s="5" t="s">
        <v>41</v>
      </c>
      <c r="C315" s="10">
        <v>0.01</v>
      </c>
      <c r="D315" s="3"/>
      <c r="E315" s="2"/>
      <c r="F315" s="2">
        <f>+ROUND($F$310*C315,2)</f>
        <v>0</v>
      </c>
    </row>
    <row r="316" spans="1:46" x14ac:dyDescent="0.2">
      <c r="A316" s="5"/>
      <c r="B316" s="5" t="s">
        <v>67</v>
      </c>
      <c r="C316" s="10">
        <v>0.18</v>
      </c>
      <c r="D316" s="3"/>
      <c r="E316" s="2"/>
      <c r="F316" s="2">
        <f>+ROUND($F$313*C316,2)</f>
        <v>0</v>
      </c>
    </row>
    <row r="317" spans="1:46" x14ac:dyDescent="0.2">
      <c r="A317" s="5"/>
      <c r="B317" s="35" t="s">
        <v>68</v>
      </c>
      <c r="C317" s="10">
        <v>1E-3</v>
      </c>
      <c r="D317" s="3"/>
      <c r="E317" s="2"/>
      <c r="F317" s="2">
        <f>+ROUND($F$310*C317,2)</f>
        <v>0</v>
      </c>
    </row>
    <row r="318" spans="1:46" x14ac:dyDescent="0.2">
      <c r="A318" s="5"/>
      <c r="B318" s="1" t="s">
        <v>186</v>
      </c>
      <c r="C318" s="2"/>
      <c r="D318" s="3"/>
      <c r="E318" s="2"/>
      <c r="F318" s="4">
        <f>SUM(F313:F317)</f>
        <v>0</v>
      </c>
    </row>
    <row r="319" spans="1:46" x14ac:dyDescent="0.2">
      <c r="A319" s="42"/>
      <c r="B319" s="45"/>
      <c r="C319" s="43"/>
      <c r="D319" s="44"/>
      <c r="E319" s="43"/>
      <c r="F319" s="43"/>
    </row>
    <row r="320" spans="1:46" x14ac:dyDescent="0.2">
      <c r="A320" s="46"/>
      <c r="B320" s="47" t="s">
        <v>71</v>
      </c>
      <c r="C320" s="48"/>
      <c r="D320" s="49"/>
      <c r="E320" s="48"/>
      <c r="F320" s="50">
        <f>+F318+F310+F283+F270</f>
        <v>0</v>
      </c>
    </row>
    <row r="321" spans="1:4" x14ac:dyDescent="0.2">
      <c r="A321" s="125"/>
      <c r="B321" s="6"/>
      <c r="D321" s="127"/>
    </row>
    <row r="322" spans="1:4" x14ac:dyDescent="0.2">
      <c r="A322" s="125"/>
      <c r="B322" s="6"/>
      <c r="D322" s="127"/>
    </row>
    <row r="323" spans="1:4" x14ac:dyDescent="0.2">
      <c r="A323" s="125"/>
      <c r="B323" s="6"/>
      <c r="D323" s="127"/>
    </row>
    <row r="324" spans="1:4" x14ac:dyDescent="0.2">
      <c r="A324" s="125"/>
      <c r="B324" s="6"/>
      <c r="D324" s="127"/>
    </row>
    <row r="325" spans="1:4" x14ac:dyDescent="0.2">
      <c r="A325" s="125"/>
      <c r="B325" s="6"/>
      <c r="D325" s="127"/>
    </row>
    <row r="326" spans="1:4" x14ac:dyDescent="0.2">
      <c r="A326" s="125"/>
      <c r="B326" s="6"/>
      <c r="D326" s="127"/>
    </row>
    <row r="327" spans="1:4" x14ac:dyDescent="0.2">
      <c r="A327" s="125"/>
      <c r="B327" s="6"/>
      <c r="D327" s="127"/>
    </row>
    <row r="328" spans="1:4" x14ac:dyDescent="0.2">
      <c r="A328" s="125"/>
      <c r="B328" s="6"/>
      <c r="D328" s="127"/>
    </row>
    <row r="329" spans="1:4" x14ac:dyDescent="0.2">
      <c r="A329" s="125"/>
      <c r="B329" s="6"/>
      <c r="D329" s="127"/>
    </row>
    <row r="330" spans="1:4" x14ac:dyDescent="0.2">
      <c r="A330" s="125"/>
      <c r="B330" s="6"/>
      <c r="D330" s="127"/>
    </row>
  </sheetData>
  <mergeCells count="7">
    <mergeCell ref="A6:F6"/>
    <mergeCell ref="A8:F8"/>
    <mergeCell ref="A1:F1"/>
    <mergeCell ref="A2:F2"/>
    <mergeCell ref="A3:F3"/>
    <mergeCell ref="A4:F4"/>
    <mergeCell ref="A5:F5"/>
  </mergeCells>
  <conditionalFormatting sqref="H6">
    <cfRule type="colorScale" priority="5">
      <colorScale>
        <cfvo type="num" val="&quot;0+$J$6&quot;"/>
        <cfvo type="num" val="0"/>
        <cfvo type="num" val="0"/>
        <color rgb="FFF8696B"/>
        <color rgb="FFFFEB84"/>
        <color rgb="FF63BE7B"/>
      </colorScale>
    </cfRule>
    <cfRule type="iconSet" priority="6">
      <iconSet>
        <cfvo type="percent" val="0"/>
        <cfvo type="percent" val="33"/>
        <cfvo type="percent" val="67"/>
      </iconSet>
    </cfRule>
  </conditionalFormatting>
  <printOptions horizontalCentered="1"/>
  <pageMargins left="0.19685039370078741" right="0.19685039370078741" top="0.19685039370078741" bottom="0.19685039370078741" header="0.31496062992125984" footer="0"/>
  <pageSetup scale="85" orientation="portrait" r:id="rId1"/>
  <headerFooter>
    <oddFooter>&amp;C
&amp;6Página &amp;P de &amp;N</oddFooter>
  </headerFooter>
  <rowBreaks count="6" manualBreakCount="6">
    <brk id="45" max="5" man="1"/>
    <brk id="84" max="5" man="1"/>
    <brk id="124" max="5" man="1"/>
    <brk id="168" max="5" man="1"/>
    <brk id="224" max="5" man="1"/>
    <brk id="26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4 POZOS</vt:lpstr>
      <vt:lpstr>'PRESUP. 4 POZOS'!Área_de_impresión</vt:lpstr>
      <vt:lpstr>'PRESUP. 4 POZOS'!Títulos_a_imprimir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Claudia Sofía De León Rosario</cp:lastModifiedBy>
  <cp:lastPrinted>2019-01-29T21:28:45Z</cp:lastPrinted>
  <dcterms:created xsi:type="dcterms:W3CDTF">2019-01-18T22:15:43Z</dcterms:created>
  <dcterms:modified xsi:type="dcterms:W3CDTF">2019-03-25T17:45:32Z</dcterms:modified>
</cp:coreProperties>
</file>