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arol Alexandra Peña Grullón\KAROL PEÑA 10-2017\DOCUMENTOS AÑO 2019\COMPARACION DE PRECIOS OBRAS, 2019\REHABILITACION PLANTAS DE TRATAMIENTO\INAPA-CCC-CP-2019-0051 PARTIDO DAJABON\"/>
    </mc:Choice>
  </mc:AlternateContent>
  <bookViews>
    <workbookView xWindow="0" yWindow="60" windowWidth="18915" windowHeight="7740"/>
  </bookViews>
  <sheets>
    <sheet name="LISTA DE PARTID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 localSheetId="0">#N/A</definedName>
    <definedName name="\a">#REF!</definedName>
    <definedName name="\b" localSheetId="0">'LISTA DE PARTIDAS'!#REF!</definedName>
    <definedName name="\b">#REF!</definedName>
    <definedName name="\c">#N/A</definedName>
    <definedName name="\d">#N/A</definedName>
    <definedName name="\f" localSheetId="0">'LISTA DE PARTIDAS'!#REF!</definedName>
    <definedName name="\f">#REF!</definedName>
    <definedName name="\i" localSheetId="0">'LISTA DE PARTIDAS'!#REF!</definedName>
    <definedName name="\i">#REF!</definedName>
    <definedName name="\m" localSheetId="0">'LISTA DE PARTIDAS'!#REF!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#REF!</definedName>
    <definedName name="\z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Regression_Int" localSheetId="0" hidden="1">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[1]PVC!#REF!</definedName>
    <definedName name="a">[1]PVC!#REF!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[2]M.O.!#REF!</definedName>
    <definedName name="AA">[2]M.O.!#REF!</definedName>
    <definedName name="AC38G40">'[3]LISTADO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[4]INS!#REF!</definedName>
    <definedName name="ACUEDUCTO">[4]INS!#REF!</definedName>
    <definedName name="ACUEDUCTO_8" localSheetId="0">#REF!</definedName>
    <definedName name="ACUEDUCTO_8">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 localSheetId="0">#REF!</definedName>
    <definedName name="ana">#REF!</definedName>
    <definedName name="ana_6" localSheetId="0">#REF!</definedName>
    <definedName name="ana_6">#REF!</definedName>
    <definedName name="analiis" localSheetId="0">[5]M.O.!#REF!</definedName>
    <definedName name="analiis">[5]M.O.!#REF!</definedName>
    <definedName name="analisis" localSheetId="0">#REF!</definedName>
    <definedName name="analisis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qui" localSheetId="0">#REF!</definedName>
    <definedName name="aqui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 localSheetId="0">#REF!</definedName>
    <definedName name="_xlnm.Extract">#REF!</definedName>
    <definedName name="_xlnm.Print_Area" localSheetId="0">'LISTA DE PARTIDAS'!$A$1:$F$1034</definedName>
    <definedName name="_xlnm.Print_Area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[6]M.O.!#REF!</definedName>
    <definedName name="as">[6]M.O.!#REF!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YCARP" localSheetId="0">[4]INS!#REF!</definedName>
    <definedName name="AYCARP">[4]INS!#REF!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[7]ADDENDA!#REF!</definedName>
    <definedName name="b">[7]ADDENDA!#REF!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[8]INSU!$B$42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[5]M.O.!$C$9</definedName>
    <definedName name="BRIGADATOPOGRAFICA_6" localSheetId="0">#REF!</definedName>
    <definedName name="BRIGADATOPOGRAFICA_6">#REF!</definedName>
    <definedName name="BVNBVNBV" localSheetId="0">[9]M.O.!#REF!</definedName>
    <definedName name="BVNBVNBV">[9]M.O.!#REF!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[10]precios!#REF!</definedName>
    <definedName name="caballeteasbecto">[10]precios!#REF!</definedName>
    <definedName name="caballeteasbecto_8" localSheetId="0">#REF!</definedName>
    <definedName name="caballeteasbecto_8">#REF!</definedName>
    <definedName name="caballeteasbeto" localSheetId="0">[10]precios!#REF!</definedName>
    <definedName name="caballeteasbeto">[10]precios!#REF!</definedName>
    <definedName name="caballeteasbeto_8" localSheetId="0">#REF!</definedName>
    <definedName name="caballeteasbeto_8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RACOL" localSheetId="0">[5]M.O.!#REF!</definedName>
    <definedName name="CARACOL">[5]M.O.!#REF!</definedName>
    <definedName name="CARANTEPECHO" localSheetId="0">[5]M.O.!#REF!</definedName>
    <definedName name="CARANTEPECHO">[5]M.O.!#REF!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[5]M.O.!#REF!</definedName>
    <definedName name="CARCOL30">[5]M.O.!#REF!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[5]M.O.!#REF!</definedName>
    <definedName name="CARCOL50">[5]M.O.!#REF!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[5]M.O.!#REF!</definedName>
    <definedName name="CARCOL51">[5]M.O.!#REF!</definedName>
    <definedName name="CARCOLAMARRE" localSheetId="0">[5]M.O.!#REF!</definedName>
    <definedName name="CARCOLAMARRE">[5]M.O.!#REF!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[5]M.O.!#REF!</definedName>
    <definedName name="CARLOSAPLA">[5]M.O.!#REF!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[5]M.O.!#REF!</definedName>
    <definedName name="CARLOSAVARIASAGUAS">[5]M.O.!#REF!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[5]M.O.!#REF!</definedName>
    <definedName name="CARMURO">[5]M.O.!#REF!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[4]INS!#REF!</definedName>
    <definedName name="CARP1">[4]INS!#REF!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[4]INS!#REF!</definedName>
    <definedName name="CARP2">[4]INS!#REF!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[5]M.O.!#REF!</definedName>
    <definedName name="CARPDINTEL">[5]M.O.!#REF!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[5]M.O.!#REF!</definedName>
    <definedName name="CARPVIGA2040">[5]M.O.!#REF!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[5]M.O.!#REF!</definedName>
    <definedName name="CARPVIGA3050">[5]M.O.!#REF!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[5]M.O.!#REF!</definedName>
    <definedName name="CARPVIGA3060">[5]M.O.!#REF!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[5]M.O.!#REF!</definedName>
    <definedName name="CARPVIGA4080">[5]M.O.!#REF!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[5]M.O.!#REF!</definedName>
    <definedName name="CARRAMPA">[5]M.O.!#REF!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[5]M.O.!#REF!</definedName>
    <definedName name="CASABE">[5]M.O.!#REF!</definedName>
    <definedName name="CASABE_8" localSheetId="0">#REF!</definedName>
    <definedName name="CASABE_8">#REF!</definedName>
    <definedName name="CASBESTO" localSheetId="0">[5]M.O.!#REF!</definedName>
    <definedName name="CASBESTO">[5]M.O.!#REF!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BLOCK10" localSheetId="0">[4]INS!#REF!</definedName>
    <definedName name="CBLOCK10">[4]INS!#REF!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'[11]LISTADO INSUMOS DEL 2000'!$I$29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N" localSheetId="0">#REF!</definedName>
    <definedName name="CEN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HAZO">[8]INSU!$B$104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[12]INS!$D$767</definedName>
    <definedName name="CODIGO">#N/A</definedName>
    <definedName name="CODIGO_6">NA()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PIA" localSheetId="0">[4]INS!#REF!</definedName>
    <definedName name="COPIA">[4]INS!#REF!</definedName>
    <definedName name="COPIA_8" localSheetId="0">#REF!</definedName>
    <definedName name="COPIA_8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[7]ADDENDA!#REF!</definedName>
    <definedName name="cuadro">[7]ADDENDA!#REF!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[5]M.O.!#REF!</definedName>
    <definedName name="CZINC">[5]M.O.!#REF!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erop" localSheetId="0">[6]M.O.!#REF!</definedName>
    <definedName name="derop">[6]M.O.!#REF!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[13]INS!#REF!</definedName>
    <definedName name="donatelo">[13]INS!#REF!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[7]ADDENDA!#REF!</definedName>
    <definedName name="expl">[7]ADDENDA!#REF!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[4]INS!$D$561</definedName>
    <definedName name="GASOLINA_6" localSheetId="0">#REF!</definedName>
    <definedName name="GASOLINA_6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H" localSheetId="0">[2]M.O.!#REF!</definedName>
    <definedName name="H">[2]M.O.!#REF!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'[12]HORM.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lma" localSheetId="0">[5]M.O.!#REF!</definedName>
    <definedName name="ilma">[5]M.O.!#REF!</definedName>
    <definedName name="impresion_2" localSheetId="0">[14]Directos!#REF!</definedName>
    <definedName name="impresion_2">[14]Directos!#REF!</definedName>
    <definedName name="Imprimir_área_IM" localSheetId="0">'LISTA DE PARTIDAS'!#REF!</definedName>
    <definedName name="Imprimir_área_IM">#REF!</definedName>
    <definedName name="Imprimir_área_IM_6" localSheetId="0">#REF!</definedName>
    <definedName name="Imprimir_área_IM_6">#REF!</definedName>
    <definedName name="Imprimir_títulos_IM" localSheetId="0">'LISTA DE PARTIDAS'!$6:$8</definedName>
    <definedName name="ingeniera">[6]M.O.!$C$10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[5]M.O.!#REF!</definedName>
    <definedName name="k">[5]M.O.!#REF!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[8]INSU!$B$41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[4]INS!#REF!</definedName>
    <definedName name="MAESTROCARP">[4]INS!#REF!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[4]INS!#REF!</definedName>
    <definedName name="MOPISOCERAMICA">[4]INS!#REF!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[15]Insumos!#REF!</definedName>
    <definedName name="NADA">[15]Insumos!#REF!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INGUNA" localSheetId="0">[15]Insumos!#REF!</definedName>
    <definedName name="NINGUNA">[15]Insumos!#REF!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[12]SALARIOS!$C$10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[16]peso!#REF!</definedName>
    <definedName name="p">[16]peso!#REF!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[8]MO!$B$11</definedName>
    <definedName name="PEONCARP" localSheetId="0">[4]INS!#REF!</definedName>
    <definedName name="PEONCARP">[4]INS!#REF!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[8]INSU!$B$91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[12]INS!$D$770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[8]INSU!$B$103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[8]INSU!$B$90</definedName>
    <definedName name="PLIGADORA2">[4]INS!$D$563</definedName>
    <definedName name="PLIGADORA2_6" localSheetId="0">#REF!</definedName>
    <definedName name="PLIGADORA2_6">#REF!</definedName>
    <definedName name="PLOMERO" localSheetId="0">[4]INS!#REF!</definedName>
    <definedName name="PLOMERO">[4]INS!#REF!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[4]INS!#REF!</definedName>
    <definedName name="PLOMEROAYUDANTE">[4]INS!#REF!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[4]INS!#REF!</definedName>
    <definedName name="PLOMEROOFICIAL">[4]INS!#REF!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[10]precios!#REF!</definedName>
    <definedName name="pmadera2162">[10]precios!#REF!</definedName>
    <definedName name="pmadera2162_8" localSheetId="0">#REF!</definedName>
    <definedName name="pmadera2162_8">#REF!</definedName>
    <definedName name="po">[17]PRESUPUESTO!$O$9:$O$236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[18]Precios!$A$4:$F$1576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[19]INS!#REF!</definedName>
    <definedName name="QQ">[19]INS!#REF!</definedName>
    <definedName name="QQQ" localSheetId="0">[2]M.O.!#REF!</definedName>
    <definedName name="QQQ">[2]M.O.!#REF!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[17]PRESUPUESTO!$M$10:$AH$731</definedName>
    <definedName name="qwe">[20]INSU!$D$133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[21]COF!$G$733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[5]M.O.!$C$12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'LISTA DE PARTIDAS'!$1:$8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[19]INS!$D$561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52511"/>
</workbook>
</file>

<file path=xl/calcChain.xml><?xml version="1.0" encoding="utf-8"?>
<calcChain xmlns="http://schemas.openxmlformats.org/spreadsheetml/2006/main">
  <c r="E1023" i="1" l="1"/>
  <c r="F1023" i="1" s="1"/>
  <c r="F1010" i="1"/>
  <c r="F1009" i="1"/>
  <c r="F1008" i="1"/>
  <c r="F1007" i="1"/>
  <c r="F1006" i="1"/>
  <c r="F988" i="1"/>
  <c r="F987" i="1"/>
  <c r="F989" i="1" s="1"/>
  <c r="F986" i="1"/>
  <c r="F983" i="1"/>
  <c r="F982" i="1"/>
  <c r="F981" i="1"/>
  <c r="F980" i="1"/>
  <c r="F979" i="1"/>
  <c r="F978" i="1"/>
  <c r="F977" i="1"/>
  <c r="A977" i="1"/>
  <c r="A978" i="1" s="1"/>
  <c r="A979" i="1" s="1"/>
  <c r="A980" i="1" s="1"/>
  <c r="A981" i="1" s="1"/>
  <c r="A982" i="1" s="1"/>
  <c r="A983" i="1" s="1"/>
  <c r="F976" i="1"/>
  <c r="F984" i="1" s="1"/>
  <c r="F974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973" i="1" s="1"/>
  <c r="F856" i="1"/>
  <c r="F855" i="1"/>
  <c r="F854" i="1"/>
  <c r="F851" i="1"/>
  <c r="F849" i="1"/>
  <c r="F847" i="1"/>
  <c r="F846" i="1"/>
  <c r="F845" i="1"/>
  <c r="F842" i="1"/>
  <c r="F839" i="1"/>
  <c r="F838" i="1"/>
  <c r="F835" i="1"/>
  <c r="F834" i="1"/>
  <c r="F833" i="1"/>
  <c r="F832" i="1"/>
  <c r="F831" i="1"/>
  <c r="F828" i="1"/>
  <c r="F827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8" i="1"/>
  <c r="F806" i="1"/>
  <c r="F805" i="1"/>
  <c r="C804" i="1"/>
  <c r="F804" i="1" s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C779" i="1"/>
  <c r="F779" i="1" s="1"/>
  <c r="F778" i="1"/>
  <c r="F775" i="1"/>
  <c r="F774" i="1"/>
  <c r="F773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4" i="1"/>
  <c r="F742" i="1"/>
  <c r="F739" i="1"/>
  <c r="F736" i="1"/>
  <c r="F735" i="1"/>
  <c r="F734" i="1"/>
  <c r="F731" i="1"/>
  <c r="F726" i="1"/>
  <c r="C725" i="1"/>
  <c r="C727" i="1" s="1"/>
  <c r="F727" i="1" s="1"/>
  <c r="C724" i="1"/>
  <c r="F724" i="1" s="1"/>
  <c r="C723" i="1"/>
  <c r="F723" i="1" s="1"/>
  <c r="C720" i="1"/>
  <c r="F720" i="1" s="1"/>
  <c r="F719" i="1"/>
  <c r="C719" i="1"/>
  <c r="F716" i="1"/>
  <c r="F714" i="1"/>
  <c r="F712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0" i="1"/>
  <c r="C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W259" i="1"/>
  <c r="F259" i="1"/>
  <c r="C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8" i="1"/>
  <c r="F237" i="1"/>
  <c r="F236" i="1"/>
  <c r="F235" i="1"/>
  <c r="F234" i="1"/>
  <c r="F233" i="1"/>
  <c r="F232" i="1"/>
  <c r="F231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2" i="1"/>
  <c r="C191" i="1"/>
  <c r="F191" i="1" s="1"/>
  <c r="C190" i="1"/>
  <c r="C189" i="1" s="1"/>
  <c r="F189" i="1" s="1"/>
  <c r="F188" i="1"/>
  <c r="C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5" i="1"/>
  <c r="F124" i="1"/>
  <c r="F123" i="1"/>
  <c r="F121" i="1"/>
  <c r="F120" i="1"/>
  <c r="F119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4" i="1"/>
  <c r="F103" i="1"/>
  <c r="F102" i="1"/>
  <c r="F101" i="1"/>
  <c r="F100" i="1"/>
  <c r="F99" i="1"/>
  <c r="F98" i="1"/>
  <c r="F97" i="1"/>
  <c r="F96" i="1"/>
  <c r="F95" i="1"/>
  <c r="F93" i="1"/>
  <c r="C90" i="1"/>
  <c r="F90" i="1" s="1"/>
  <c r="F88" i="1"/>
  <c r="C86" i="1"/>
  <c r="C91" i="1" s="1"/>
  <c r="F91" i="1" s="1"/>
  <c r="C85" i="1"/>
  <c r="F85" i="1" s="1"/>
  <c r="C84" i="1"/>
  <c r="C89" i="1" s="1"/>
  <c r="F89" i="1" s="1"/>
  <c r="F83" i="1"/>
  <c r="F79" i="1"/>
  <c r="F78" i="1"/>
  <c r="F76" i="1"/>
  <c r="C76" i="1"/>
  <c r="F75" i="1"/>
  <c r="F73" i="1"/>
  <c r="F72" i="1"/>
  <c r="F71" i="1"/>
  <c r="F70" i="1"/>
  <c r="F69" i="1"/>
  <c r="F68" i="1"/>
  <c r="F67" i="1"/>
  <c r="F65" i="1"/>
  <c r="F64" i="1"/>
  <c r="F63" i="1"/>
  <c r="F62" i="1"/>
  <c r="F58" i="1"/>
  <c r="F56" i="1"/>
  <c r="C54" i="1"/>
  <c r="F54" i="1" s="1"/>
  <c r="F51" i="1"/>
  <c r="F49" i="1"/>
  <c r="C48" i="1"/>
  <c r="C55" i="1" s="1"/>
  <c r="F55" i="1" s="1"/>
  <c r="F47" i="1"/>
  <c r="C47" i="1"/>
  <c r="C46" i="1"/>
  <c r="C53" i="1" s="1"/>
  <c r="F53" i="1" s="1"/>
  <c r="F45" i="1"/>
  <c r="C45" i="1"/>
  <c r="C52" i="1" s="1"/>
  <c r="F52" i="1" s="1"/>
  <c r="F44" i="1"/>
  <c r="F41" i="1"/>
  <c r="F40" i="1"/>
  <c r="F39" i="1"/>
  <c r="F38" i="1"/>
  <c r="F37" i="1"/>
  <c r="F35" i="1"/>
  <c r="F34" i="1"/>
  <c r="C32" i="1"/>
  <c r="F32" i="1" s="1"/>
  <c r="C31" i="1"/>
  <c r="F31" i="1" s="1"/>
  <c r="C30" i="1"/>
  <c r="F30" i="1" s="1"/>
  <c r="F29" i="1"/>
  <c r="F28" i="1"/>
  <c r="C27" i="1"/>
  <c r="F27" i="1" s="1"/>
  <c r="F26" i="1"/>
  <c r="C26" i="1"/>
  <c r="F25" i="1"/>
  <c r="F24" i="1"/>
  <c r="F23" i="1"/>
  <c r="F22" i="1"/>
  <c r="F21" i="1"/>
  <c r="F18" i="1"/>
  <c r="F17" i="1"/>
  <c r="F16" i="1"/>
  <c r="F11" i="1"/>
  <c r="F10" i="1"/>
  <c r="F9" i="1"/>
  <c r="F190" i="1" l="1"/>
  <c r="F852" i="1"/>
  <c r="F725" i="1"/>
  <c r="F105" i="1"/>
  <c r="F745" i="1"/>
  <c r="F826" i="1"/>
  <c r="F1025" i="1"/>
  <c r="F84" i="1"/>
  <c r="F46" i="1"/>
  <c r="F94" i="1" s="1"/>
  <c r="F48" i="1"/>
  <c r="E1024" i="1"/>
  <c r="F1024" i="1" s="1"/>
  <c r="F1027" i="1" s="1"/>
  <c r="F86" i="1"/>
  <c r="F991" i="1" l="1"/>
  <c r="F992" i="1" s="1"/>
  <c r="F1003" i="1" l="1"/>
  <c r="F999" i="1"/>
  <c r="F995" i="1"/>
  <c r="F1005" i="1"/>
  <c r="F997" i="1"/>
  <c r="F1004" i="1"/>
  <c r="F1000" i="1"/>
  <c r="F998" i="1"/>
  <c r="F1001" i="1"/>
  <c r="F996" i="1"/>
  <c r="F1011" i="1" l="1"/>
  <c r="F1029" i="1" s="1"/>
  <c r="F1031" i="1" s="1"/>
  <c r="F1002" i="1"/>
</calcChain>
</file>

<file path=xl/sharedStrings.xml><?xml version="1.0" encoding="utf-8"?>
<sst xmlns="http://schemas.openxmlformats.org/spreadsheetml/2006/main" count="1669" uniqueCount="886">
  <si>
    <t>Obra : CONSTRUCCION OBRA DE TOMA, PLANTA POTABILIZADORA Y DEPOSITO REGULADOR DEL ACUEDUCTO PARTIDO</t>
  </si>
  <si>
    <t>Ubicación : PROVINCIA DAJABON</t>
  </si>
  <si>
    <t>Partida</t>
  </si>
  <si>
    <t>Descripción</t>
  </si>
  <si>
    <t>Cant.</t>
  </si>
  <si>
    <t>Und.</t>
  </si>
  <si>
    <t>P.U. (RD$)</t>
  </si>
  <si>
    <t>Valor (RD$)</t>
  </si>
  <si>
    <t>A</t>
  </si>
  <si>
    <t>MEJORAMIENTO OBRA DE TOMA</t>
  </si>
  <si>
    <t>I</t>
  </si>
  <si>
    <t xml:space="preserve">DIQUE </t>
  </si>
  <si>
    <t xml:space="preserve">CORTE Y BOTE DE ARBOL </t>
  </si>
  <si>
    <t xml:space="preserve">ARBOL DE GRAN TAMAÑO </t>
  </si>
  <si>
    <t>1.1.1</t>
  </si>
  <si>
    <t xml:space="preserve">USO DE CIERRA ELECTRICA </t>
  </si>
  <si>
    <t>U</t>
  </si>
  <si>
    <t>1.1.2</t>
  </si>
  <si>
    <t xml:space="preserve">USO DE PLANTA ELECTRICA </t>
  </si>
  <si>
    <t>1.1.3</t>
  </si>
  <si>
    <t xml:space="preserve">OBREROS 6 HB (INCLUYE EXTRACCION DEL TRONCO Y BOTE EN SITU) </t>
  </si>
  <si>
    <t>DIA</t>
  </si>
  <si>
    <t>PRELIMINARES</t>
  </si>
  <si>
    <t>REPLANTEO Y CONTROL TOPOGRAFICO</t>
  </si>
  <si>
    <t xml:space="preserve">VISITAS </t>
  </si>
  <si>
    <t xml:space="preserve">USO DE EQUIPO DE 80 HP PARA MOVIMIENTO DE TIERRA </t>
  </si>
  <si>
    <t>HR</t>
  </si>
  <si>
    <t xml:space="preserve">CONSTRUCCION DE ATAGUIA CON SACOS </t>
  </si>
  <si>
    <t>SUMINISTRO Y COLOCACION DE MUROS DE SACOS</t>
  </si>
  <si>
    <t>M3</t>
  </si>
  <si>
    <t xml:space="preserve">EXTRACCION DE LOS MUROS DE SACOS DEL CAUCE DEL RIO </t>
  </si>
  <si>
    <t xml:space="preserve">HORMIGON ARMADO EN: ( F'C=280 KG/CM² ) (INCLUYE EL VIBRADO Y EL ADITIVO) VACIADO EN SITU </t>
  </si>
  <si>
    <t>CUENCO AMORTIGUADOR 0.20 - 2.06 QQ/M3</t>
  </si>
  <si>
    <t xml:space="preserve">ZAPATA DEL MURO ALETON  0.40 - 0.98 QQ/M3 </t>
  </si>
  <si>
    <t xml:space="preserve">MURO ALETON  0.40 - 1.75 QQ/M3 </t>
  </si>
  <si>
    <t>SUMINISTRO E INSTALACIONES DE:</t>
  </si>
  <si>
    <t xml:space="preserve">REJILLA </t>
  </si>
  <si>
    <t>RAMPA Y ANDAMIOS P/ VACIADO</t>
  </si>
  <si>
    <t xml:space="preserve">INSTALACIONES DEL DIQUE: </t>
  </si>
  <si>
    <t xml:space="preserve">ACHIQUE C/BOMBA 4" ( 2 U )  </t>
  </si>
  <si>
    <t>DIAS</t>
  </si>
  <si>
    <t>TRANSPORTE INTERNO DE MATERIALES</t>
  </si>
  <si>
    <t xml:space="preserve">CON CAMION D= 3.1 KM </t>
  </si>
  <si>
    <t>10.1.1</t>
  </si>
  <si>
    <t xml:space="preserve">ARENA </t>
  </si>
  <si>
    <t>10.1.2</t>
  </si>
  <si>
    <t xml:space="preserve">GRAVA </t>
  </si>
  <si>
    <t>10.1.3</t>
  </si>
  <si>
    <t xml:space="preserve">CEMENTO </t>
  </si>
  <si>
    <t>FD</t>
  </si>
  <si>
    <t>10.1.4</t>
  </si>
  <si>
    <t xml:space="preserve">ACERO </t>
  </si>
  <si>
    <t>QQ</t>
  </si>
  <si>
    <t>10.1.5</t>
  </si>
  <si>
    <t xml:space="preserve">PIEZAS Y VALVULAS </t>
  </si>
  <si>
    <t xml:space="preserve">CON ANIMALES D= 450 M </t>
  </si>
  <si>
    <t>10.2.1</t>
  </si>
  <si>
    <t>10.2.2</t>
  </si>
  <si>
    <t>10.2.3</t>
  </si>
  <si>
    <t>10.2.4</t>
  </si>
  <si>
    <t>10.2.5</t>
  </si>
  <si>
    <t xml:space="preserve">LIMPIEZA FINAL </t>
  </si>
  <si>
    <t>II</t>
  </si>
  <si>
    <t xml:space="preserve">REGISTRO DE ENTRADA </t>
  </si>
  <si>
    <t xml:space="preserve">VALVULA DE COMPUERTA CON VASTAGO ESTACIONARIO DE 12" H.F PLATILLADA COMPLETA DE 150 PSI H= 2 M </t>
  </si>
  <si>
    <t xml:space="preserve">TAPA METALICA (1.00 X 1.00 )| </t>
  </si>
  <si>
    <t xml:space="preserve">MANO DE OBRA (INCLUYE MATERIALES)  </t>
  </si>
  <si>
    <t>III</t>
  </si>
  <si>
    <t xml:space="preserve">DESARENADOR </t>
  </si>
  <si>
    <t xml:space="preserve">LIMPIEZA DEL DESARENADOR </t>
  </si>
  <si>
    <t xml:space="preserve">OBREROS  8 HB </t>
  </si>
  <si>
    <t xml:space="preserve">DIA </t>
  </si>
  <si>
    <t xml:space="preserve">HERRAMIENTAS MENORES </t>
  </si>
  <si>
    <t xml:space="preserve">HORMIGON CICLOPEO FC'= 210 KG/CM2 (ENTRE DESARENADOR Y EL REGISTRO DE DESAGUE) </t>
  </si>
  <si>
    <t xml:space="preserve">TERMINACION DE SUPERFICIE </t>
  </si>
  <si>
    <t xml:space="preserve">FINO DE FONDO EN DESARENADOR EXISTENTE (INCLUYE USO DE UNA PLANTA ELECTRICA A TODO COSTO) </t>
  </si>
  <si>
    <t>M2</t>
  </si>
  <si>
    <t>5.1.1</t>
  </si>
  <si>
    <t>5.1.2</t>
  </si>
  <si>
    <t>5.1.3</t>
  </si>
  <si>
    <t>5.2.1</t>
  </si>
  <si>
    <t>5.2.2</t>
  </si>
  <si>
    <t>5.2.3</t>
  </si>
  <si>
    <t>SUB-TOTAL A</t>
  </si>
  <si>
    <t>B</t>
  </si>
  <si>
    <t>LINEA DE CONDUCCION DESDE OBRA DE TOMA HASTA PLANTA DE POTABILIZADORA</t>
  </si>
  <si>
    <t xml:space="preserve">SUMINISTRO Y COLOCACIÓN DE VÁLVULAS: </t>
  </si>
  <si>
    <t xml:space="preserve">DE DESAGÜE DE Ø6'' H.F. PLATILLADA COMPLETA DE 150 PSI (VER PLANOS)  (INCLUYE: TEE Ø X Ø , JUNTA MECANICA TIPO DRESSER DE Ø, UN TUBO DE ACERO DE Ø, ANCLAJES DE H.S. FC'= 180 KG/CM2, MOVIMIENTO DE TIERRA Y MANO DE OBRA) </t>
  </si>
  <si>
    <t xml:space="preserve">DE AIRE Ø4'' H.F. COMPLETA DE 150 PSI (VER PLANOS) (INCLUYE: CUERPO DE LA VALVULA, NIPLES EN H.G, CODOS EN H.G. LLAVE DE PASO, CLAMP DEL Ø DE LA TUBERIA A CONECTAR, MOVIMIENTO DE TIERRA Y MANO DE OBRA) </t>
  </si>
  <si>
    <t xml:space="preserve">CAJA TELESCOPICA PARA VALVULA DE DESAGUE </t>
  </si>
  <si>
    <t xml:space="preserve">REGISTRO P/VALVULA DE AIRE (SEGUN PLANOS) </t>
  </si>
  <si>
    <t>SUB-TOTAL B</t>
  </si>
  <si>
    <t>C</t>
  </si>
  <si>
    <t xml:space="preserve">PLANTA POTABILIZADORA DE FILTRACION RAPIDA 70 LPS </t>
  </si>
  <si>
    <t>PLANTA POTABILIZADORA 70 LPS</t>
  </si>
  <si>
    <t xml:space="preserve">REPLANTEO Y CONTROL TOPOGRAFICO </t>
  </si>
  <si>
    <t>ENTRADA GENERAL PLANTA</t>
  </si>
  <si>
    <t>SUMINISTRO Y COLOCACIÓN DE</t>
  </si>
  <si>
    <t>2.1.1</t>
  </si>
  <si>
    <t xml:space="preserve">CODO 12" X 90 ACERO SCH-40 C/PROTECCION ANTICORROSIVA </t>
  </si>
  <si>
    <t>ANCLAJES H.S. P/ PIEZAS ACERO</t>
  </si>
  <si>
    <t xml:space="preserve">REGISTROS P/ VÁLVULAS H.A.   (1.30X1.30X1.50) (VER PLANOS) FC'= 210 KG/CM2 </t>
  </si>
  <si>
    <t xml:space="preserve">CANALETA DE PARSHALL </t>
  </si>
  <si>
    <t xml:space="preserve">HORMIGON ARMADO EN : FC'= 280 KG/CM2 </t>
  </si>
  <si>
    <t>4.1.1.1</t>
  </si>
  <si>
    <t>LOSA DE FONDO  0.15 - 3.82 QQ/M3</t>
  </si>
  <si>
    <t>4.1.2.1</t>
  </si>
  <si>
    <t>MUROS  0.20 - 3.55 QQ/M3</t>
  </si>
  <si>
    <t>TERMINACIÓN DE SUPERFICIE :</t>
  </si>
  <si>
    <t>4.2.1</t>
  </si>
  <si>
    <t>PAÑETE INTERIOR PULIDO</t>
  </si>
  <si>
    <t>4.2.2</t>
  </si>
  <si>
    <t>FINO LOSA FONDO PULIDO</t>
  </si>
  <si>
    <t>4.2.3</t>
  </si>
  <si>
    <t>CANTOS</t>
  </si>
  <si>
    <t>M</t>
  </si>
  <si>
    <t xml:space="preserve">RELLENO H.S. EN FONDO FC'= 180 KG/CM2 </t>
  </si>
  <si>
    <t xml:space="preserve">RELLENO H.S.  P/ SALTO HIDRÁULICO FC'= 180 KG/CM2 </t>
  </si>
  <si>
    <t>FLOCULADORES</t>
  </si>
  <si>
    <t>HORMIGON ARMADO EN :</t>
  </si>
  <si>
    <t>5.1.2.1</t>
  </si>
  <si>
    <t>MUROS  0.30 - 2.72 QQ/M3, (H=4.20 M)</t>
  </si>
  <si>
    <t xml:space="preserve">CANTOS </t>
  </si>
  <si>
    <t>SUMINISTRO DE:</t>
  </si>
  <si>
    <t>5.4.2</t>
  </si>
  <si>
    <t>VÁLVULA DE COMPUERTA 6" H.F. PLATILLADA COMPLETA DE 150 PSI (DESAGÜE)</t>
  </si>
  <si>
    <t>5.4.3</t>
  </si>
  <si>
    <t>CODO 6" X 90 ACERO SCH-40 C/PROTECCION ANTICORROSIVA (DESAGÜE)</t>
  </si>
  <si>
    <t>5.4.4</t>
  </si>
  <si>
    <t>NIPLE 6"X3' ACERO SCH-40 C/PROTECCION ANTICORROSIVA (DESAGÜE)</t>
  </si>
  <si>
    <t>5.4.5</t>
  </si>
  <si>
    <t xml:space="preserve">TUBERÍA  DE 6" ACERO SCH-40 C/PROTECCION ANTICORROSIVA  (DESAGÜE) </t>
  </si>
  <si>
    <t>5.4.6</t>
  </si>
  <si>
    <t xml:space="preserve">MANO DE OBRA </t>
  </si>
  <si>
    <t>ANCLAJES P/PIEZAS ESPECIALES</t>
  </si>
  <si>
    <t xml:space="preserve">REGISTRO P/ VÁLVULA 6" (SEGUN PLANOS) </t>
  </si>
  <si>
    <t>CANALETA DESAGÜE FLOCULADORES</t>
  </si>
  <si>
    <t>6.2.1</t>
  </si>
  <si>
    <t>6.2.3</t>
  </si>
  <si>
    <t>CANALETA SALIDA FLOCULADORES</t>
  </si>
  <si>
    <t>7.2.1</t>
  </si>
  <si>
    <t>7.2.2</t>
  </si>
  <si>
    <t>7.2.3</t>
  </si>
  <si>
    <t>CANAL DISTRIBUCIÓN AGUA A SEDIMENTADORES</t>
  </si>
  <si>
    <t>8.2.1</t>
  </si>
  <si>
    <t>8.2.3</t>
  </si>
  <si>
    <t>SUMINISTRO Y COLOCACIÓN DE:</t>
  </si>
  <si>
    <t>8.4.1</t>
  </si>
  <si>
    <t>8.4.2</t>
  </si>
  <si>
    <t>8.4.3</t>
  </si>
  <si>
    <t>8.4.4</t>
  </si>
  <si>
    <t>8.4.5</t>
  </si>
  <si>
    <t>CANALETA ENTRADA A SEDIMENTADORES</t>
  </si>
  <si>
    <t>9.2.1</t>
  </si>
  <si>
    <t>9.2.2</t>
  </si>
  <si>
    <t>9.2.3</t>
  </si>
  <si>
    <t>INSTALACIONES (SUMINISTRO Y COLOCACION)</t>
  </si>
  <si>
    <t>9.4.1</t>
  </si>
  <si>
    <t>NIPLE 6"X1' PVC P/ ORIFICIOS CANALETA</t>
  </si>
  <si>
    <t>SEDIMENTADORES</t>
  </si>
  <si>
    <t>10.1.2.1</t>
  </si>
  <si>
    <t>MUROS  0.30 - 2.81 QQ/M3</t>
  </si>
  <si>
    <t>10.1.3.1</t>
  </si>
  <si>
    <t>10.5.1</t>
  </si>
  <si>
    <t>TUBERÍA  6" PVC SDR-26 (PERFORADA), L=2.70 M</t>
  </si>
  <si>
    <t>10.5.5</t>
  </si>
  <si>
    <t>RED 12"X6" ACERO SCH-40 C/PROTECCION ANTICORROSIVA   (DESAGÜE)</t>
  </si>
  <si>
    <t>10.5.6</t>
  </si>
  <si>
    <t>VÁLVULA DE MARIPOSA 16" H.D. PLATILLADA COMPLETA ,VAST. H=5.76 M P/TRABAJAR SUMERGIDAS (DESAGUE FONDO)</t>
  </si>
  <si>
    <t>CANALETA SALIDA  SEDIMENTADORES</t>
  </si>
  <si>
    <t>11.1.1.1</t>
  </si>
  <si>
    <t>LOSA DE FONDO  0.20 - 2.90 QQ/M3</t>
  </si>
  <si>
    <t>11.2.1</t>
  </si>
  <si>
    <t>11.2.2</t>
  </si>
  <si>
    <t>11.2.3</t>
  </si>
  <si>
    <t>CANAL DESAGÜE SEDIMENTADORES</t>
  </si>
  <si>
    <t>12.2.1</t>
  </si>
  <si>
    <t>12.2.3</t>
  </si>
  <si>
    <t>CANAL DISTRIBUCIÓN AGUA A FILTRO</t>
  </si>
  <si>
    <t>13.2.1</t>
  </si>
  <si>
    <t>13.2.2</t>
  </si>
  <si>
    <t>13.2.3</t>
  </si>
  <si>
    <t>FILTROS</t>
  </si>
  <si>
    <t>14.1.2.1</t>
  </si>
  <si>
    <t>MUROS  0.30 - 2.23 QQ/M3</t>
  </si>
  <si>
    <t>14.2.1</t>
  </si>
  <si>
    <t>14.2.3</t>
  </si>
  <si>
    <t>SUMINISTRO Y COLOCACION DE:</t>
  </si>
  <si>
    <t>14.3.1</t>
  </si>
  <si>
    <t>VÁLVULA DE MARIPOSA  8" H.D. PLATILLADA COMPLETA (INC. VAST. H=5.90 M  Y PEDESTAL (DESAGUE)</t>
  </si>
  <si>
    <t>14.3.2</t>
  </si>
  <si>
    <t>VÁLVULA DE MARIPOSA  12" H.D.. PLATILLADA COMPLETA VAST. H=2.70 M Y PEDESTAL (ENTRADA)</t>
  </si>
  <si>
    <t>14.3.3</t>
  </si>
  <si>
    <t xml:space="preserve">MANO DE OBRA GENERAL DE 8" Y 12" </t>
  </si>
  <si>
    <t>GRANULOMETRÍA (SUMINISTRO Y ENVASADO)</t>
  </si>
  <si>
    <t>14.6.1</t>
  </si>
  <si>
    <t>ARENA  e=0.80 M</t>
  </si>
  <si>
    <t>14.6.2</t>
  </si>
  <si>
    <t>CAPA TORPEDO  e=0.10 M</t>
  </si>
  <si>
    <t>14.6.3</t>
  </si>
  <si>
    <t>GRAVA 1/8" @ 1/4" e=0.05 M</t>
  </si>
  <si>
    <t>14.6.4</t>
  </si>
  <si>
    <t>GRAVA 1/4" @ 3/4" e=0.05 M</t>
  </si>
  <si>
    <t>14.6.5</t>
  </si>
  <si>
    <t>GRAVA 3/4" @ 11/2" e=0.05 M</t>
  </si>
  <si>
    <t>14.6.6</t>
  </si>
  <si>
    <t>GRAVA 11/2" @ 21/2" e=0.05 M</t>
  </si>
  <si>
    <t>14.6.7</t>
  </si>
  <si>
    <t>ENVASADO ARENA Y CAPA TORPEDO</t>
  </si>
  <si>
    <t>GRANULOMETRÍA (COLOCACION)</t>
  </si>
  <si>
    <t>14.7.1</t>
  </si>
  <si>
    <t>14.7.2</t>
  </si>
  <si>
    <t>14.7.3</t>
  </si>
  <si>
    <t>14.7.4</t>
  </si>
  <si>
    <t>14.7.5</t>
  </si>
  <si>
    <t>14.7.6</t>
  </si>
  <si>
    <t xml:space="preserve"> TOBERAS EN FILTROS (INC. LOSAS )</t>
  </si>
  <si>
    <t xml:space="preserve"> 14.8.1</t>
  </si>
  <si>
    <t>LOSAS PREFABRICADAS (1.80 x 0.65 ) e=0.15 M</t>
  </si>
  <si>
    <t xml:space="preserve"> 14.8.2</t>
  </si>
  <si>
    <t xml:space="preserve">PISO MONOLITICO PARA INSTALACION DE BOQUILLAS </t>
  </si>
  <si>
    <t>ACTUALIZAR ESTE PRECIO</t>
  </si>
  <si>
    <t>CANALETA EN FILTRO</t>
  </si>
  <si>
    <t>TERMINACIÓN DE SUPERFICIE</t>
  </si>
  <si>
    <t>15.2.1</t>
  </si>
  <si>
    <t>15.2.2</t>
  </si>
  <si>
    <t>15.2.3</t>
  </si>
  <si>
    <t>CANAL DESAGÜE RETROLAVADO</t>
  </si>
  <si>
    <t>16.2.3</t>
  </si>
  <si>
    <t>CANAL DE DESAGUE FILTRO</t>
  </si>
  <si>
    <t>TERMINACION DE SUPERFICIE</t>
  </si>
  <si>
    <t>17.2.1</t>
  </si>
  <si>
    <t>17.2.3</t>
  </si>
  <si>
    <t>CANAL DE INTERCONEXIÓN ENTRE FILTROS</t>
  </si>
  <si>
    <t>18.2.3</t>
  </si>
  <si>
    <t>CANAL CONTACTO CLORO Y SALIDA</t>
  </si>
  <si>
    <t>HORMIGON ARMADO EN:</t>
  </si>
  <si>
    <t>19.1.2.1</t>
  </si>
  <si>
    <t>19.2.3</t>
  </si>
  <si>
    <t xml:space="preserve">SUMINISTRO  DE: </t>
  </si>
  <si>
    <t>19.5.1</t>
  </si>
  <si>
    <t>VERTEDOR DE CONTROL REMOVIBLE 1.00X0.50 ACERO INOXIDABLE</t>
  </si>
  <si>
    <t>19.5.2</t>
  </si>
  <si>
    <t>DIFUSOR DE CLORO 0.50X0.80 PVC</t>
  </si>
  <si>
    <t>19.5.3</t>
  </si>
  <si>
    <t>19.5.4</t>
  </si>
  <si>
    <t>19.5.5</t>
  </si>
  <si>
    <t>VERTEDOR SALIDA</t>
  </si>
  <si>
    <t>19.6.2</t>
  </si>
  <si>
    <t>19.6.3</t>
  </si>
  <si>
    <t>19.6.1.1</t>
  </si>
  <si>
    <t>H.A. MUROS 0.20-2.98 QQ/M3</t>
  </si>
  <si>
    <t>DESAGÜE GENERAL PLANTA (REGISTRO 14.95X0.95)</t>
  </si>
  <si>
    <t>HORMIGON ARMADO EN</t>
  </si>
  <si>
    <t>20.1.2.1</t>
  </si>
  <si>
    <t>MUROS  0.20 - 3.71 QQ/M3</t>
  </si>
  <si>
    <t>20.2.4</t>
  </si>
  <si>
    <t>SUMINISTRO Y COLOCACION DE</t>
  </si>
  <si>
    <t>20.3.6</t>
  </si>
  <si>
    <t xml:space="preserve">TAPA ALUMINIO  (1.00 X 0.80) INCLUYE CANDADO  </t>
  </si>
  <si>
    <t>20.3.7</t>
  </si>
  <si>
    <t xml:space="preserve">TAPA ALUMINIO  (0.80 X 0.80)  INCLUYE CANDADO  </t>
  </si>
  <si>
    <t>20.3.8</t>
  </si>
  <si>
    <t>REJILLA P/ REGISTRO  (1.00X1.50)</t>
  </si>
  <si>
    <t>SALIDA GENERAL PLANTA (INC. TUBERIA A CARCAMO DE BOMBEO)</t>
  </si>
  <si>
    <t xml:space="preserve">SUMINISTRO Y COLOCACION DE </t>
  </si>
  <si>
    <t>21.1.1</t>
  </si>
  <si>
    <t xml:space="preserve">TUBERÍA 12" ACERO SCH-40 C/PROTECCION ANTICORROSIVA  </t>
  </si>
  <si>
    <t>21.1.2</t>
  </si>
  <si>
    <t xml:space="preserve">JUNTA MECANICA TIPO  DRESSER 12" DE 150 PSI </t>
  </si>
  <si>
    <t>21.1.3</t>
  </si>
  <si>
    <t xml:space="preserve">NIPLE 12" X 3' ACERO SCH- 40 C/PROTECCION ANTICORROSIVA  </t>
  </si>
  <si>
    <t>PASARELAS</t>
  </si>
  <si>
    <t>PAÑETE PASARELA</t>
  </si>
  <si>
    <t>BARANDAS H=1.00 M; 11/2" H.G.</t>
  </si>
  <si>
    <t>ESCALONES EN TOLA METÁLICA A=1.00 M</t>
  </si>
  <si>
    <t>ESCALERA EXTENSIBLE METÁLICA H=20´</t>
  </si>
  <si>
    <t xml:space="preserve">TAPA ALUMINIO  (0.50 X 0.50)  (INCLUYE CANDADO Y MANO DE OBRA)  </t>
  </si>
  <si>
    <t xml:space="preserve">TAPA ALUMINIO  (1.00 X 0.80) (INCLUYE CANDADO Y MANO DE OBRA)   </t>
  </si>
  <si>
    <t xml:space="preserve">TAPA ALUMINIO  (1.00 X 0.50) (INCLUYE CANDADO Y MANO DE OBRA)  </t>
  </si>
  <si>
    <t xml:space="preserve">TAPA ALUMINIO  (1.00 X 0.75) (INCLUYE CANDADO Y MANO DE OBRA) </t>
  </si>
  <si>
    <t>22.1.1</t>
  </si>
  <si>
    <t>H.A LOSA 0.12 - 1.25 QQ/M3</t>
  </si>
  <si>
    <t>TERMINACIÓN EXTERIOR PLANTA</t>
  </si>
  <si>
    <t>PAÑETE EXTERIOR</t>
  </si>
  <si>
    <t>ACERA PERIMETRAL 0.80 M</t>
  </si>
  <si>
    <t>PINTURA BASE BLANCA.</t>
  </si>
  <si>
    <t>PINTURA ACRILICA</t>
  </si>
  <si>
    <t>LETRERO Y LOGO DE INAPA</t>
  </si>
  <si>
    <t>APLICACIÓN DE</t>
  </si>
  <si>
    <t>IMPERMEABILIZANTE</t>
  </si>
  <si>
    <t>GLS</t>
  </si>
  <si>
    <t>ADITIVO</t>
  </si>
  <si>
    <t>PUESTA EN MARCHA Y OPERACIÓN DE LA PLANTA</t>
  </si>
  <si>
    <t>CASA DE QUÍMICOS</t>
  </si>
  <si>
    <t>REPLANTEO</t>
  </si>
  <si>
    <t>MOVIMIENTO DE TIERRA</t>
  </si>
  <si>
    <t xml:space="preserve">HORMIGON ARMADO EN: FC'= 240 KG/CM2 </t>
  </si>
  <si>
    <t xml:space="preserve">ZAPATA DE MUROS  0.25 - 0.66 QQ/M3 FC'= 210 KG/CM2 </t>
  </si>
  <si>
    <t xml:space="preserve">LOSA DE ENTREPISO  0.12 - 1.58 QQ/M3 FC'= 210 KG/CM2 </t>
  </si>
  <si>
    <t>LOSA DE TECHO  0.12 - 1.34 QQ/M3</t>
  </si>
  <si>
    <t>LOSA FONDO TINA   0.20 - 1.76 QQ/M3</t>
  </si>
  <si>
    <t>VIGA V1  0.20X0.15 - 9.27 QQ/M3</t>
  </si>
  <si>
    <t>VIGA VE  0.20X0.25 - 9.41 QQ/M3</t>
  </si>
  <si>
    <t>VIGA VT  0.20X0.25 - 5.87  QQ/M3</t>
  </si>
  <si>
    <t>VIGAS DINTELES  0.20X0.20 - 3.07 QQ/M3</t>
  </si>
  <si>
    <t>COLUMNA CA  0.20X0.20 - 3.07 QQ/M3</t>
  </si>
  <si>
    <t>COLUMNA C  0.20X0.20 - 4.40 QQ/M3</t>
  </si>
  <si>
    <t>MUROS TINA  0.15 - 3.06 QQ/M3</t>
  </si>
  <si>
    <t xml:space="preserve">ESCALERA ACCESO TINA  0.10 - 2.47 QQ/M3  </t>
  </si>
  <si>
    <t>MUROS BLOQUES</t>
  </si>
  <si>
    <t xml:space="preserve">MUROS BLOQUES 0.20 S.N.P </t>
  </si>
  <si>
    <t xml:space="preserve">MUROS BLOQUES 0.15 S.N.P. </t>
  </si>
  <si>
    <t>FINO TECHO</t>
  </si>
  <si>
    <t>ANTEPECHO</t>
  </si>
  <si>
    <t>PAÑETE LOSA ALREDEDOR TINA</t>
  </si>
  <si>
    <t>PAÑETE INTERIOR PULIDO MUROS TINA</t>
  </si>
  <si>
    <t>FINO FONDO PULIDO TINA</t>
  </si>
  <si>
    <t>REVESTIDO FIBRA DE VIDRIO TINA</t>
  </si>
  <si>
    <t xml:space="preserve">PISO DE GRANITO FONDO GRIS </t>
  </si>
  <si>
    <t>ZOCALOS</t>
  </si>
  <si>
    <t>PINTURA BASE BLANCA</t>
  </si>
  <si>
    <t>PORTAJES</t>
  </si>
  <si>
    <t>PUERTAS POLIMETAL (2.10 X 0.90 )  INCLUYE  INSTALACION</t>
  </si>
  <si>
    <t xml:space="preserve">PUERTA METÁLICA (2 HOJAS) (3.00 X 2.10 ) INCLUYE INSTALACION </t>
  </si>
  <si>
    <t>VENTANAS</t>
  </si>
  <si>
    <t xml:space="preserve">VENTANA ALUMINIO </t>
  </si>
  <si>
    <t>P2</t>
  </si>
  <si>
    <t>ESCALERA INTERIOR CARACOL; A=1.00 M, H=2.65 M</t>
  </si>
  <si>
    <t>TARIMA DE MADERA P/ SULFATO  2.00X1.00X0.20</t>
  </si>
  <si>
    <t xml:space="preserve">DIFUSOR DE SULFATO </t>
  </si>
  <si>
    <t>SUMINISTRO Y COLOCACION DE BOMBA DE 2H.P. (INCLUYE MANO DE OBRA Y ACCESORIOS)</t>
  </si>
  <si>
    <t>DESAGUE TINA SULFATO</t>
  </si>
  <si>
    <t>ELEVADOR DE SULFATO</t>
  </si>
  <si>
    <t>ESTRUCTURA METALICA ELEVADOR:</t>
  </si>
  <si>
    <t>15.1.1</t>
  </si>
  <si>
    <t>TOLA DE 4" X 82" X 3/16"</t>
  </si>
  <si>
    <t>15.1.2</t>
  </si>
  <si>
    <t>CORTES DE TOLA</t>
  </si>
  <si>
    <t>15.1.3</t>
  </si>
  <si>
    <t>TUBO DE 2" H.G. ESPESOR GRUESO</t>
  </si>
  <si>
    <t>15.1.4</t>
  </si>
  <si>
    <t>TUBO DE 2 1/2" H.G. ESPESOR GRUESO</t>
  </si>
  <si>
    <t>15.1.5</t>
  </si>
  <si>
    <t>BARRA CUADRADAS 3/4" X 3/4"</t>
  </si>
  <si>
    <t>15.1.6</t>
  </si>
  <si>
    <t>BARRA CUADRADAS 1/2" X 1/2"</t>
  </si>
  <si>
    <t>15.1.7</t>
  </si>
  <si>
    <t>ANGULARES  2" X 2" X 1/4"</t>
  </si>
  <si>
    <t>15.1.8</t>
  </si>
  <si>
    <t>ANGULARES 1 1/2" X 1 1/2" X 1/4"</t>
  </si>
  <si>
    <t>15.1.9</t>
  </si>
  <si>
    <t>PLANCHAS DE MALLA DESPLEGABLE 3/4"</t>
  </si>
  <si>
    <t>15.1.10</t>
  </si>
  <si>
    <t>CABLE DE ACERO CAP. 18,960 LBS</t>
  </si>
  <si>
    <t>PIE</t>
  </si>
  <si>
    <t>15.1.11</t>
  </si>
  <si>
    <t>GRAPAS P/ CABLE DE 1/2"</t>
  </si>
  <si>
    <t>15.1.12</t>
  </si>
  <si>
    <t>GRILLETE DE 2 TON.</t>
  </si>
  <si>
    <t>15.1.13</t>
  </si>
  <si>
    <t>GUARDACABO P/ CABLE DE 1/2"</t>
  </si>
  <si>
    <t>15.1.14</t>
  </si>
  <si>
    <t>PLANCHUELAS DE 3" X 3/8"</t>
  </si>
  <si>
    <t>15.1.15</t>
  </si>
  <si>
    <t>PERFIL " I ", CON OJAL DE SUJECION</t>
  </si>
  <si>
    <t>15.1.16</t>
  </si>
  <si>
    <t>SPRING INDUSTRIAL DE 4" P/ SOPORTE</t>
  </si>
  <si>
    <t>15.1.17</t>
  </si>
  <si>
    <t>MANO OBRA ESTRUCTURA METALICA Y SOLDADURA</t>
  </si>
  <si>
    <t>15.1.18</t>
  </si>
  <si>
    <t xml:space="preserve">SUMINISTRO  Y COLOCACION  DE DIFERENCIAL CAPACIDAD DE 1 TONELADA </t>
  </si>
  <si>
    <t>INSTALACIONES SANITARIAS</t>
  </si>
  <si>
    <t>LAVAMANOS COMPLETO</t>
  </si>
  <si>
    <t xml:space="preserve">INODORO COMPLETO </t>
  </si>
  <si>
    <t>PILETAS/ AZULEJOS</t>
  </si>
  <si>
    <t>DUCHA (C/LLAVE A EMPOTRAR)</t>
  </si>
  <si>
    <t xml:space="preserve">DESAGÜE DE PISO DE 2" </t>
  </si>
  <si>
    <t xml:space="preserve">FREGADERO DOBLE INOXIDABLE </t>
  </si>
  <si>
    <t>CÁMARA DE INSPECCIÓN</t>
  </si>
  <si>
    <t>MANO DE OBRA PLOMERO</t>
  </si>
  <si>
    <t>INSTALACIONES ELÉCTRICAS</t>
  </si>
  <si>
    <t>SALIDAS CENITALES 110V</t>
  </si>
  <si>
    <t>LAMPARA MERCURIO 175W 110V</t>
  </si>
  <si>
    <t>SALIDA TOMACORRIENTE DOBLE 120V</t>
  </si>
  <si>
    <t>SALIDA TOMACORRIENTE 240V</t>
  </si>
  <si>
    <t>SALIDA INTERRUCTOR SENCILLO</t>
  </si>
  <si>
    <t>PANEL DE DISTRIB. DE 6/12 ESPACIO  C/BREAKERS</t>
  </si>
  <si>
    <t>GABINETES  Y MESETAS</t>
  </si>
  <si>
    <t>GABINETE DE PARED</t>
  </si>
  <si>
    <t>GABINETE DE PISO</t>
  </si>
  <si>
    <t>MESETA DE MARMOLITE</t>
  </si>
  <si>
    <t>EQUIPO DE LABORATORIO</t>
  </si>
  <si>
    <t>TURBIDIMETRO NEFELOMETRICO T/MACH.MOD. 2100 P.</t>
  </si>
  <si>
    <t>EQ. DE PRUEBA DE JARRAS (CUBICAR C/FACTURA)</t>
  </si>
  <si>
    <t>BALANZA DE SEMIPRECISION DE 2610 GRS. M. CHAUS</t>
  </si>
  <si>
    <t>COMPARADOR DE CLORO LIBRE Y COMBINADO</t>
  </si>
  <si>
    <t>TERMÓMETRO DE VIDRIO DE 20 @ 110 · C</t>
  </si>
  <si>
    <t>JARRA 2000 M MARCA PYREX</t>
  </si>
  <si>
    <t>MATRAZ AFORADO DE 100 M VIDRIO</t>
  </si>
  <si>
    <t>MANÓMETRO MANUAL</t>
  </si>
  <si>
    <t>MOBILIARIO</t>
  </si>
  <si>
    <t xml:space="preserve">BANQUETAS DE PINO </t>
  </si>
  <si>
    <t>ESCRITORIO SECRETARIAL DE METAL LAMINADO</t>
  </si>
  <si>
    <t>SILLON SECRETARIAL SISTEMA NEUMATICO</t>
  </si>
  <si>
    <t>UTENSILIOS P/ LIMPIEZA</t>
  </si>
  <si>
    <t xml:space="preserve">PALA DE CONSTRUCCION </t>
  </si>
  <si>
    <t>CEPILLO DE ALAMBRE</t>
  </si>
  <si>
    <t>ESPATULA DE ACERO</t>
  </si>
  <si>
    <t>COLADORES C/PALOS 3.00M</t>
  </si>
  <si>
    <t>MACHETES</t>
  </si>
  <si>
    <t>AZADAS</t>
  </si>
  <si>
    <t>MANGUERA DE ALTA PRESION 11/2"</t>
  </si>
  <si>
    <t>CUBOS P/ LIMPIEZA</t>
  </si>
  <si>
    <t>SUAPER</t>
  </si>
  <si>
    <t>DETERGENTE 10 LIBS</t>
  </si>
  <si>
    <t>ESCOBILLONES</t>
  </si>
  <si>
    <t>RASTRILLOS DE HOJAS (HOJALATA)</t>
  </si>
  <si>
    <t>RASTRILLOS DE HF(C/ DIENTES)</t>
  </si>
  <si>
    <t xml:space="preserve">CASETA DE CLORO Y CLORADOR </t>
  </si>
  <si>
    <t xml:space="preserve">HORMIGON ARMADO EN: FC'= 210 KG/CM2 </t>
  </si>
  <si>
    <t xml:space="preserve">ZAPATA COLUMNA 1.22 QQ/M3 FC'= 180 KG/CM2 </t>
  </si>
  <si>
    <t xml:space="preserve">ZAPATA MURO 1.00 QQ/M3 FC'= 180 KG/CM2 </t>
  </si>
  <si>
    <t>VIGA AMARRE 0.15X0.15 - 5.38 QQ/M3</t>
  </si>
  <si>
    <t>VIGA DINTEL 0.15X0.10 - 4.76 QQ/M3</t>
  </si>
  <si>
    <t>COLUMNA AMARRE 0.15X0.15 - 7.62 QQ/M3</t>
  </si>
  <si>
    <t>LOSA DE TECHO 0.10- 0.65 QQ/M3</t>
  </si>
  <si>
    <t>MURO BLOCK CALADOS</t>
  </si>
  <si>
    <t>MURO BLOCK 6"</t>
  </si>
  <si>
    <t xml:space="preserve">PAÑETE </t>
  </si>
  <si>
    <t xml:space="preserve">FINO DE TECHO </t>
  </si>
  <si>
    <t xml:space="preserve">PISO HORMIGON  SIMPLE </t>
  </si>
  <si>
    <t>PUERTAS POLIMETAL INC INSTALACION</t>
  </si>
  <si>
    <t>ACERA EXTERIOR 0.60</t>
  </si>
  <si>
    <t>ELECTRIFICACIÓN</t>
  </si>
  <si>
    <t>ENTRADA ELÉCTRICA</t>
  </si>
  <si>
    <t>SALIDA ELÉCTRICA</t>
  </si>
  <si>
    <t xml:space="preserve">SUMINISTRO SISTEMA DE CLORACION </t>
  </si>
  <si>
    <t xml:space="preserve">CLORADOR RANGO APLICACION 0-20 LB/DIA </t>
  </si>
  <si>
    <t xml:space="preserve">CILINDRO DE CLORO LLENO (ENSTAND-BY) </t>
  </si>
  <si>
    <t xml:space="preserve">MANIFORD (INCLUYE PIEZAS, TUBERIA E INYECTOR) </t>
  </si>
  <si>
    <t xml:space="preserve">BOMBA TIPO BOOSTER 1 HP, 60 HZ, TDH 15 PIES MONOFASICA (INCLUYE PIEZAS Y TUBERIAS) </t>
  </si>
  <si>
    <t>REGISTRO DE APLICACION</t>
  </si>
  <si>
    <t xml:space="preserve">MANO DE OBRA  GENERAL </t>
  </si>
  <si>
    <t>LOGO Y LETRERO CASETA DE CLORO</t>
  </si>
  <si>
    <t>SISTEMA DE RODAJE DE CILINDROS; INCLUYE VIGA "H", (12" X 30'), 18L IB X PIÉ, TRANSPORTE, INSTALACIÓN Y DIFERENCIAL DE CADENA DE 5 TONELADAS ELECTRICO</t>
  </si>
  <si>
    <t xml:space="preserve">SISTEMA DE RODAJE DE CILINDROS; INCLUYE VIGA "H", (12" X 30'), 18L IB X PIÉ, TRANSPORTE, INSTALACIÓN </t>
  </si>
  <si>
    <t>DIFERENCIAL DE CADENA DE 2 TONELADAS ELECTRICO</t>
  </si>
  <si>
    <t>RIELES METALICOS P/APOYO DE CILINDROS(ANGULAR DE 3" X 3" X 1/4")</t>
  </si>
  <si>
    <t>ESTACION DE DUCHA Y LAVADO DE OJOS (INC INSTALACION )</t>
  </si>
  <si>
    <t xml:space="preserve">DISFUSOR DE CLORO </t>
  </si>
  <si>
    <t>IV</t>
  </si>
  <si>
    <t xml:space="preserve">CONSTRUCCION CASA DE OPERADOR (2 HABITACIONES) </t>
  </si>
  <si>
    <t>EXCAVACION MATERIAL NO CLASIFICADO A MANO</t>
  </si>
  <si>
    <t xml:space="preserve">RELLENO COMPACTADO A MANO </t>
  </si>
  <si>
    <t xml:space="preserve">BOTE DE MATERIAL C/CAMION D= 5 KM </t>
  </si>
  <si>
    <t xml:space="preserve">HORMIGON ARMADO EN: FC'=210 KG/CM2 </t>
  </si>
  <si>
    <t xml:space="preserve">ZAPATA DE MUROS 0.66 QQ/M3 FC'= 180 KG/CM2 </t>
  </si>
  <si>
    <t>DINTELES 0.15X0.30 - 3.00 QQ/M3</t>
  </si>
  <si>
    <t>LOSA DE TECHO 0.10 - 1.71 QQ/M3</t>
  </si>
  <si>
    <t>MUROS DE BLOQUES</t>
  </si>
  <si>
    <t xml:space="preserve">BLOQUES DE 6" B.N.P. (VER PLANOS) </t>
  </si>
  <si>
    <t xml:space="preserve">BLOQUES DE 6" S.N.P (VER PLANOS) </t>
  </si>
  <si>
    <t>TERMINACION  DE SUPERFICIE</t>
  </si>
  <si>
    <t>PAÑETE EN TECHO</t>
  </si>
  <si>
    <t>PAÑETE INTERIOR</t>
  </si>
  <si>
    <t>PAÑETE EXTERIOR Y VUELOS</t>
  </si>
  <si>
    <t xml:space="preserve">PISO GRANITO FONDO GRIS </t>
  </si>
  <si>
    <t>FINO DE TECHO</t>
  </si>
  <si>
    <t xml:space="preserve">ZOCALOS </t>
  </si>
  <si>
    <t xml:space="preserve">PINTURA ACRILICA </t>
  </si>
  <si>
    <t>SUMINISTRO E INSTALACION SANITARIA</t>
  </si>
  <si>
    <t>INODORO COMPLETO</t>
  </si>
  <si>
    <t>BARRA PARA CORTINA</t>
  </si>
  <si>
    <t>FREGADERO SENCILLO NIQUELADO</t>
  </si>
  <si>
    <t xml:space="preserve">CAMARA DE INSPECCION (SEGUN PLANOS) </t>
  </si>
  <si>
    <t xml:space="preserve">TRAMPA DE GRASA (SEGUN PLANOS) </t>
  </si>
  <si>
    <t xml:space="preserve">CAMARA SEPTICA (SEGUN PLANOS) </t>
  </si>
  <si>
    <t xml:space="preserve">POZO FILTRANTE (VER PLANOS) </t>
  </si>
  <si>
    <t>INSTALACIONES ELECTRICAS</t>
  </si>
  <si>
    <t>SALIDAS CENITALES</t>
  </si>
  <si>
    <t>TOMACORRIENTES 110 V EN DOBLE</t>
  </si>
  <si>
    <t>INTERRUPTORES SENCILLO</t>
  </si>
  <si>
    <t>CAJA DE BREAKER (2/4 CIRCUITOS)</t>
  </si>
  <si>
    <t>ENTRADA GENERAL</t>
  </si>
  <si>
    <t>PORTAJE</t>
  </si>
  <si>
    <t xml:space="preserve">PUERTA POLIMETAL ( 2.10 X 0.90 ) </t>
  </si>
  <si>
    <t>VENTANA</t>
  </si>
  <si>
    <t>VENTANA DE ALUMINIO</t>
  </si>
  <si>
    <t>LIMPIEZA FINAL</t>
  </si>
  <si>
    <t>V</t>
  </si>
  <si>
    <t>EXTERIOR GENERAL PLANTA Y ESTACION DE BOMBEO</t>
  </si>
  <si>
    <t>VERJA PERIMETRAL</t>
  </si>
  <si>
    <t>VERJA DE MALLA CICLONICA , TRES LINEAS DE BLOCKS</t>
  </si>
  <si>
    <t>COLUMNA C1 P/VERJA</t>
  </si>
  <si>
    <t>COLUMNA C2 P/VERJA</t>
  </si>
  <si>
    <t>PUERTA MALLA CICLONICA L=4.00M</t>
  </si>
  <si>
    <t>EMBELLECIMIENTO CON GRAVILLA</t>
  </si>
  <si>
    <t xml:space="preserve">CONSTRUCCION DE: </t>
  </si>
  <si>
    <t>CANALETA ENCACHADA</t>
  </si>
  <si>
    <t>CONTENES</t>
  </si>
  <si>
    <t>ACERAS 0.80M</t>
  </si>
  <si>
    <t>PREPARACION DE CALLES</t>
  </si>
  <si>
    <t>4.1</t>
  </si>
  <si>
    <t xml:space="preserve">REPLANTEO Y NIVELACION 6 HB  </t>
  </si>
  <si>
    <t>4.2</t>
  </si>
  <si>
    <t xml:space="preserve">SUMINISTRO MATERIAL DE MINA e=0.20 M D= 30 KM </t>
  </si>
  <si>
    <t>4.3</t>
  </si>
  <si>
    <t>REGADO, NIVELADO, MOJADO Y COMPACTADO</t>
  </si>
  <si>
    <t>4.4</t>
  </si>
  <si>
    <t>SUMINISTRO Y COLOCACION ASFALTO DE 2"</t>
  </si>
  <si>
    <t>4.5</t>
  </si>
  <si>
    <t xml:space="preserve">IMPRIMACION </t>
  </si>
  <si>
    <t xml:space="preserve">TRANSPORTE ASFALTO DISTANCIA D= 110 KM </t>
  </si>
  <si>
    <t>4.6</t>
  </si>
  <si>
    <t>SENALIZACION</t>
  </si>
  <si>
    <t>4.6.1</t>
  </si>
  <si>
    <t xml:space="preserve">PINTURA TRAFICO AMARILLA PARA PARQUEO </t>
  </si>
  <si>
    <t>4.6.2</t>
  </si>
  <si>
    <t xml:space="preserve">PARACHOQUES </t>
  </si>
  <si>
    <t>ORNAMENTACION</t>
  </si>
  <si>
    <t xml:space="preserve">PREPARACION DE AREA </t>
  </si>
  <si>
    <t>SUMINISTRO TIERRA P/RELLENO, NIVELACION Y SIEMBRA DE GRAMA Y PLANTAS (COLOCADA)</t>
  </si>
  <si>
    <t>GRAMA ENANA (SEMBRADA)</t>
  </si>
  <si>
    <t>SUMINISTRO Y SIEMBRA DE PLANTAS</t>
  </si>
  <si>
    <t>5.3.1</t>
  </si>
  <si>
    <t>PALMAS</t>
  </si>
  <si>
    <t>5.3.2</t>
  </si>
  <si>
    <t>SICALACIAS REBULUTA, ROSA DEL PERU Y FISCO LAURA</t>
  </si>
  <si>
    <t>5.3.3</t>
  </si>
  <si>
    <t>SICALACIAS ( PEQUENO)</t>
  </si>
  <si>
    <t>5.3.4</t>
  </si>
  <si>
    <t>SICALACIAS, PALMA FENIS Y MANILAS (MEDIANO)</t>
  </si>
  <si>
    <t>5.3.5</t>
  </si>
  <si>
    <t>SICALACIAS Y PALMAS FENIS (MAS GRANDE)</t>
  </si>
  <si>
    <t>5.3.6</t>
  </si>
  <si>
    <t>SICALACIAS PALMA FENIS Y MANILAS (GRANDE)</t>
  </si>
  <si>
    <t>5.3.7</t>
  </si>
  <si>
    <t>SICALACIAS,  PALMA FENIS Y MANILAS  (GIGANTES)</t>
  </si>
  <si>
    <t>5.3.8</t>
  </si>
  <si>
    <t>DURANTAS EN BOLA GRANDE, TU Y YO MAS GRANDE</t>
  </si>
  <si>
    <t>5.3.9</t>
  </si>
  <si>
    <t>DURANTAS EN BOLA GIGANTE, ARBOL GRI-GRI</t>
  </si>
  <si>
    <t>5.3.10</t>
  </si>
  <si>
    <t>DURANTAS EN BOLA MEDIANA</t>
  </si>
  <si>
    <t>5.3.11</t>
  </si>
  <si>
    <t>DURANTAS MEDIANA NO EN BOLA, JAMON CON PAN, CUFIAS</t>
  </si>
  <si>
    <t>5.3.12</t>
  </si>
  <si>
    <t>DURANTAS PEQUENAS PARA PASILLOS, MONDONGROS</t>
  </si>
  <si>
    <t>5.3.13</t>
  </si>
  <si>
    <t>OREGANILLOS VERDES BOLA GRANDE</t>
  </si>
  <si>
    <t>5.3.14</t>
  </si>
  <si>
    <t>OREGANILLOS VERDE Y BLANCO</t>
  </si>
  <si>
    <t>5.3.15</t>
  </si>
  <si>
    <t>OREGANILLOS VERDE GRANDE, TU Y YO GRANDE, CROTOS, CANCION DE LA INDIA, FISCO ISLA VERDE, FUCANTI GRANDE</t>
  </si>
  <si>
    <t>5.3.16</t>
  </si>
  <si>
    <t>TU Y YO MEDIANA, PAJONES, TRINITARIAS</t>
  </si>
  <si>
    <t>5.3.17</t>
  </si>
  <si>
    <t>TU Y YO PEQUENA</t>
  </si>
  <si>
    <t>5.3.18</t>
  </si>
  <si>
    <t>TU Y YO GIGANTE, GALLEGO GRANDE</t>
  </si>
  <si>
    <t>5.3.19</t>
  </si>
  <si>
    <t>MANICITOS</t>
  </si>
  <si>
    <t>5.3.20</t>
  </si>
  <si>
    <t>FUCANTI MEDIANO</t>
  </si>
  <si>
    <t>5.3.21</t>
  </si>
  <si>
    <t>GALLEGO MEDIANO</t>
  </si>
  <si>
    <t>5.3.22</t>
  </si>
  <si>
    <t>GALLEGO PEQUENO</t>
  </si>
  <si>
    <t>5.3.23</t>
  </si>
  <si>
    <t>CORALILLOS</t>
  </si>
  <si>
    <t>5.3.24</t>
  </si>
  <si>
    <t>KIOSCOS</t>
  </si>
  <si>
    <t>5.3.25</t>
  </si>
  <si>
    <t>ARBOL ROBLE AMARILLO</t>
  </si>
  <si>
    <t>5.3.26</t>
  </si>
  <si>
    <t>ARBOL PINO ARACAURY</t>
  </si>
  <si>
    <t>5.3.27</t>
  </si>
  <si>
    <t>FILODENDROS</t>
  </si>
  <si>
    <t>5.3.28</t>
  </si>
  <si>
    <t>ISABEL SEGUNDA</t>
  </si>
  <si>
    <t>5.3.29</t>
  </si>
  <si>
    <t>PALMAS TRIANGULAR</t>
  </si>
  <si>
    <t>5.3.30</t>
  </si>
  <si>
    <t>MANO DE OBRA SIEMBRA PLANTAS</t>
  </si>
  <si>
    <t>5.3.31</t>
  </si>
  <si>
    <t xml:space="preserve">MANTENIMIENTO DE LA ORNAMENTACION POR EL CONTRATISTA (INCLUYE 2 OBREROS, AGUA, UNA MANGUERA, UNA TIJERA Y UNA PALA)  15 DIAS DE DURACION  </t>
  </si>
  <si>
    <t>VARIOS</t>
  </si>
  <si>
    <t>5.4.1</t>
  </si>
  <si>
    <t>SACOS DE ACERIN Y CENIZA DE ARROZ</t>
  </si>
  <si>
    <t>SACO DE TIERRA ABONADA</t>
  </si>
  <si>
    <t>TARROS GRANDES</t>
  </si>
  <si>
    <t>TARROS MEDIANOS</t>
  </si>
  <si>
    <t>FUMIGACION P/HORMIGAS</t>
  </si>
  <si>
    <t>LIMPIEZA FINAL 4 HB</t>
  </si>
  <si>
    <t>VI</t>
  </si>
  <si>
    <t xml:space="preserve">DESAGUE GENERAL DE LA PLANTA </t>
  </si>
  <si>
    <t xml:space="preserve">MOVIMIENTO DE TIERRA </t>
  </si>
  <si>
    <t xml:space="preserve">EXCAVACION MATERIAL NO CLASIFICADO C/EQUIPO </t>
  </si>
  <si>
    <t xml:space="preserve">ASIENTO DE ARENA </t>
  </si>
  <si>
    <t>RELLENO COMPACTADO  C/COMPACTADOR MECANICO EN CAPAS DE 0.30 M</t>
  </si>
  <si>
    <t xml:space="preserve">SUMINISTRO DE TUBERIA </t>
  </si>
  <si>
    <t>DE 12" ACERO SCH-40 C/PROTECCION ANTICORROSIVA  SIN COSTURA</t>
  </si>
  <si>
    <t xml:space="preserve">DE 12" PVC SDR-26 C/J.G. </t>
  </si>
  <si>
    <t xml:space="preserve">COLOCACION  DE TUBERIA </t>
  </si>
  <si>
    <t>DE 12" ACERO SCH-40 C/PROTECCION ANTICORROSIVA SIN COSTURA</t>
  </si>
  <si>
    <t>SUMINISTRO Y COLOCACION DE PIEZAS</t>
  </si>
  <si>
    <t xml:space="preserve">CODO DE 12" X  45 ACERO SCH-30 C/PROTECCION ANTICORROSIVA </t>
  </si>
  <si>
    <t xml:space="preserve">ANCLAJES DE H.A P/TUBERIA DE 12"  SEGÚN DETALLE </t>
  </si>
  <si>
    <t>REGISTROS PREFARICADOS</t>
  </si>
  <si>
    <t>DE 1.50 A 2.00 M</t>
  </si>
  <si>
    <t>DE 2.51 A 3.00 M</t>
  </si>
  <si>
    <t>DE 3.01 A 3.50 M</t>
  </si>
  <si>
    <t xml:space="preserve">CAMARA ROMPEDORA DE PRESION </t>
  </si>
  <si>
    <t xml:space="preserve">REPLANTEO </t>
  </si>
  <si>
    <t>8.3.1</t>
  </si>
  <si>
    <t>LOSA DE FONDO 0.15 - 2.30 QQ/M3</t>
  </si>
  <si>
    <t>8.3.2</t>
  </si>
  <si>
    <t>MURO 0.15 - 1.40  QQ/M3</t>
  </si>
  <si>
    <t>8.3.3</t>
  </si>
  <si>
    <t>LOSA DE TECHO 0.12 - 1.18 QQ/M3</t>
  </si>
  <si>
    <t xml:space="preserve">FINO DE FONDO </t>
  </si>
  <si>
    <t xml:space="preserve">PAÑETE EXTERIOR </t>
  </si>
  <si>
    <t xml:space="preserve">PAÑETE INTERIOR </t>
  </si>
  <si>
    <t>8.4.6</t>
  </si>
  <si>
    <t xml:space="preserve">PINTURA AZUL DE MANTENIMIENTO </t>
  </si>
  <si>
    <t xml:space="preserve">SUMINISTRO Y COLOCACION DE: </t>
  </si>
  <si>
    <t>8.5.1</t>
  </si>
  <si>
    <t xml:space="preserve">TAPA METALICA ( 0.70 X 0.70 ) (INCLUYE CANDADO Y MANO DE OBRA) </t>
  </si>
  <si>
    <t>8.5.2</t>
  </si>
  <si>
    <t>ESCALERA DE H.G. L=1.50 M</t>
  </si>
  <si>
    <t>8.5.3</t>
  </si>
  <si>
    <t xml:space="preserve">NIPLE DE 12" X 3' ACERO  SCH-40 C/PROTECCION ANTICORROSIVA </t>
  </si>
  <si>
    <t>8.5.4</t>
  </si>
  <si>
    <t xml:space="preserve">NIPLE DE 8" X 3' ACERO SCH-40 C/PROTECCION ANTICORROSIVA </t>
  </si>
  <si>
    <t>8.5.5</t>
  </si>
  <si>
    <t xml:space="preserve">CODO DE 8" X 90 ACERO SCH-40 C/PROTECCION ANTICORROSIVA </t>
  </si>
  <si>
    <t>8.5.6</t>
  </si>
  <si>
    <t xml:space="preserve">TEE DE 12" X 12" ACERO  SCH-40 C/PROTECCION ANTICORROSIVA </t>
  </si>
  <si>
    <t>8.5.7</t>
  </si>
  <si>
    <t xml:space="preserve">REDUCCION DE 12" X 8" ACERO SCH-40 C/PROTECCION ANTICORROSIVA </t>
  </si>
  <si>
    <t>8.5.8</t>
  </si>
  <si>
    <t>CAMINO DE ACCESO A PLANTA POTABILIZADORA L=462.84 M</t>
  </si>
  <si>
    <t xml:space="preserve">RECONSTRUCCION CANALETA (52 M) </t>
  </si>
  <si>
    <t xml:space="preserve">DEMOLICION DE ENCACHE </t>
  </si>
  <si>
    <t xml:space="preserve">CONSTRUCCION CANALETA ENCACHADA 0.20 M </t>
  </si>
  <si>
    <t xml:space="preserve">ENCACHES EN TALUD DEL CAMINO  0.20 M </t>
  </si>
  <si>
    <t xml:space="preserve">SUMINISTRO MATERIAL DE MINA PARA MEJORAR EL CAMINO DE ACCESO A PLANTA DE TRATAMIENTO L= 462.84 M Y A= 5 M </t>
  </si>
  <si>
    <t xml:space="preserve">MATERIAL DE MINA D= 30 KM e=0.20 m </t>
  </si>
  <si>
    <t xml:space="preserve">PERFILADO, REGADO, NIVELADO Y MAJADO MATERIAL DE PRESTAMO </t>
  </si>
  <si>
    <t xml:space="preserve">PAVIMENTACION CAMINO DE ACCESO A OBRA DE TOMA  L = 462.84 M A= 5 M </t>
  </si>
  <si>
    <t>IMPRIMACION SENCILLA</t>
  </si>
  <si>
    <t>RIEGO ADHERENCIA</t>
  </si>
  <si>
    <t xml:space="preserve">CARPETA ASFALTICA DE 2" </t>
  </si>
  <si>
    <t xml:space="preserve">COLOCACION CARPETA  ASFALTICA 2" </t>
  </si>
  <si>
    <t xml:space="preserve">TRANSPORTE ASFALTO </t>
  </si>
  <si>
    <t>KM-M3E</t>
  </si>
  <si>
    <t xml:space="preserve">CONSTRUCCION DE ALCANTARILLA CON CAJON DE 24" </t>
  </si>
  <si>
    <t xml:space="preserve">BOTE MATERIAL C/CAMION D= 5 KM </t>
  </si>
  <si>
    <t xml:space="preserve">SUMINISTRO DE MATERIAL DE MINA D= 30 KM e= 0.20 m </t>
  </si>
  <si>
    <t>9.3.1</t>
  </si>
  <si>
    <t>DE 24" H.A  CLASE V</t>
  </si>
  <si>
    <t xml:space="preserve">COLOCACION DE TUBERIA </t>
  </si>
  <si>
    <t xml:space="preserve">CABEZAL DE DESCARGA </t>
  </si>
  <si>
    <t>TOTAL FASE C</t>
  </si>
  <si>
    <t>D</t>
  </si>
  <si>
    <t>CONVERSION DE PLANTA LENTA DE 8.8 L.P.S LA GORRA EXISTENTE  A  CONVERTIR EN DEPOSITO REGULADOR DE 1,000 M3</t>
  </si>
  <si>
    <t xml:space="preserve">LIMPIEZA Y DESYERBE AREA DE PLANTA EXISTENTE </t>
  </si>
  <si>
    <t xml:space="preserve">OBREROS 6 HB </t>
  </si>
  <si>
    <t xml:space="preserve">BOTE DE MALEZA </t>
  </si>
  <si>
    <t xml:space="preserve">VIAJE </t>
  </si>
  <si>
    <t xml:space="preserve">EXTRACCION MATERIAL FILTRANTE </t>
  </si>
  <si>
    <t>HORMIGON ARMADO EN: FC'=240 KG/CM2</t>
  </si>
  <si>
    <t>VIGA PRINCIPALES ( 0.30 X 0.55 ) 4.06 QQ/M3</t>
  </si>
  <si>
    <t>VIGA DE APOYO V- A ( 0.30 X 0.55 ) 6.07 QQ/M3</t>
  </si>
  <si>
    <t>VIGA DE APOYO V- AC ( 0.30 X 0.55 ) 3.52 QQ/M3</t>
  </si>
  <si>
    <t>LOSA DE TECHO 0.15 - 0.41 QQ/M3</t>
  </si>
  <si>
    <t>PINTURA AZUL ACRILICA</t>
  </si>
  <si>
    <t xml:space="preserve">PINTURA AZUL ACRILICA PLANTA A CONVERTIR EN DEPOSITO DE LA GORRA </t>
  </si>
  <si>
    <t>REMOCION,DE,OLICION Y DESMONTE</t>
  </si>
  <si>
    <t xml:space="preserve">REMOCION VERJA ALAMBRE DE PUAS  </t>
  </si>
  <si>
    <t>DEMOLICION MUROS DE H.A. 6 HB</t>
  </si>
  <si>
    <t>DESMONTE TECHO ASBESTO CEMENTO 4 HB</t>
  </si>
  <si>
    <t xml:space="preserve"> MURO TERMINADO EN CIERRE DE HUECOS (INCLUYE MATERIALES Y MANO DE OBRA) </t>
  </si>
  <si>
    <t>HORMIGON ARMADO EN: FC'=280 KG/CM2 - 3.00 QQ/M3</t>
  </si>
  <si>
    <t>PANETE PULIDO</t>
  </si>
  <si>
    <t xml:space="preserve">VERJA DE MALLA CICLONICA C/TRES LINEAS DE BLOCK </t>
  </si>
  <si>
    <t xml:space="preserve">MALLA CICLONICA </t>
  </si>
  <si>
    <t xml:space="preserve">COLUMNAS C2 </t>
  </si>
  <si>
    <t xml:space="preserve">COLUMNAS C1 </t>
  </si>
  <si>
    <t xml:space="preserve">TUBERIA DE 8" PVC SDR-26 C/J.G. </t>
  </si>
  <si>
    <t xml:space="preserve">CODO DE 8" X 45 ACERO SCH-40 C/PROTECCION ANTICORROSIVA </t>
  </si>
  <si>
    <t xml:space="preserve">TEE 6" X 6"  ACERO SCH-40 C/PROTECCION ANTICORROSIVA </t>
  </si>
  <si>
    <t xml:space="preserve">REDUCCION DE 8" X 6"  ACERO  SCH-40 C/PROTECCION ANTICORROSIVA </t>
  </si>
  <si>
    <t xml:space="preserve">JUNTA MECANICA TIPO  DRESSER DE 8" </t>
  </si>
  <si>
    <t xml:space="preserve">JUNTA MECANICA TIPO  DRESSER DE 6" </t>
  </si>
  <si>
    <t xml:space="preserve">INSTALACIONES DE PERNOS PARA ANCLAR VIGA CON MURO EXISTENTE </t>
  </si>
  <si>
    <t xml:space="preserve">TORNILLO CABEZA EXAGONAL DE 3/4"  X 5" </t>
  </si>
  <si>
    <t xml:space="preserve">TARUGO DE PRESION EXPANSION MECANICA  </t>
  </si>
  <si>
    <t xml:space="preserve">MARTILLO HILTI </t>
  </si>
  <si>
    <t>MANO DE OBRA 2 HB</t>
  </si>
  <si>
    <t xml:space="preserve">EXTRACCION MATERIAL DE FILTRO </t>
  </si>
  <si>
    <t xml:space="preserve">EMBELLECIMIENTO C/GRAVILLA (INCLUYE NIVELACION) </t>
  </si>
  <si>
    <t xml:space="preserve">LOGO Y LETRERO DE INAPA </t>
  </si>
  <si>
    <t xml:space="preserve">REHABILITACION VERJA DE MALLA CICLONICA EXISTENTE(INCLUYE PINTURA, PALOMETAS, ALMABRE Y MANO DE OBRA) </t>
  </si>
  <si>
    <t xml:space="preserve">BOTE DE MATERIAL DE FILTRO C/CAMION D= 5 KM </t>
  </si>
  <si>
    <t xml:space="preserve"> ACERA PERIMETRAL 0.80 M</t>
  </si>
  <si>
    <t xml:space="preserve">DEMOLICION DE ACERA Y LIMPIEZA DE LOS REEGISTROS, MALLA CICLONICA Y LOS ENCACHES EXISTENTES </t>
  </si>
  <si>
    <t xml:space="preserve">PERSONAL 8 HB </t>
  </si>
  <si>
    <t xml:space="preserve">BOTE DE MATERIAL PRODUCTO DE LIMPIEZA Y DEMOLICION </t>
  </si>
  <si>
    <t>VIAJE</t>
  </si>
  <si>
    <t xml:space="preserve">TERMINACION DE LOS REGISTROS EXISTENTES (INCLUYE MANO DE OBRA, MATERIALES Y TAPA METALICA 0.90 X 0.90 ) </t>
  </si>
  <si>
    <t>EXTRACCION DE MATERIAL EN TODA EL AREA DE UBICACION e=0.15 M</t>
  </si>
  <si>
    <t xml:space="preserve">EXCAVACION MATERIAL A MANO </t>
  </si>
  <si>
    <t xml:space="preserve">HORMIGON SIMPLE FC'=180 KG/CM2 </t>
  </si>
  <si>
    <t xml:space="preserve">MURO DE BLOCK DE 6" (INCLUYE MANO DE OBRA Y MATERIALES) </t>
  </si>
  <si>
    <t>SUB-TOTAL D</t>
  </si>
  <si>
    <t>E</t>
  </si>
  <si>
    <t xml:space="preserve">MEJORAMIENTO EN LA PLANTA DE TRATAMIENTO LENTA DEL ACUEDUCTO DE  PARTIDO  </t>
  </si>
  <si>
    <t xml:space="preserve">EXTRACCION DE VALVULA DE COMPUERTA DE 12"H.F. PLATILLADA COMPLETA </t>
  </si>
  <si>
    <t xml:space="preserve">MOVIMIENTO DE TIERRA 2 HB </t>
  </si>
  <si>
    <t xml:space="preserve">EQUIPO DE CORTE </t>
  </si>
  <si>
    <t xml:space="preserve">EQUIPO DE SOLDADURA </t>
  </si>
  <si>
    <t xml:space="preserve">SOLDADOR </t>
  </si>
  <si>
    <t xml:space="preserve">AYUDANTE DE SOLDADOR </t>
  </si>
  <si>
    <t xml:space="preserve">COMPUERTA DE 12"H.F. PLATILLADA COMPLETA DE 150 PSI (INCLUYE: CUERPO DE LA VALVULA, TORNILLOS 5/8" X 3", JUNTA DE GOMA, NIPLE PLATILLADO DE Ø X 12", JUNTA DRESSER Ø,  MOVIMIENTO DE TIERRA Y MANO DE OBRA) </t>
  </si>
  <si>
    <t xml:space="preserve">MEJORAMIENTO DEL REGISTRO (INCLUYE TAPA METALICA, CANDADO, MATERIALES MENORES Y MANO DE OBRA)  </t>
  </si>
  <si>
    <t xml:space="preserve">PINTURA GENERAL EN PLANTA </t>
  </si>
  <si>
    <t xml:space="preserve">ACRILICA MANTENIMIENTO (INCLUYE RAPILLADO) </t>
  </si>
  <si>
    <t xml:space="preserve">COLOCACION DE ASBESTO CEMENTO DEL DESMONTE DE LA PLANTA DE PARTIDO LA GORRA A CONVERTIR EN DEPOSITO REGULADOR </t>
  </si>
  <si>
    <t xml:space="preserve">USO DE EQUIPO (PLANTA Y TALADRO) </t>
  </si>
  <si>
    <t xml:space="preserve">SUMINISTRO E INSTALACION DE ESCALERAS H= 4.00 M </t>
  </si>
  <si>
    <t>ELECTRIFICACION PRIMARIA, SECUNDARIA, CASA DE OPERADOR, CASETA DE CLORO Y EQUIPAMIENTO</t>
  </si>
  <si>
    <t>ELECTRIFICACION PRIMARIA</t>
  </si>
  <si>
    <t>POSTE H.A.V. 35´500 DAN</t>
  </si>
  <si>
    <t>ESTRUCTURA MT-101</t>
  </si>
  <si>
    <t>ESTRUCTURA MT-105</t>
  </si>
  <si>
    <t>ESTRUCTURA HA-106</t>
  </si>
  <si>
    <t>ESTRUCTURA HA-100B</t>
  </si>
  <si>
    <t>ESTRUCTURA PR-101</t>
  </si>
  <si>
    <t>ALAMBRE AAA C NO. 1/0</t>
  </si>
  <si>
    <t>PIES</t>
  </si>
  <si>
    <t>CUT-OUT 100 A</t>
  </si>
  <si>
    <t>PARARRAYOS 9 KV</t>
  </si>
  <si>
    <t>SOPORTE CUT-OUT-PARARRAYOS</t>
  </si>
  <si>
    <t>HOYOS P/POSTES</t>
  </si>
  <si>
    <t>HOYOS P/VIENTOS</t>
  </si>
  <si>
    <t>TRANSFORMADOR 15 KVA, 1Ǿ, 7200/120-240V TIPO POSTES SUM. EN ACEITE</t>
  </si>
  <si>
    <t>SOPORTE SIMPLE TRANSFORMADOR</t>
  </si>
  <si>
    <t xml:space="preserve"> IZADO POSTE</t>
  </si>
  <si>
    <t xml:space="preserve">M/O ELECTRICA PRIMARIA </t>
  </si>
  <si>
    <t>ELECTRIFICACION SECUNDARIA HASTA PANEL GENERAL EN LA PLANTA</t>
  </si>
  <si>
    <t>CONDULET Ǿ, 2´´</t>
  </si>
  <si>
    <t>TUBO IMC Ǿ, 2´´</t>
  </si>
  <si>
    <t>CURVA PVC  Ǿ, 2´´ REFORZADO</t>
  </si>
  <si>
    <t>ADAPTADOR HEMBRA PVC  Ǿ, 2´´</t>
  </si>
  <si>
    <t>REGISTRO HORMIGON 0.40 X 0.40X0.40</t>
  </si>
  <si>
    <t>TUBO PVC  Ǿ, 2´´ SDR-26 HASTA PANEL</t>
  </si>
  <si>
    <t>PANEL DE DISTRIBUCION DE 12/24 CTO. PARA EMPOSTRAL</t>
  </si>
  <si>
    <t>BREAKER GRUESO 20,30 AMPS.</t>
  </si>
  <si>
    <t>SALIDA LUMINARIA</t>
  </si>
  <si>
    <t>SALIDA T.C. 110V DOBLE</t>
  </si>
  <si>
    <t>SALIDA INTERRUPTOR SIMPLE</t>
  </si>
  <si>
    <t>SALIDA INTERRUPTOR TRIPLE</t>
  </si>
  <si>
    <t>ALAMBRE THW · NO.4</t>
  </si>
  <si>
    <t>ALAMBRE THW · NO.8</t>
  </si>
  <si>
    <t>ARRANCADOR PARA DOS MOTORES 1 1/2 HP A 220V, 1Ǿ</t>
  </si>
  <si>
    <t>SALIDA EN EMT Ǿ 1/2´´ PARA ALIMENTAR AGITADORES</t>
  </si>
  <si>
    <t>SALIDA EN EMT Ǿ 1/2´´ PARA ALIMENTAR BOMBAS DOSIFICADORAS</t>
  </si>
  <si>
    <t>M/O ELECTRIFICACION SECUNDARIA</t>
  </si>
  <si>
    <t>ELECTRIFICADOR CASA DEL OPERADOR</t>
  </si>
  <si>
    <t>SALIDA PANEL DE DISTRIBUCIONB DE 4/8 CTOS</t>
  </si>
  <si>
    <t>SALIDA LUMINARIAS</t>
  </si>
  <si>
    <t>SALIDA INTERRUPTOR DOBLE</t>
  </si>
  <si>
    <t>ILUMINACION EXTERIOR</t>
  </si>
  <si>
    <t>POSTE H.A 30 PIES CLASE III</t>
  </si>
  <si>
    <t xml:space="preserve">LAMPARA 250 MATTS CABEZA </t>
  </si>
  <si>
    <t>REGISTRO 0.40 M X 0.40 HORMIGON</t>
  </si>
  <si>
    <t>EXCAVACION MATERIAL NO CLASIFICADO A MANO EN ZANJA P/CABLES 46.00M X 0.40 X 0.40M</t>
  </si>
  <si>
    <t>CABLE 10/2 VINIL</t>
  </si>
  <si>
    <t>ALAMBRE THW  NO.4</t>
  </si>
  <si>
    <t>ALAMBRE THW ·  NO.8</t>
  </si>
  <si>
    <t>ALAMBRE THW ·  NO.10</t>
  </si>
  <si>
    <t>TUBERIAS PVC SDR-26  Ǿ 2´´X19</t>
  </si>
  <si>
    <t>M/O ILUMINACION EXTERIOR</t>
  </si>
  <si>
    <t>ELECTRIFICACION CASETA CLORACION</t>
  </si>
  <si>
    <t>ALAMBRE THW NO.8</t>
  </si>
  <si>
    <t>ALAMBRE THW NO.10</t>
  </si>
  <si>
    <t>ALAMBRE THW NO.12</t>
  </si>
  <si>
    <t>SALIDA PANEL BREAKER 2/4 CTOS(INC. 2 BK. 20A)</t>
  </si>
  <si>
    <t>SALIDA  INTERRUPTOR SIMPLE</t>
  </si>
  <si>
    <t>M/O ELECTRICA</t>
  </si>
  <si>
    <t>SUMINISTRO E INSTALACION  DOS (2) BOMBA CENTRIFUGA HORIZONTAL 50 GPM, 100' TDH,2HP,220V,1Ø CON TANQUE HIDRONEUMATICO DE 40 GLS Y ACCESORIOS</t>
  </si>
  <si>
    <t>INSTALACION GENERADOR ELECTRICO</t>
  </si>
  <si>
    <t>SUMINISTRO DE  GENERADOR ELECTRICO 10KW</t>
  </si>
  <si>
    <t>INSTALACION GENERADOR ELECTRICO 10KW</t>
  </si>
  <si>
    <t>CONSTRUCCION SISTEMA ESCAPE DE GASES</t>
  </si>
  <si>
    <t>CONSTRUCCION SISTEMA ALIMENTACION COMBUSTIBLE</t>
  </si>
  <si>
    <t>SUM. Y COLOC. TANQUE COMB.  500 GLS (LLENO EN SITIO)</t>
  </si>
  <si>
    <t>CONDUCTOR THW NO.2</t>
  </si>
  <si>
    <t>CONECTOR PARA CONDUCTOR THW NO.2</t>
  </si>
  <si>
    <t>MAIN BREAKER 100/2 AMP</t>
  </si>
  <si>
    <t>TRANSF. SWICH MANUAL 150/2 AMP</t>
  </si>
  <si>
    <t>TUBERIA MT  1 1/2 ´´ X 10´</t>
  </si>
  <si>
    <t>CURVA MT 1 1/2´´</t>
  </si>
  <si>
    <t xml:space="preserve">TAPE DE GOMA </t>
  </si>
  <si>
    <t xml:space="preserve">TAPE DE PLASTICO </t>
  </si>
  <si>
    <t>MANO DE OBRA ELECTRICA</t>
  </si>
  <si>
    <t>CONSTRUCCION CASETA GENERADOR 20KW</t>
  </si>
  <si>
    <t xml:space="preserve">HORMIGÓN ARMADO EN: FC'= 210 KG/CM2 </t>
  </si>
  <si>
    <t xml:space="preserve"> ZAPATA MURO (INCLUYE 2 A.P. C1 ) 0.79 QQ/M3 FC'= 180 KG/CM2 </t>
  </si>
  <si>
    <t>COLUMNA ( 0.20 X 0.20 )  4.58 QQ/M3</t>
  </si>
  <si>
    <t>DINTEL ( 0.15 X 0.20 )  4.18 QQ/M3</t>
  </si>
  <si>
    <t>8.3.4</t>
  </si>
  <si>
    <t>LOSA DE TECHO ( 0.50 X 0.13 )  1.06 QQ/M3</t>
  </si>
  <si>
    <t>8.3.5</t>
  </si>
  <si>
    <t>VIGA ( 0.20 X 0.20 )  4.64 QQ/M3</t>
  </si>
  <si>
    <t>8.3.6</t>
  </si>
  <si>
    <t xml:space="preserve"> BASE H.A. P/PLANTA ( 3.20  X 1.85 )  0.63 QQ/M3</t>
  </si>
  <si>
    <t xml:space="preserve">PISO H.S. PULIDO  </t>
  </si>
  <si>
    <t>MURO DE BLOQUES</t>
  </si>
  <si>
    <t xml:space="preserve"> DE 6'' B.N.P </t>
  </si>
  <si>
    <t xml:space="preserve">DE 6'' S.N.P </t>
  </si>
  <si>
    <t xml:space="preserve">CALADOS </t>
  </si>
  <si>
    <t>TERMINACIÓN DE SUPERFICIE:</t>
  </si>
  <si>
    <t>8.6.1</t>
  </si>
  <si>
    <t>PINTURA AZUL MANTENIMIENTO</t>
  </si>
  <si>
    <t>8.6.2</t>
  </si>
  <si>
    <t xml:space="preserve">PAÑETE EXTERIOR (INC. VUELOS) </t>
  </si>
  <si>
    <t>8.6.3</t>
  </si>
  <si>
    <t>8.6.4</t>
  </si>
  <si>
    <t>8.6.5</t>
  </si>
  <si>
    <t xml:space="preserve">FINO LOSA DE TECHO  </t>
  </si>
  <si>
    <t xml:space="preserve">ENTRADA GENERAL </t>
  </si>
  <si>
    <t>SALIDA</t>
  </si>
  <si>
    <t>PUERTA METÁLICA ENROLLABLE</t>
  </si>
  <si>
    <t>LOGO DE INAPA</t>
  </si>
  <si>
    <t>SUB-TOTAL E</t>
  </si>
  <si>
    <t>F</t>
  </si>
  <si>
    <t>SUMINISTROS Y COLOCACION  DE EQUIPOS</t>
  </si>
  <si>
    <t xml:space="preserve">BOQUILLAS ORTHOS MODELO D CON 0.30 MM DE APERTURA EN RANURA PARA LAVADO CON AGUA Y AIRE EN FILTROS (45 U/M2) </t>
  </si>
  <si>
    <t>SUMINISTRO E INSTALACION PLANTA ELECTRICA DE EMERGENCIA DE 10 KVA,120/240V,IØ,DIESEL</t>
  </si>
  <si>
    <t>SUMINISTRO E INSTALACION BOMBAS DOSIFICADORAS DE SULFATO  TIPO DIAFRAGMA, CON RANGO DE APLICACION       0-10 GPM, CARCASA EN FIBRA REFORZADA CON POLIPROPILENO, CUERPO BOMBA EN PVDF DIAFRAGMA EN PTFE , POTENCIA MOTOR 1/4 HP, JUNTAS DE FPM/FKM, TUBO DE POLI</t>
  </si>
  <si>
    <t>SUMINISTRO E INSTALACION AGITADORES (MIXERS) SUFATO DE ALUMINIO,MOTOR 11/2 HP, MONOFASICO 115/230V ,1750 RPM CON MOTO - REDUCTOR A 300 RPM, VASTAGO 3/4" ACERO INOXIDABLE , ASPAS C/4 ALETAS ACERO INOXIDABLE L=4"  (CUBICAR C/FACTURA)</t>
  </si>
  <si>
    <t xml:space="preserve">SUMINISTRO E INSTALACION BLOWER SOPLADOR CAESER TIPO MP5MV 412 CFM V, 7 PSI, CON UN MOTOR ELECTRICO BALDOR O TECO WESTINHAUSE DE 15 HP 1750 RPM, 220/440V 60 HZ, RELACION DE VELOCIDAD REDUCIDA A 1500 RPM POR POLEAS, INCLUYE SILENCIADOR DE ENTRADA 12" X 36" CONEXION DE 4" PLATILLADO, FILTRO DE AIRE DE 450 CFM, Y SILENCIADOR DE SALIDA DE 12" X 36", CONECCIONES PLATILLADAS ATIVIBRADORES DE ENTRADA Y SALIDA 125 PSI CEQUE TIPO WAFER DE 4" Y VALVULA DE MARIPOSA </t>
  </si>
  <si>
    <t xml:space="preserve">SUMINISTRO E INSTALACION DE VALVULA DE LIBERACION DE 4" CON SILENCIADOR PARA ECUALIZAR LAS LINEAS DEL FILTRO DE LAVADO </t>
  </si>
  <si>
    <t>SUMINISTRO E INSTALACION DE BASCULA DIGITAL  CAP  8 TONELADA  (INC 2 PLATAFORMA,8 ROLILLOS,CABLE DE SEÑAL,CELDAS EN ACERO INOXIDABLE Y INDICADOR DIIJITAL NEMA 4X)</t>
  </si>
  <si>
    <t xml:space="preserve">SUMINISTRO E INSTALACION DE KIT B, DE EMERGENCIA DEL INSTITUTO DEL CLORO </t>
  </si>
  <si>
    <t>Z</t>
  </si>
  <si>
    <t>CAMPAMENTO (INC ALQUILER DE CASA  O SOLAR, CONSTRUCCION DE ALMACEN 20´X15´)</t>
  </si>
  <si>
    <t xml:space="preserve">MESES </t>
  </si>
  <si>
    <t xml:space="preserve">VALLA ANUNCIANDO OBRA 16' X 10' IMPRESION FULL COLOR CONTENIENDO LOGO DE INAPA, NOMBRE DE PROYECTO Y CONTRATISTA. ESTRUCTURA EN TUBOS GALVANIZADOS 1 1/2"X 1 1/2" Y SOPORTES EN TUBO CUADRADO 4" X 4" </t>
  </si>
  <si>
    <t>SUB-TOTAL Z</t>
  </si>
  <si>
    <t>SUB-TOTAL GENERAL</t>
  </si>
  <si>
    <t>GASTOS INDIRECTOS</t>
  </si>
  <si>
    <t>HONORARIOS PROFESIONALES</t>
  </si>
  <si>
    <t>GASTOS ADMINISTRATIVOS</t>
  </si>
  <si>
    <t xml:space="preserve">SEGUROS , POLIZA Y FIANZAS </t>
  </si>
  <si>
    <t>SUPERVISION DE LA OBRA</t>
  </si>
  <si>
    <t>GASTOS DE TRANSPORTE</t>
  </si>
  <si>
    <t>LEY 6-86</t>
  </si>
  <si>
    <t>CODIA</t>
  </si>
  <si>
    <t>ITBIS  (LEY 07-2007)</t>
  </si>
  <si>
    <t>OPERACION Y MANTENIMIENTO INAPA</t>
  </si>
  <si>
    <t>IMPREVISTOS</t>
  </si>
  <si>
    <t xml:space="preserve">ESTUDIOS </t>
  </si>
  <si>
    <t>TRANSPORTE DE POSTE</t>
  </si>
  <si>
    <t xml:space="preserve">TRAMITACION DE PLANOS </t>
  </si>
  <si>
    <t xml:space="preserve">INTERCONEXION A LINEA M.T. EXISTENTE </t>
  </si>
  <si>
    <t xml:space="preserve">MOVILIZACION Y DESMOVILIZACION </t>
  </si>
  <si>
    <t xml:space="preserve">COMPLETIVO MATERIAL DE FILTRO D= 215 KM </t>
  </si>
  <si>
    <t>TOTAL GASTOS INDIRECTOS</t>
  </si>
  <si>
    <t>RESPONSABILIDAD DEL CONTRATISTA SOBRE LOS SUMINISTROS REALIZADOS POR INAPA</t>
  </si>
  <si>
    <t xml:space="preserve">COMPUERTA ACERO INOXIDABLE (ANSI 304) (0.55X 0.80) M PARA FILTRACIÓN DIRECTA (10% APLICADO SOBRE EL COSTO DE C/U DE RD$ 184,884.25)    </t>
  </si>
  <si>
    <t xml:space="preserve">COMPUERTA  ACERO INOXIDABLE (ANSI 304)  ( 0.50 x 0.40) M ENTRADA A FLOCULADOR (1 U A RD$ 198,067.30)  </t>
  </si>
  <si>
    <t xml:space="preserve">COMPUERTA ACERO INOXIDABLE  (0.45 X 0.45) M, VASTAGO =3.45M (10% APLICADO SOBRE EL COSTO DE C/U DE RD$ 220,823.21) ENTRADA A SEDIMENTADORES </t>
  </si>
  <si>
    <t xml:space="preserve">COMPUERTA TIPO PAREZ EN A/I 304 PARA ENTRADA A FILTROS DE 0.40 x 0.40. VASTAGO H=2.70 (10% APLICADO SOBRE EL COSTO DE C/U DE RD$301,233.48) </t>
  </si>
  <si>
    <t xml:space="preserve">COMPUERTA TIPO PAREZ EN A/I 304 PARA DESCARGA DE RETRO LAVADO DE FILTROS DE 0.40 x 0.40. H=3.60  (10% APLICADO SOBRE EL COSTO DE C/U DE RD$304,890.26) </t>
  </si>
  <si>
    <t xml:space="preserve">COMPUERTA TIPO PAREZ EN A/I 304 PARA SALIDA DE FILTROS DE 0.45 X 0.45. H=3.60 VASTAGO (10% APLICADO SOBRE EL COSTO DE C/U DE RD$309,370.31) </t>
  </si>
  <si>
    <t xml:space="preserve">DE PLACAS EN POLIPROPILENO REFORZADO (PPR) DE 25 MM EN FLOCULADORES (10% APLICADO SOBRE EL COSTO DE C/PIE3 A RD$ 2,466.40/PIE3)  </t>
  </si>
  <si>
    <t>P3</t>
  </si>
  <si>
    <t xml:space="preserve">SISTEMA DE MODULO  LAMELLARES PVC DE 1MM, SECCION HEXAGONAL 8 CM, INCLUYE ESTRUCTURA DE SOPORTE EN PRFV Y TORNILLERIA A/I 304  (10% APLICADO SOBRE EL COSTO DE C/PIE3 A RD$ 2,466.40/ PIE3) </t>
  </si>
  <si>
    <t>ITBIS DE LA LEY 07-2007</t>
  </si>
  <si>
    <t xml:space="preserve">TOTAL RESPONSABILIDAD DEL CONTRATISTA </t>
  </si>
  <si>
    <t xml:space="preserve">TOTAL A EJECUTAR </t>
  </si>
  <si>
    <t>TOTAL A CONTRATAR (RD$)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</si>
</sst>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(* #,##0.00_);_(* \(#,##0.00\);_(* &quot;-&quot;??_);_(@_)"/>
    <numFmt numFmtId="164" formatCode="0.0"/>
    <numFmt numFmtId="165" formatCode="#,##0.00;[Red]#,##0.00"/>
    <numFmt numFmtId="166" formatCode="#,##0.0"/>
    <numFmt numFmtId="167" formatCode="#,##0.0_);\(#,##0.0\)"/>
    <numFmt numFmtId="168" formatCode="General_)"/>
    <numFmt numFmtId="169" formatCode="#,##0.00_ ;\-#,##0.00\ "/>
    <numFmt numFmtId="170" formatCode="#,##0.0;\-#,##0.0"/>
    <numFmt numFmtId="171" formatCode="_-* #,##0.00_-;\-* #,##0.00_-;_-* &quot;-&quot;??_-;_-@_-"/>
    <numFmt numFmtId="172" formatCode="#,##0.0000"/>
    <numFmt numFmtId="173" formatCode="_-* #,##0.00\ _P_t_s_-;\-* #,##0.00\ _P_t_s_-;_-* &quot;-&quot;??\ _P_t_s_-;_-@_-"/>
    <numFmt numFmtId="174" formatCode="0.0%"/>
    <numFmt numFmtId="175" formatCode="_-* #,##0\ _€_-;\-* #,##0\ _€_-;_-* &quot;-&quot;\ _€_-;_-@_-"/>
    <numFmt numFmtId="176" formatCode="_-[$€-2]* #,##0.00_-;\-[$€-2]* #,##0.00_-;_-[$€-2]* &quot;-&quot;??_-"/>
    <numFmt numFmtId="177" formatCode="#."/>
    <numFmt numFmtId="178" formatCode="_-* #,##0.00\ &quot;Pts&quot;_-;\-* #,##0.00\ &quot;Pts&quot;_-;_-* &quot;-&quot;??\ &quot;Pts&quot;_-;_-@_-"/>
    <numFmt numFmtId="179" formatCode="_-* #,##0.00\ _€_-;\-* #,##0.00\ _€_-;_-* &quot;-&quot;??\ _€_-;_-@_-"/>
    <numFmt numFmtId="180" formatCode="#.00"/>
    <numFmt numFmtId="181" formatCode="_-* #,##0\ &quot;€&quot;_-;\-* #,##0\ &quot;€&quot;_-;_-* &quot;-&quot;\ &quot;€&quot;_-;_-@_-"/>
    <numFmt numFmtId="184" formatCode="_-&quot;$&quot;* #,##0.00_-;\-&quot;$&quot;* #,##0.00_-;_-&quot;$&quot;* &quot;-&quot;??_-;_-@_-"/>
    <numFmt numFmtId="185" formatCode="0.00_)"/>
  </numFmts>
  <fonts count="17" x14ac:knownFonts="1">
    <font>
      <sz val="10"/>
      <name val="Arial"/>
      <family val="2"/>
    </font>
    <font>
      <sz val="10"/>
      <name val="Tms Rmn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2"/>
      <name val="Courier"/>
      <family val="3"/>
    </font>
    <font>
      <sz val="10"/>
      <name val="Times New Roman"/>
      <family val="1"/>
    </font>
    <font>
      <sz val="9"/>
      <name val="Arial"/>
      <family val="2"/>
    </font>
    <font>
      <b/>
      <sz val="10"/>
      <color indexed="8"/>
      <name val="Arial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b/>
      <i/>
      <sz val="16"/>
      <name val="Helv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52">
    <xf numFmtId="0" fontId="0" fillId="0" borderId="0"/>
    <xf numFmtId="171" fontId="3" fillId="0" borderId="0" applyFont="0" applyFill="0" applyBorder="0" applyAlignment="0" applyProtection="0"/>
    <xf numFmtId="39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39" fontId="8" fillId="0" borderId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171" fontId="5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17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12" fillId="0" borderId="0">
      <protection locked="0"/>
    </xf>
    <xf numFmtId="177" fontId="13" fillId="0" borderId="0">
      <protection locked="0"/>
    </xf>
    <xf numFmtId="177" fontId="13" fillId="0" borderId="0">
      <protection locked="0"/>
    </xf>
    <xf numFmtId="177" fontId="13" fillId="0" borderId="0">
      <protection locked="0"/>
    </xf>
    <xf numFmtId="177" fontId="13" fillId="0" borderId="0">
      <protection locked="0"/>
    </xf>
    <xf numFmtId="177" fontId="13" fillId="0" borderId="0">
      <protection locked="0"/>
    </xf>
    <xf numFmtId="177" fontId="13" fillId="0" borderId="0">
      <protection locked="0"/>
    </xf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4" fillId="0" borderId="0"/>
    <xf numFmtId="185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9" fontId="8" fillId="0" borderId="0"/>
    <xf numFmtId="0" fontId="3" fillId="0" borderId="0"/>
    <xf numFmtId="174" fontId="16" fillId="0" borderId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32">
    <xf numFmtId="0" fontId="0" fillId="0" borderId="0" xfId="0"/>
    <xf numFmtId="39" fontId="3" fillId="2" borderId="0" xfId="2" applyFont="1" applyFill="1" applyBorder="1"/>
    <xf numFmtId="39" fontId="3" fillId="2" borderId="1" xfId="2" applyFont="1" applyFill="1" applyBorder="1"/>
    <xf numFmtId="0" fontId="3" fillId="2" borderId="0" xfId="0" applyFont="1" applyFill="1" applyBorder="1"/>
    <xf numFmtId="14" fontId="3" fillId="2" borderId="0" xfId="0" applyNumberFormat="1" applyFont="1" applyFill="1" applyBorder="1" applyAlignment="1">
      <alignment horizontal="left"/>
    </xf>
    <xf numFmtId="4" fontId="3" fillId="2" borderId="0" xfId="0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39" fontId="2" fillId="2" borderId="6" xfId="2" applyFont="1" applyFill="1" applyBorder="1" applyAlignment="1">
      <alignment horizontal="center" vertical="top"/>
    </xf>
    <xf numFmtId="39" fontId="2" fillId="2" borderId="7" xfId="2" applyFont="1" applyFill="1" applyBorder="1" applyAlignment="1">
      <alignment horizontal="center" wrapText="1"/>
    </xf>
    <xf numFmtId="39" fontId="2" fillId="2" borderId="8" xfId="2" applyFont="1" applyFill="1" applyBorder="1" applyAlignment="1">
      <alignment horizontal="center"/>
    </xf>
    <xf numFmtId="0" fontId="2" fillId="2" borderId="9" xfId="2" applyNumberFormat="1" applyFont="1" applyFill="1" applyBorder="1" applyAlignment="1">
      <alignment horizontal="right" vertical="top"/>
    </xf>
    <xf numFmtId="0" fontId="2" fillId="2" borderId="9" xfId="2" applyNumberFormat="1" applyFont="1" applyFill="1" applyBorder="1" applyAlignment="1">
      <alignment horizontal="left" wrapText="1"/>
    </xf>
    <xf numFmtId="4" fontId="2" fillId="2" borderId="9" xfId="2" applyNumberFormat="1" applyFont="1" applyFill="1" applyBorder="1" applyAlignment="1"/>
    <xf numFmtId="0" fontId="2" fillId="2" borderId="9" xfId="2" applyNumberFormat="1" applyFont="1" applyFill="1" applyBorder="1" applyAlignment="1">
      <alignment horizontal="center"/>
    </xf>
    <xf numFmtId="39" fontId="3" fillId="2" borderId="9" xfId="2" applyNumberFormat="1" applyFont="1" applyFill="1" applyBorder="1" applyAlignment="1" applyProtection="1">
      <protection locked="0"/>
    </xf>
    <xf numFmtId="1" fontId="2" fillId="2" borderId="9" xfId="4" applyNumberFormat="1" applyFont="1" applyFill="1" applyBorder="1" applyAlignment="1">
      <alignment horizontal="right" vertical="top"/>
    </xf>
    <xf numFmtId="0" fontId="2" fillId="2" borderId="9" xfId="4" quotePrefix="1" applyFont="1" applyFill="1" applyBorder="1" applyAlignment="1">
      <alignment horizontal="left" wrapText="1"/>
    </xf>
    <xf numFmtId="0" fontId="2" fillId="2" borderId="9" xfId="4" applyFont="1" applyFill="1" applyBorder="1" applyAlignment="1">
      <alignment horizontal="left" wrapText="1"/>
    </xf>
    <xf numFmtId="164" fontId="2" fillId="2" borderId="9" xfId="4" applyNumberFormat="1" applyFont="1" applyFill="1" applyBorder="1" applyAlignment="1">
      <alignment horizontal="right" vertical="top"/>
    </xf>
    <xf numFmtId="165" fontId="3" fillId="2" borderId="9" xfId="4" applyNumberFormat="1" applyFont="1" applyFill="1" applyBorder="1" applyAlignment="1"/>
    <xf numFmtId="165" fontId="3" fillId="2" borderId="9" xfId="4" applyNumberFormat="1" applyFont="1" applyFill="1" applyBorder="1" applyAlignment="1">
      <alignment horizontal="center"/>
    </xf>
    <xf numFmtId="164" fontId="3" fillId="2" borderId="9" xfId="4" quotePrefix="1" applyNumberFormat="1" applyFont="1" applyFill="1" applyBorder="1" applyAlignment="1">
      <alignment horizontal="right" vertical="top"/>
    </xf>
    <xf numFmtId="0" fontId="3" fillId="2" borderId="9" xfId="4" applyFont="1" applyFill="1" applyBorder="1" applyAlignment="1">
      <alignment horizontal="left" wrapText="1"/>
    </xf>
    <xf numFmtId="165" fontId="3" fillId="2" borderId="9" xfId="4" applyNumberFormat="1" applyFont="1" applyFill="1" applyBorder="1" applyAlignment="1">
      <alignment vertical="center"/>
    </xf>
    <xf numFmtId="165" fontId="3" fillId="2" borderId="9" xfId="4" applyNumberFormat="1" applyFont="1" applyFill="1" applyBorder="1" applyAlignment="1">
      <alignment horizontal="center" vertical="center"/>
    </xf>
    <xf numFmtId="39" fontId="3" fillId="2" borderId="9" xfId="2" applyNumberFormat="1" applyFont="1" applyFill="1" applyBorder="1" applyAlignment="1" applyProtection="1">
      <alignment vertical="center"/>
      <protection locked="0"/>
    </xf>
    <xf numFmtId="164" fontId="3" fillId="2" borderId="9" xfId="4" applyNumberFormat="1" applyFont="1" applyFill="1" applyBorder="1" applyAlignment="1">
      <alignment horizontal="right" vertical="top"/>
    </xf>
    <xf numFmtId="1" fontId="3" fillId="2" borderId="9" xfId="4" applyNumberFormat="1" applyFont="1" applyFill="1" applyBorder="1" applyAlignment="1">
      <alignment horizontal="right" vertical="top"/>
    </xf>
    <xf numFmtId="165" fontId="2" fillId="2" borderId="9" xfId="4" applyNumberFormat="1" applyFont="1" applyFill="1" applyBorder="1" applyAlignment="1"/>
    <xf numFmtId="3" fontId="2" fillId="2" borderId="9" xfId="4" applyNumberFormat="1" applyFont="1" applyFill="1" applyBorder="1" applyAlignment="1">
      <alignment horizontal="right" vertical="top"/>
    </xf>
    <xf numFmtId="164" fontId="3" fillId="2" borderId="10" xfId="4" quotePrefix="1" applyNumberFormat="1" applyFont="1" applyFill="1" applyBorder="1" applyAlignment="1">
      <alignment horizontal="right" vertical="top"/>
    </xf>
    <xf numFmtId="0" fontId="3" fillId="2" borderId="10" xfId="4" applyFont="1" applyFill="1" applyBorder="1" applyAlignment="1">
      <alignment horizontal="left" wrapText="1"/>
    </xf>
    <xf numFmtId="165" fontId="3" fillId="2" borderId="10" xfId="4" applyNumberFormat="1" applyFont="1" applyFill="1" applyBorder="1" applyAlignment="1"/>
    <xf numFmtId="165" fontId="3" fillId="2" borderId="10" xfId="4" applyNumberFormat="1" applyFont="1" applyFill="1" applyBorder="1" applyAlignment="1">
      <alignment horizontal="center"/>
    </xf>
    <xf numFmtId="39" fontId="3" fillId="2" borderId="10" xfId="2" applyNumberFormat="1" applyFont="1" applyFill="1" applyBorder="1" applyAlignment="1" applyProtection="1">
      <protection locked="0"/>
    </xf>
    <xf numFmtId="164" fontId="2" fillId="2" borderId="10" xfId="2" applyNumberFormat="1" applyFont="1" applyFill="1" applyBorder="1" applyAlignment="1">
      <alignment horizontal="right" vertical="top" wrapText="1"/>
    </xf>
    <xf numFmtId="39" fontId="2" fillId="2" borderId="10" xfId="2" applyFont="1" applyFill="1" applyBorder="1" applyAlignment="1">
      <alignment horizontal="center" wrapText="1"/>
    </xf>
    <xf numFmtId="4" fontId="3" fillId="2" borderId="10" xfId="2" applyNumberFormat="1" applyFont="1" applyFill="1" applyBorder="1" applyAlignment="1"/>
    <xf numFmtId="165" fontId="3" fillId="2" borderId="10" xfId="2" applyNumberFormat="1" applyFont="1" applyFill="1" applyBorder="1" applyAlignment="1">
      <alignment horizontal="center"/>
    </xf>
    <xf numFmtId="4" fontId="2" fillId="2" borderId="10" xfId="2" applyNumberFormat="1" applyFont="1" applyFill="1" applyBorder="1" applyAlignment="1"/>
    <xf numFmtId="39" fontId="3" fillId="2" borderId="11" xfId="2" applyFont="1" applyFill="1" applyBorder="1"/>
    <xf numFmtId="0" fontId="2" fillId="2" borderId="9" xfId="2" applyNumberFormat="1" applyFont="1" applyFill="1" applyBorder="1" applyAlignment="1">
      <alignment horizontal="center" wrapText="1"/>
    </xf>
    <xf numFmtId="4" fontId="3" fillId="2" borderId="9" xfId="2" applyNumberFormat="1" applyFont="1" applyFill="1" applyBorder="1" applyAlignment="1">
      <alignment wrapText="1"/>
    </xf>
    <xf numFmtId="0" fontId="3" fillId="2" borderId="9" xfId="2" applyNumberFormat="1" applyFont="1" applyFill="1" applyBorder="1" applyAlignment="1">
      <alignment horizontal="center"/>
    </xf>
    <xf numFmtId="4" fontId="3" fillId="2" borderId="9" xfId="2" applyNumberFormat="1" applyFont="1" applyFill="1" applyBorder="1" applyAlignment="1"/>
    <xf numFmtId="0" fontId="2" fillId="2" borderId="9" xfId="2" applyNumberFormat="1" applyFont="1" applyFill="1" applyBorder="1" applyAlignment="1">
      <alignment horizontal="right" vertical="top" wrapText="1"/>
    </xf>
    <xf numFmtId="165" fontId="3" fillId="2" borderId="9" xfId="4" applyNumberFormat="1" applyFont="1" applyFill="1" applyBorder="1" applyAlignment="1">
      <alignment horizontal="right" vertical="center"/>
    </xf>
    <xf numFmtId="1" fontId="3" fillId="2" borderId="9" xfId="4" quotePrefix="1" applyNumberFormat="1" applyFont="1" applyFill="1" applyBorder="1" applyAlignment="1">
      <alignment horizontal="right" vertical="top"/>
    </xf>
    <xf numFmtId="164" fontId="2" fillId="2" borderId="9" xfId="2" applyNumberFormat="1" applyFont="1" applyFill="1" applyBorder="1" applyAlignment="1">
      <alignment horizontal="right" vertical="top" wrapText="1"/>
    </xf>
    <xf numFmtId="39" fontId="2" fillId="2" borderId="9" xfId="2" applyFont="1" applyFill="1" applyBorder="1" applyAlignment="1">
      <alignment horizontal="center" wrapText="1"/>
    </xf>
    <xf numFmtId="165" fontId="3" fillId="2" borderId="9" xfId="2" applyNumberFormat="1" applyFont="1" applyFill="1" applyBorder="1" applyAlignment="1">
      <alignment horizontal="center"/>
    </xf>
    <xf numFmtId="0" fontId="3" fillId="2" borderId="9" xfId="2" applyNumberFormat="1" applyFont="1" applyFill="1" applyBorder="1" applyAlignment="1">
      <alignment horizontal="right" vertical="top" wrapText="1"/>
    </xf>
    <xf numFmtId="0" fontId="3" fillId="2" borderId="9" xfId="2" applyNumberFormat="1" applyFont="1" applyFill="1" applyBorder="1" applyAlignment="1">
      <alignment horizontal="center" wrapText="1"/>
    </xf>
    <xf numFmtId="4" fontId="3" fillId="2" borderId="9" xfId="5" applyNumberFormat="1" applyFont="1" applyFill="1" applyBorder="1" applyAlignment="1">
      <alignment wrapText="1"/>
    </xf>
    <xf numFmtId="0" fontId="2" fillId="2" borderId="9" xfId="6" applyFont="1" applyFill="1" applyBorder="1" applyAlignment="1">
      <alignment horizontal="right" vertical="top"/>
    </xf>
    <xf numFmtId="0" fontId="2" fillId="2" borderId="9" xfId="6" applyFont="1" applyFill="1" applyBorder="1" applyAlignment="1">
      <alignment horizontal="left" wrapText="1"/>
    </xf>
    <xf numFmtId="165" fontId="3" fillId="2" borderId="9" xfId="6" applyNumberFormat="1" applyFont="1" applyFill="1" applyBorder="1" applyAlignment="1"/>
    <xf numFmtId="0" fontId="3" fillId="2" borderId="9" xfId="6" applyFont="1" applyFill="1" applyBorder="1" applyAlignment="1">
      <alignment horizontal="center"/>
    </xf>
    <xf numFmtId="0" fontId="3" fillId="2" borderId="9" xfId="6" applyFont="1" applyFill="1" applyBorder="1" applyAlignment="1">
      <alignment horizontal="right" vertical="top"/>
    </xf>
    <xf numFmtId="0" fontId="2" fillId="2" borderId="9" xfId="6" applyFont="1" applyFill="1" applyBorder="1" applyAlignment="1">
      <alignment horizontal="center" wrapText="1"/>
    </xf>
    <xf numFmtId="0" fontId="3" fillId="2" borderId="9" xfId="6" applyFont="1" applyFill="1" applyBorder="1" applyAlignment="1">
      <alignment wrapText="1"/>
    </xf>
    <xf numFmtId="165" fontId="3" fillId="2" borderId="9" xfId="6" applyNumberFormat="1" applyFont="1" applyFill="1" applyBorder="1" applyAlignment="1">
      <alignment vertical="center"/>
    </xf>
    <xf numFmtId="0" fontId="3" fillId="2" borderId="9" xfId="6" applyFont="1" applyFill="1" applyBorder="1" applyAlignment="1">
      <alignment horizontal="center" vertical="center"/>
    </xf>
    <xf numFmtId="0" fontId="2" fillId="2" borderId="9" xfId="6" applyFont="1" applyFill="1" applyBorder="1" applyAlignment="1">
      <alignment wrapText="1"/>
    </xf>
    <xf numFmtId="0" fontId="3" fillId="2" borderId="9" xfId="6" quotePrefix="1" applyFont="1" applyFill="1" applyBorder="1" applyAlignment="1">
      <alignment horizontal="right" vertical="top"/>
    </xf>
    <xf numFmtId="166" fontId="3" fillId="2" borderId="9" xfId="6" applyNumberFormat="1" applyFont="1" applyFill="1" applyBorder="1" applyAlignment="1">
      <alignment horizontal="right" vertical="top"/>
    </xf>
    <xf numFmtId="3" fontId="3" fillId="2" borderId="9" xfId="6" applyNumberFormat="1" applyFont="1" applyFill="1" applyBorder="1" applyAlignment="1">
      <alignment horizontal="right" vertical="top"/>
    </xf>
    <xf numFmtId="0" fontId="3" fillId="2" borderId="10" xfId="6" applyFont="1" applyFill="1" applyBorder="1" applyAlignment="1">
      <alignment horizontal="right" vertical="top"/>
    </xf>
    <xf numFmtId="0" fontId="3" fillId="2" borderId="10" xfId="6" applyFont="1" applyFill="1" applyBorder="1" applyAlignment="1">
      <alignment wrapText="1"/>
    </xf>
    <xf numFmtId="165" fontId="3" fillId="2" borderId="10" xfId="6" applyNumberFormat="1" applyFont="1" applyFill="1" applyBorder="1" applyAlignment="1"/>
    <xf numFmtId="0" fontId="3" fillId="2" borderId="10" xfId="6" applyFont="1" applyFill="1" applyBorder="1" applyAlignment="1">
      <alignment horizontal="center"/>
    </xf>
    <xf numFmtId="166" fontId="2" fillId="2" borderId="9" xfId="6" applyNumberFormat="1" applyFont="1" applyFill="1" applyBorder="1" applyAlignment="1">
      <alignment horizontal="right" vertical="top"/>
    </xf>
    <xf numFmtId="0" fontId="3" fillId="2" borderId="9" xfId="6" applyFont="1" applyFill="1" applyBorder="1" applyAlignment="1">
      <alignment horizontal="right" vertical="top" wrapText="1"/>
    </xf>
    <xf numFmtId="165" fontId="3" fillId="2" borderId="9" xfId="6" applyNumberFormat="1" applyFont="1" applyFill="1" applyBorder="1" applyAlignment="1">
      <alignment vertical="center" wrapText="1"/>
    </xf>
    <xf numFmtId="0" fontId="3" fillId="2" borderId="9" xfId="6" applyFont="1" applyFill="1" applyBorder="1" applyAlignment="1">
      <alignment horizontal="center" vertical="center" wrapText="1"/>
    </xf>
    <xf numFmtId="39" fontId="3" fillId="2" borderId="9" xfId="2" applyNumberFormat="1" applyFont="1" applyFill="1" applyBorder="1" applyAlignment="1" applyProtection="1">
      <alignment vertical="center" wrapText="1"/>
      <protection locked="0"/>
    </xf>
    <xf numFmtId="39" fontId="3" fillId="2" borderId="9" xfId="2" applyNumberFormat="1" applyFont="1" applyFill="1" applyBorder="1" applyAlignment="1" applyProtection="1">
      <alignment wrapText="1"/>
      <protection locked="0"/>
    </xf>
    <xf numFmtId="0" fontId="2" fillId="2" borderId="9" xfId="6" applyFont="1" applyFill="1" applyBorder="1" applyAlignment="1">
      <alignment horizontal="right"/>
    </xf>
    <xf numFmtId="0" fontId="2" fillId="2" borderId="9" xfId="6" applyFont="1" applyFill="1" applyBorder="1"/>
    <xf numFmtId="165" fontId="3" fillId="2" borderId="9" xfId="6" applyNumberFormat="1" applyFont="1" applyFill="1" applyBorder="1" applyAlignment="1">
      <alignment wrapText="1"/>
    </xf>
    <xf numFmtId="0" fontId="3" fillId="2" borderId="9" xfId="6" applyFont="1" applyFill="1" applyBorder="1" applyAlignment="1">
      <alignment horizontal="center" wrapText="1"/>
    </xf>
    <xf numFmtId="0" fontId="2" fillId="2" borderId="9" xfId="2" applyNumberFormat="1" applyFont="1" applyFill="1" applyBorder="1" applyAlignment="1">
      <alignment wrapText="1"/>
    </xf>
    <xf numFmtId="165" fontId="3" fillId="2" borderId="9" xfId="2" applyNumberFormat="1" applyFont="1" applyFill="1" applyBorder="1" applyAlignment="1"/>
    <xf numFmtId="0" fontId="3" fillId="2" borderId="9" xfId="2" applyNumberFormat="1" applyFont="1" applyFill="1" applyBorder="1" applyAlignment="1">
      <alignment horizontal="right" vertical="top"/>
    </xf>
    <xf numFmtId="0" fontId="3" fillId="2" borderId="9" xfId="2" applyNumberFormat="1" applyFont="1" applyFill="1" applyBorder="1" applyAlignment="1">
      <alignment wrapText="1"/>
    </xf>
    <xf numFmtId="0" fontId="3" fillId="2" borderId="10" xfId="2" applyNumberFormat="1" applyFont="1" applyFill="1" applyBorder="1" applyAlignment="1">
      <alignment horizontal="right" vertical="top"/>
    </xf>
    <xf numFmtId="0" fontId="3" fillId="2" borderId="10" xfId="2" applyNumberFormat="1" applyFont="1" applyFill="1" applyBorder="1" applyAlignment="1">
      <alignment wrapText="1"/>
    </xf>
    <xf numFmtId="165" fontId="3" fillId="2" borderId="10" xfId="2" applyNumberFormat="1" applyFont="1" applyFill="1" applyBorder="1" applyAlignment="1"/>
    <xf numFmtId="0" fontId="3" fillId="2" borderId="10" xfId="2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wrapText="1"/>
    </xf>
    <xf numFmtId="165" fontId="6" fillId="2" borderId="9" xfId="0" applyNumberFormat="1" applyFont="1" applyFill="1" applyBorder="1" applyAlignment="1" applyProtection="1">
      <alignment horizontal="right" vertical="center"/>
    </xf>
    <xf numFmtId="4" fontId="6" fillId="2" borderId="9" xfId="0" applyNumberFormat="1" applyFont="1" applyFill="1" applyBorder="1" applyAlignment="1">
      <alignment horizontal="center" vertical="center"/>
    </xf>
    <xf numFmtId="39" fontId="6" fillId="2" borderId="9" xfId="0" applyNumberFormat="1" applyFont="1" applyFill="1" applyBorder="1" applyAlignment="1" applyProtection="1">
      <alignment vertical="center"/>
      <protection locked="0"/>
    </xf>
    <xf numFmtId="39" fontId="6" fillId="2" borderId="0" xfId="0" applyNumberFormat="1" applyFont="1" applyFill="1" applyBorder="1" applyAlignment="1" applyProtection="1">
      <protection locked="0"/>
    </xf>
    <xf numFmtId="43" fontId="7" fillId="2" borderId="0" xfId="7" applyFont="1" applyFill="1" applyAlignment="1">
      <alignment vertical="top"/>
    </xf>
    <xf numFmtId="39" fontId="3" fillId="2" borderId="0" xfId="8" applyFont="1" applyFill="1" applyAlignment="1">
      <alignment vertical="top"/>
    </xf>
    <xf numFmtId="0" fontId="3" fillId="2" borderId="9" xfId="6" applyFont="1" applyFill="1" applyBorder="1" applyAlignment="1">
      <alignment horizontal="left" wrapText="1"/>
    </xf>
    <xf numFmtId="3" fontId="2" fillId="2" borderId="9" xfId="6" applyNumberFormat="1" applyFont="1" applyFill="1" applyBorder="1" applyAlignment="1">
      <alignment horizontal="right" vertical="top"/>
    </xf>
    <xf numFmtId="165" fontId="2" fillId="2" borderId="9" xfId="6" applyNumberFormat="1" applyFont="1" applyFill="1" applyBorder="1" applyAlignment="1"/>
    <xf numFmtId="0" fontId="3" fillId="2" borderId="9" xfId="6" applyFont="1" applyFill="1" applyBorder="1" applyAlignment="1">
      <alignment horizontal="left"/>
    </xf>
    <xf numFmtId="4" fontId="3" fillId="2" borderId="9" xfId="6" applyNumberFormat="1" applyFont="1" applyFill="1" applyBorder="1" applyAlignment="1">
      <alignment horizontal="right"/>
    </xf>
    <xf numFmtId="0" fontId="2" fillId="2" borderId="9" xfId="6" applyFont="1" applyFill="1" applyBorder="1" applyAlignment="1">
      <alignment horizontal="center"/>
    </xf>
    <xf numFmtId="1" fontId="2" fillId="2" borderId="9" xfId="2" applyNumberFormat="1" applyFont="1" applyFill="1" applyBorder="1" applyAlignment="1">
      <alignment horizontal="right" vertical="top"/>
    </xf>
    <xf numFmtId="164" fontId="3" fillId="2" borderId="9" xfId="2" applyNumberFormat="1" applyFont="1" applyFill="1" applyBorder="1" applyAlignment="1">
      <alignment horizontal="right" vertical="top"/>
    </xf>
    <xf numFmtId="165" fontId="3" fillId="2" borderId="9" xfId="2" applyNumberFormat="1" applyFont="1" applyFill="1" applyBorder="1" applyAlignment="1">
      <alignment horizontal="right"/>
    </xf>
    <xf numFmtId="164" fontId="3" fillId="2" borderId="10" xfId="2" applyNumberFormat="1" applyFont="1" applyFill="1" applyBorder="1" applyAlignment="1">
      <alignment horizontal="right" vertical="top"/>
    </xf>
    <xf numFmtId="165" fontId="3" fillId="2" borderId="10" xfId="2" applyNumberFormat="1" applyFont="1" applyFill="1" applyBorder="1" applyAlignment="1">
      <alignment horizontal="right"/>
    </xf>
    <xf numFmtId="1" fontId="3" fillId="2" borderId="9" xfId="6" applyNumberFormat="1" applyFont="1" applyFill="1" applyBorder="1" applyAlignment="1">
      <alignment horizontal="right" vertical="top"/>
    </xf>
    <xf numFmtId="165" fontId="3" fillId="2" borderId="9" xfId="6" applyNumberFormat="1" applyFont="1" applyFill="1" applyBorder="1" applyAlignment="1">
      <alignment horizontal="center" vertical="center"/>
    </xf>
    <xf numFmtId="165" fontId="3" fillId="2" borderId="9" xfId="6" applyNumberFormat="1" applyFont="1" applyFill="1" applyBorder="1" applyAlignment="1">
      <alignment horizontal="center"/>
    </xf>
    <xf numFmtId="2" fontId="3" fillId="2" borderId="9" xfId="6" applyNumberFormat="1" applyFont="1" applyFill="1" applyBorder="1" applyAlignment="1">
      <alignment horizontal="right" vertical="top"/>
    </xf>
    <xf numFmtId="4" fontId="3" fillId="2" borderId="9" xfId="6" applyNumberFormat="1" applyFont="1" applyFill="1" applyBorder="1" applyAlignment="1">
      <alignment horizontal="right" vertical="top"/>
    </xf>
    <xf numFmtId="4" fontId="3" fillId="2" borderId="9" xfId="6" applyNumberFormat="1" applyFont="1" applyFill="1" applyBorder="1" applyAlignment="1">
      <alignment horizontal="right" vertical="center"/>
    </xf>
    <xf numFmtId="0" fontId="3" fillId="2" borderId="9" xfId="6" applyFont="1" applyFill="1" applyBorder="1" applyAlignment="1">
      <alignment vertical="center" wrapText="1"/>
    </xf>
    <xf numFmtId="166" fontId="3" fillId="2" borderId="10" xfId="6" applyNumberFormat="1" applyFont="1" applyFill="1" applyBorder="1" applyAlignment="1">
      <alignment horizontal="right" vertical="top"/>
    </xf>
    <xf numFmtId="37" fontId="2" fillId="2" borderId="9" xfId="2" applyNumberFormat="1" applyFont="1" applyFill="1" applyBorder="1" applyAlignment="1">
      <alignment horizontal="right" vertical="top" wrapText="1"/>
    </xf>
    <xf numFmtId="49" fontId="2" fillId="2" borderId="9" xfId="2" applyNumberFormat="1" applyFont="1" applyFill="1" applyBorder="1" applyAlignment="1">
      <alignment wrapText="1"/>
    </xf>
    <xf numFmtId="167" fontId="2" fillId="2" borderId="9" xfId="2" applyNumberFormat="1" applyFont="1" applyFill="1" applyBorder="1" applyAlignment="1" applyProtection="1">
      <alignment horizontal="right" vertical="top" wrapText="1"/>
    </xf>
    <xf numFmtId="167" fontId="3" fillId="2" borderId="9" xfId="2" applyNumberFormat="1" applyFont="1" applyFill="1" applyBorder="1" applyAlignment="1" applyProtection="1">
      <alignment horizontal="right" vertical="top" wrapText="1"/>
    </xf>
    <xf numFmtId="49" fontId="3" fillId="2" borderId="9" xfId="2" applyNumberFormat="1" applyFont="1" applyFill="1" applyBorder="1" applyAlignment="1" applyProtection="1">
      <alignment wrapText="1"/>
    </xf>
    <xf numFmtId="2" fontId="3" fillId="2" borderId="9" xfId="2" applyNumberFormat="1" applyFont="1" applyFill="1" applyBorder="1" applyAlignment="1">
      <alignment wrapText="1"/>
    </xf>
    <xf numFmtId="2" fontId="3" fillId="2" borderId="9" xfId="2" applyNumberFormat="1" applyFont="1" applyFill="1" applyBorder="1" applyAlignment="1">
      <alignment vertical="center" wrapText="1"/>
    </xf>
    <xf numFmtId="49" fontId="3" fillId="2" borderId="9" xfId="2" applyNumberFormat="1" applyFont="1" applyFill="1" applyBorder="1" applyAlignment="1">
      <alignment wrapText="1"/>
    </xf>
    <xf numFmtId="165" fontId="3" fillId="2" borderId="10" xfId="6" applyNumberFormat="1" applyFont="1" applyFill="1" applyBorder="1" applyAlignment="1">
      <alignment vertical="center"/>
    </xf>
    <xf numFmtId="0" fontId="3" fillId="2" borderId="10" xfId="6" applyFont="1" applyFill="1" applyBorder="1" applyAlignment="1">
      <alignment horizontal="center" vertical="center"/>
    </xf>
    <xf numFmtId="39" fontId="3" fillId="2" borderId="10" xfId="2" applyNumberFormat="1" applyFont="1" applyFill="1" applyBorder="1" applyAlignment="1" applyProtection="1">
      <alignment vertical="center" wrapText="1"/>
      <protection locked="0"/>
    </xf>
    <xf numFmtId="39" fontId="3" fillId="2" borderId="10" xfId="2" applyNumberFormat="1" applyFont="1" applyFill="1" applyBorder="1" applyAlignment="1" applyProtection="1">
      <alignment vertical="center"/>
      <protection locked="0"/>
    </xf>
    <xf numFmtId="166" fontId="3" fillId="2" borderId="9" xfId="6" applyNumberFormat="1" applyFont="1" applyFill="1" applyBorder="1" applyAlignment="1">
      <alignment horizontal="right" vertical="top" wrapText="1"/>
    </xf>
    <xf numFmtId="1" fontId="2" fillId="2" borderId="9" xfId="6" applyNumberFormat="1" applyFont="1" applyFill="1" applyBorder="1" applyAlignment="1">
      <alignment horizontal="right" vertical="top"/>
    </xf>
    <xf numFmtId="164" fontId="3" fillId="2" borderId="9" xfId="6" applyNumberFormat="1" applyFont="1" applyFill="1" applyBorder="1" applyAlignment="1">
      <alignment horizontal="right" vertical="top"/>
    </xf>
    <xf numFmtId="165" fontId="3" fillId="2" borderId="10" xfId="6" applyNumberFormat="1" applyFont="1" applyFill="1" applyBorder="1" applyAlignment="1">
      <alignment horizontal="center"/>
    </xf>
    <xf numFmtId="1" fontId="2" fillId="2" borderId="9" xfId="2" applyNumberFormat="1" applyFont="1" applyFill="1" applyBorder="1" applyAlignment="1">
      <alignment horizontal="right" vertical="top" wrapText="1"/>
    </xf>
    <xf numFmtId="49" fontId="2" fillId="2" borderId="9" xfId="2" applyNumberFormat="1" applyFont="1" applyFill="1" applyBorder="1" applyAlignment="1">
      <alignment horizontal="left" wrapText="1"/>
    </xf>
    <xf numFmtId="167" fontId="3" fillId="2" borderId="9" xfId="2" applyNumberFormat="1" applyFont="1" applyFill="1" applyBorder="1" applyAlignment="1">
      <alignment horizontal="right" vertical="top" wrapText="1"/>
    </xf>
    <xf numFmtId="49" fontId="3" fillId="2" borderId="9" xfId="2" applyNumberFormat="1" applyFont="1" applyFill="1" applyBorder="1" applyAlignment="1">
      <alignment horizontal="left" wrapText="1"/>
    </xf>
    <xf numFmtId="165" fontId="3" fillId="2" borderId="9" xfId="6" applyNumberFormat="1" applyFont="1" applyFill="1" applyBorder="1" applyAlignment="1">
      <alignment horizontal="center" vertical="center" wrapText="1"/>
    </xf>
    <xf numFmtId="37" fontId="3" fillId="2" borderId="9" xfId="2" applyNumberFormat="1" applyFont="1" applyFill="1" applyBorder="1" applyAlignment="1">
      <alignment horizontal="right" vertical="top" wrapText="1"/>
    </xf>
    <xf numFmtId="165" fontId="3" fillId="2" borderId="9" xfId="6" applyNumberFormat="1" applyFont="1" applyFill="1" applyBorder="1" applyAlignment="1">
      <alignment horizontal="center" wrapText="1"/>
    </xf>
    <xf numFmtId="165" fontId="3" fillId="2" borderId="9" xfId="6" applyNumberFormat="1" applyFont="1" applyFill="1" applyBorder="1" applyAlignment="1">
      <alignment horizontal="right"/>
    </xf>
    <xf numFmtId="0" fontId="3" fillId="2" borderId="10" xfId="6" applyFont="1" applyFill="1" applyBorder="1" applyAlignment="1">
      <alignment horizontal="left" wrapText="1"/>
    </xf>
    <xf numFmtId="165" fontId="3" fillId="2" borderId="10" xfId="6" applyNumberFormat="1" applyFont="1" applyFill="1" applyBorder="1" applyAlignment="1">
      <alignment horizontal="right" vertical="center"/>
    </xf>
    <xf numFmtId="165" fontId="3" fillId="2" borderId="10" xfId="6" applyNumberFormat="1" applyFont="1" applyFill="1" applyBorder="1" applyAlignment="1">
      <alignment horizontal="center" vertical="center"/>
    </xf>
    <xf numFmtId="165" fontId="3" fillId="2" borderId="9" xfId="6" applyNumberFormat="1" applyFont="1" applyFill="1" applyBorder="1" applyAlignment="1">
      <alignment horizontal="right" vertical="center"/>
    </xf>
    <xf numFmtId="165" fontId="3" fillId="2" borderId="10" xfId="6" applyNumberFormat="1" applyFont="1" applyFill="1" applyBorder="1" applyAlignment="1">
      <alignment horizontal="right"/>
    </xf>
    <xf numFmtId="0" fontId="2" fillId="2" borderId="9" xfId="6" applyFont="1" applyFill="1" applyBorder="1" applyAlignment="1">
      <alignment horizontal="right" vertical="top" wrapText="1"/>
    </xf>
    <xf numFmtId="49" fontId="3" fillId="2" borderId="9" xfId="2" applyNumberFormat="1" applyFont="1" applyFill="1" applyBorder="1" applyAlignment="1" applyProtection="1">
      <alignment horizontal="right" vertical="top" wrapText="1"/>
    </xf>
    <xf numFmtId="49" fontId="3" fillId="2" borderId="9" xfId="2" applyNumberFormat="1" applyFont="1" applyFill="1" applyBorder="1" applyAlignment="1" applyProtection="1">
      <alignment horizontal="left" wrapText="1"/>
    </xf>
    <xf numFmtId="39" fontId="3" fillId="2" borderId="9" xfId="2" applyNumberFormat="1" applyFont="1" applyFill="1" applyBorder="1" applyAlignment="1" applyProtection="1">
      <alignment horizontal="center" wrapText="1"/>
    </xf>
    <xf numFmtId="4" fontId="3" fillId="2" borderId="9" xfId="9" applyNumberFormat="1" applyFont="1" applyFill="1" applyBorder="1" applyAlignment="1" applyProtection="1">
      <alignment horizontal="right" wrapText="1"/>
    </xf>
    <xf numFmtId="39" fontId="3" fillId="2" borderId="9" xfId="2" applyNumberFormat="1" applyFont="1" applyFill="1" applyBorder="1" applyAlignment="1" applyProtection="1">
      <alignment horizontal="center" vertical="center" wrapText="1"/>
    </xf>
    <xf numFmtId="4" fontId="3" fillId="2" borderId="9" xfId="9" applyNumberFormat="1" applyFont="1" applyFill="1" applyBorder="1" applyAlignment="1" applyProtection="1">
      <alignment horizontal="right" vertical="center" wrapText="1"/>
    </xf>
    <xf numFmtId="49" fontId="2" fillId="2" borderId="9" xfId="2" applyNumberFormat="1" applyFont="1" applyFill="1" applyBorder="1" applyAlignment="1" applyProtection="1">
      <alignment horizontal="right" vertical="top" wrapText="1"/>
    </xf>
    <xf numFmtId="49" fontId="2" fillId="2" borderId="9" xfId="2" applyNumberFormat="1" applyFont="1" applyFill="1" applyBorder="1" applyAlignment="1" applyProtection="1">
      <alignment horizontal="left" wrapText="1"/>
    </xf>
    <xf numFmtId="168" fontId="2" fillId="2" borderId="9" xfId="2" applyNumberFormat="1" applyFont="1" applyFill="1" applyBorder="1" applyAlignment="1">
      <alignment horizontal="left" wrapText="1"/>
    </xf>
    <xf numFmtId="168" fontId="3" fillId="2" borderId="9" xfId="2" applyNumberFormat="1" applyFont="1" applyFill="1" applyBorder="1" applyAlignment="1">
      <alignment horizontal="left" wrapText="1"/>
    </xf>
    <xf numFmtId="4" fontId="3" fillId="2" borderId="9" xfId="2" applyNumberFormat="1" applyFont="1" applyFill="1" applyBorder="1" applyAlignment="1">
      <alignment horizontal="right" vertical="center" wrapText="1"/>
    </xf>
    <xf numFmtId="4" fontId="3" fillId="2" borderId="9" xfId="2" applyNumberFormat="1" applyFont="1" applyFill="1" applyBorder="1" applyAlignment="1">
      <alignment horizontal="center" vertical="center" wrapText="1"/>
    </xf>
    <xf numFmtId="4" fontId="3" fillId="2" borderId="9" xfId="2" applyNumberFormat="1" applyFont="1" applyFill="1" applyBorder="1" applyAlignment="1">
      <alignment vertical="center" wrapText="1"/>
    </xf>
    <xf numFmtId="4" fontId="3" fillId="2" borderId="9" xfId="2" applyNumberFormat="1" applyFont="1" applyFill="1" applyBorder="1" applyAlignment="1">
      <alignment horizontal="right" wrapText="1"/>
    </xf>
    <xf numFmtId="4" fontId="3" fillId="2" borderId="9" xfId="2" applyNumberFormat="1" applyFont="1" applyFill="1" applyBorder="1" applyAlignment="1">
      <alignment horizontal="center" wrapText="1"/>
    </xf>
    <xf numFmtId="168" fontId="3" fillId="2" borderId="10" xfId="2" applyNumberFormat="1" applyFont="1" applyFill="1" applyBorder="1" applyAlignment="1">
      <alignment horizontal="left" wrapText="1"/>
    </xf>
    <xf numFmtId="4" fontId="3" fillId="2" borderId="10" xfId="2" applyNumberFormat="1" applyFont="1" applyFill="1" applyBorder="1" applyAlignment="1">
      <alignment horizontal="right" vertical="center" wrapText="1"/>
    </xf>
    <xf numFmtId="4" fontId="3" fillId="2" borderId="10" xfId="2" applyNumberFormat="1" applyFont="1" applyFill="1" applyBorder="1" applyAlignment="1">
      <alignment horizontal="center" vertical="center" wrapText="1"/>
    </xf>
    <xf numFmtId="4" fontId="3" fillId="2" borderId="10" xfId="2" applyNumberFormat="1" applyFont="1" applyFill="1" applyBorder="1" applyAlignment="1">
      <alignment vertical="center" wrapText="1"/>
    </xf>
    <xf numFmtId="0" fontId="3" fillId="2" borderId="9" xfId="2" quotePrefix="1" applyNumberFormat="1" applyFont="1" applyFill="1" applyBorder="1" applyAlignment="1">
      <alignment horizontal="right" vertical="top"/>
    </xf>
    <xf numFmtId="0" fontId="3" fillId="2" borderId="10" xfId="6" applyFont="1" applyFill="1" applyBorder="1" applyAlignment="1">
      <alignment horizontal="right" vertical="top" wrapText="1"/>
    </xf>
    <xf numFmtId="4" fontId="3" fillId="2" borderId="9" xfId="4" applyNumberFormat="1" applyFont="1" applyFill="1" applyBorder="1" applyAlignment="1"/>
    <xf numFmtId="1" fontId="2" fillId="2" borderId="9" xfId="6" applyNumberFormat="1" applyFont="1" applyFill="1" applyBorder="1" applyAlignment="1">
      <alignment horizontal="right" vertical="top" wrapText="1"/>
    </xf>
    <xf numFmtId="169" fontId="3" fillId="2" borderId="9" xfId="2" applyNumberFormat="1" applyFont="1" applyFill="1" applyBorder="1" applyAlignment="1">
      <alignment wrapText="1"/>
    </xf>
    <xf numFmtId="168" fontId="3" fillId="2" borderId="9" xfId="2" applyNumberFormat="1" applyFont="1" applyFill="1" applyBorder="1" applyAlignment="1">
      <alignment horizontal="center" wrapText="1"/>
    </xf>
    <xf numFmtId="164" fontId="3" fillId="2" borderId="9" xfId="6" applyNumberFormat="1" applyFont="1" applyFill="1" applyBorder="1" applyAlignment="1">
      <alignment horizontal="right" vertical="top" wrapText="1"/>
    </xf>
    <xf numFmtId="169" fontId="3" fillId="2" borderId="9" xfId="2" applyNumberFormat="1" applyFont="1" applyFill="1" applyBorder="1" applyAlignment="1">
      <alignment vertical="center" wrapText="1"/>
    </xf>
    <xf numFmtId="168" fontId="3" fillId="2" borderId="9" xfId="2" applyNumberFormat="1" applyFont="1" applyFill="1" applyBorder="1" applyAlignment="1">
      <alignment horizontal="center" vertical="center" wrapText="1"/>
    </xf>
    <xf numFmtId="4" fontId="3" fillId="2" borderId="9" xfId="4" applyNumberFormat="1" applyFont="1" applyFill="1" applyBorder="1" applyAlignment="1">
      <alignment vertical="center"/>
    </xf>
    <xf numFmtId="1" fontId="3" fillId="2" borderId="9" xfId="6" applyNumberFormat="1" applyFont="1" applyFill="1" applyBorder="1" applyAlignment="1">
      <alignment horizontal="right" vertical="top" wrapText="1"/>
    </xf>
    <xf numFmtId="165" fontId="2" fillId="2" borderId="9" xfId="6" applyNumberFormat="1" applyFont="1" applyFill="1" applyBorder="1" applyAlignment="1">
      <alignment horizontal="right"/>
    </xf>
    <xf numFmtId="165" fontId="2" fillId="2" borderId="9" xfId="6" applyNumberFormat="1" applyFont="1" applyFill="1" applyBorder="1" applyAlignment="1">
      <alignment horizontal="center"/>
    </xf>
    <xf numFmtId="4" fontId="2" fillId="2" borderId="9" xfId="4" applyNumberFormat="1" applyFont="1" applyFill="1" applyBorder="1" applyAlignment="1"/>
    <xf numFmtId="0" fontId="3" fillId="2" borderId="9" xfId="0" applyFont="1" applyFill="1" applyBorder="1" applyAlignment="1" applyProtection="1">
      <alignment horizontal="right" vertical="top"/>
    </xf>
    <xf numFmtId="0" fontId="3" fillId="2" borderId="9" xfId="0" applyFont="1" applyFill="1" applyBorder="1" applyAlignment="1">
      <alignment horizontal="left" vertical="top" wrapText="1"/>
    </xf>
    <xf numFmtId="43" fontId="3" fillId="2" borderId="9" xfId="7" applyFont="1" applyFill="1" applyBorder="1" applyAlignment="1">
      <alignment horizontal="right" vertical="top" wrapText="1"/>
    </xf>
    <xf numFmtId="0" fontId="3" fillId="2" borderId="9" xfId="0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 applyProtection="1">
      <alignment vertical="top"/>
      <protection locked="0"/>
    </xf>
    <xf numFmtId="43" fontId="3" fillId="2" borderId="9" xfId="7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39" fontId="3" fillId="2" borderId="0" xfId="2" applyFont="1" applyFill="1" applyBorder="1" applyAlignment="1">
      <alignment vertical="center"/>
    </xf>
    <xf numFmtId="170" fontId="3" fillId="2" borderId="9" xfId="2" quotePrefix="1" applyNumberFormat="1" applyFont="1" applyFill="1" applyBorder="1" applyAlignment="1" applyProtection="1">
      <alignment horizontal="right" vertical="top"/>
    </xf>
    <xf numFmtId="39" fontId="3" fillId="2" borderId="9" xfId="2" applyFont="1" applyFill="1" applyBorder="1" applyAlignment="1">
      <alignment wrapText="1"/>
    </xf>
    <xf numFmtId="169" fontId="3" fillId="2" borderId="9" xfId="2" applyNumberFormat="1" applyFont="1" applyFill="1" applyBorder="1" applyAlignment="1">
      <alignment horizontal="right" vertical="center" wrapText="1"/>
    </xf>
    <xf numFmtId="168" fontId="3" fillId="2" borderId="9" xfId="2" applyNumberFormat="1" applyFont="1" applyFill="1" applyBorder="1" applyAlignment="1">
      <alignment horizontal="center" vertical="center"/>
    </xf>
    <xf numFmtId="169" fontId="3" fillId="2" borderId="9" xfId="2" applyNumberFormat="1" applyFont="1" applyFill="1" applyBorder="1" applyAlignment="1">
      <alignment vertical="center"/>
    </xf>
    <xf numFmtId="169" fontId="3" fillId="2" borderId="9" xfId="2" applyNumberFormat="1" applyFont="1" applyFill="1" applyBorder="1" applyAlignment="1">
      <alignment horizontal="right" wrapText="1"/>
    </xf>
    <xf numFmtId="170" fontId="3" fillId="2" borderId="9" xfId="2" applyNumberFormat="1" applyFont="1" applyFill="1" applyBorder="1" applyAlignment="1" applyProtection="1">
      <alignment horizontal="right" vertical="top" wrapText="1"/>
    </xf>
    <xf numFmtId="0" fontId="2" fillId="2" borderId="9" xfId="2" applyNumberFormat="1" applyFont="1" applyFill="1" applyBorder="1" applyAlignment="1">
      <alignment horizontal="center" vertical="top" wrapText="1"/>
    </xf>
    <xf numFmtId="0" fontId="3" fillId="2" borderId="9" xfId="2" applyNumberFormat="1" applyFont="1" applyFill="1" applyBorder="1" applyAlignment="1">
      <alignment horizontal="left" wrapText="1"/>
    </xf>
    <xf numFmtId="0" fontId="3" fillId="2" borderId="10" xfId="2" applyNumberFormat="1" applyFont="1" applyFill="1" applyBorder="1" applyAlignment="1">
      <alignment horizontal="right" vertical="top" wrapText="1"/>
    </xf>
    <xf numFmtId="0" fontId="3" fillId="2" borderId="10" xfId="2" applyNumberFormat="1" applyFont="1" applyFill="1" applyBorder="1" applyAlignment="1">
      <alignment horizontal="left" wrapText="1"/>
    </xf>
    <xf numFmtId="4" fontId="3" fillId="2" borderId="10" xfId="2" applyNumberFormat="1" applyFont="1" applyFill="1" applyBorder="1" applyAlignment="1">
      <alignment wrapText="1"/>
    </xf>
    <xf numFmtId="0" fontId="3" fillId="2" borderId="10" xfId="2" applyNumberFormat="1" applyFont="1" applyFill="1" applyBorder="1" applyAlignment="1">
      <alignment horizontal="center" wrapText="1"/>
    </xf>
    <xf numFmtId="165" fontId="3" fillId="2" borderId="9" xfId="6" applyNumberFormat="1" applyFont="1" applyFill="1" applyBorder="1" applyAlignment="1">
      <alignment horizontal="right" vertical="center" wrapText="1"/>
    </xf>
    <xf numFmtId="0" fontId="3" fillId="2" borderId="9" xfId="10" applyFont="1" applyFill="1" applyBorder="1" applyAlignment="1">
      <alignment horizontal="left" wrapText="1"/>
    </xf>
    <xf numFmtId="0" fontId="3" fillId="2" borderId="10" xfId="10" applyFont="1" applyFill="1" applyBorder="1" applyAlignment="1">
      <alignment horizontal="left" wrapText="1"/>
    </xf>
    <xf numFmtId="3" fontId="2" fillId="2" borderId="9" xfId="6" applyNumberFormat="1" applyFont="1" applyFill="1" applyBorder="1" applyAlignment="1">
      <alignment horizontal="right" vertical="top" wrapText="1"/>
    </xf>
    <xf numFmtId="0" fontId="2" fillId="2" borderId="9" xfId="10" applyFont="1" applyFill="1" applyBorder="1" applyAlignment="1">
      <alignment horizontal="left" wrapText="1"/>
    </xf>
    <xf numFmtId="3" fontId="3" fillId="2" borderId="9" xfId="6" applyNumberFormat="1" applyFont="1" applyFill="1" applyBorder="1" applyAlignment="1">
      <alignment horizontal="right" vertical="top" wrapText="1"/>
    </xf>
    <xf numFmtId="165" fontId="3" fillId="2" borderId="9" xfId="6" applyNumberFormat="1" applyFont="1" applyFill="1" applyBorder="1" applyAlignment="1">
      <alignment horizontal="right" wrapText="1"/>
    </xf>
    <xf numFmtId="166" fontId="3" fillId="2" borderId="10" xfId="6" applyNumberFormat="1" applyFont="1" applyFill="1" applyBorder="1" applyAlignment="1">
      <alignment horizontal="right" vertical="top" wrapText="1"/>
    </xf>
    <xf numFmtId="165" fontId="3" fillId="2" borderId="10" xfId="6" applyNumberFormat="1" applyFont="1" applyFill="1" applyBorder="1" applyAlignment="1">
      <alignment horizontal="right" wrapText="1"/>
    </xf>
    <xf numFmtId="165" fontId="3" fillId="2" borderId="10" xfId="6" applyNumberFormat="1" applyFont="1" applyFill="1" applyBorder="1" applyAlignment="1">
      <alignment horizontal="center" wrapText="1"/>
    </xf>
    <xf numFmtId="3" fontId="3" fillId="2" borderId="9" xfId="2" applyNumberFormat="1" applyFont="1" applyFill="1" applyBorder="1" applyAlignment="1">
      <alignment horizontal="right" vertical="top" wrapText="1"/>
    </xf>
    <xf numFmtId="39" fontId="2" fillId="2" borderId="9" xfId="2" applyNumberFormat="1" applyFont="1" applyFill="1" applyBorder="1" applyAlignment="1">
      <alignment horizontal="left" wrapText="1"/>
    </xf>
    <xf numFmtId="39" fontId="3" fillId="2" borderId="9" xfId="2" applyNumberFormat="1" applyFont="1" applyFill="1" applyBorder="1" applyAlignment="1"/>
    <xf numFmtId="39" fontId="3" fillId="2" borderId="9" xfId="2" applyNumberFormat="1" applyFont="1" applyFill="1" applyBorder="1" applyAlignment="1" applyProtection="1"/>
    <xf numFmtId="3" fontId="2" fillId="2" borderId="9" xfId="11" applyNumberFormat="1" applyFont="1" applyFill="1" applyBorder="1" applyAlignment="1">
      <alignment horizontal="right" vertical="top"/>
    </xf>
    <xf numFmtId="4" fontId="2" fillId="2" borderId="9" xfId="11" applyNumberFormat="1" applyFont="1" applyFill="1" applyBorder="1" applyAlignment="1">
      <alignment wrapText="1"/>
    </xf>
    <xf numFmtId="4" fontId="3" fillId="2" borderId="9" xfId="12" applyNumberFormat="1" applyFont="1" applyFill="1" applyBorder="1" applyAlignment="1"/>
    <xf numFmtId="4" fontId="3" fillId="2" borderId="9" xfId="11" applyNumberFormat="1" applyFont="1" applyFill="1" applyBorder="1" applyAlignment="1">
      <alignment horizontal="center"/>
    </xf>
    <xf numFmtId="4" fontId="3" fillId="2" borderId="9" xfId="11" applyNumberFormat="1" applyFont="1" applyFill="1" applyBorder="1" applyAlignment="1"/>
    <xf numFmtId="166" fontId="3" fillId="2" borderId="9" xfId="11" applyNumberFormat="1" applyFont="1" applyFill="1" applyBorder="1" applyAlignment="1">
      <alignment horizontal="right" vertical="top"/>
    </xf>
    <xf numFmtId="4" fontId="3" fillId="2" borderId="9" xfId="11" applyNumberFormat="1" applyFont="1" applyFill="1" applyBorder="1" applyAlignment="1">
      <alignment wrapText="1"/>
    </xf>
    <xf numFmtId="4" fontId="3" fillId="2" borderId="9" xfId="11" applyNumberFormat="1" applyFont="1" applyFill="1" applyBorder="1" applyAlignment="1">
      <alignment horizontal="right" vertical="top"/>
    </xf>
    <xf numFmtId="4" fontId="3" fillId="2" borderId="9" xfId="12" applyNumberFormat="1" applyFont="1" applyFill="1" applyBorder="1" applyAlignment="1">
      <alignment vertical="center" wrapText="1"/>
    </xf>
    <xf numFmtId="4" fontId="3" fillId="2" borderId="9" xfId="11" applyNumberFormat="1" applyFont="1" applyFill="1" applyBorder="1" applyAlignment="1">
      <alignment horizontal="center" vertical="center" wrapText="1"/>
    </xf>
    <xf numFmtId="4" fontId="3" fillId="2" borderId="9" xfId="11" applyNumberFormat="1" applyFont="1" applyFill="1" applyBorder="1" applyAlignment="1">
      <alignment vertical="center" wrapText="1"/>
    </xf>
    <xf numFmtId="4" fontId="3" fillId="2" borderId="10" xfId="11" applyNumberFormat="1" applyFont="1" applyFill="1" applyBorder="1" applyAlignment="1">
      <alignment horizontal="right" vertical="top"/>
    </xf>
    <xf numFmtId="4" fontId="3" fillId="2" borderId="10" xfId="11" applyNumberFormat="1" applyFont="1" applyFill="1" applyBorder="1" applyAlignment="1">
      <alignment wrapText="1"/>
    </xf>
    <xf numFmtId="4" fontId="3" fillId="2" borderId="10" xfId="12" applyNumberFormat="1" applyFont="1" applyFill="1" applyBorder="1" applyAlignment="1"/>
    <xf numFmtId="4" fontId="3" fillId="2" borderId="10" xfId="11" applyNumberFormat="1" applyFont="1" applyFill="1" applyBorder="1" applyAlignment="1">
      <alignment horizontal="center"/>
    </xf>
    <xf numFmtId="4" fontId="3" fillId="2" borderId="10" xfId="11" applyNumberFormat="1" applyFont="1" applyFill="1" applyBorder="1" applyAlignment="1"/>
    <xf numFmtId="4" fontId="3" fillId="2" borderId="9" xfId="2" applyNumberFormat="1" applyFont="1" applyFill="1" applyBorder="1" applyAlignment="1">
      <alignment horizontal="center"/>
    </xf>
    <xf numFmtId="166" fontId="3" fillId="2" borderId="9" xfId="11" applyNumberFormat="1" applyFont="1" applyFill="1" applyBorder="1" applyAlignment="1">
      <alignment horizontal="right" vertical="top" wrapText="1"/>
    </xf>
    <xf numFmtId="4" fontId="3" fillId="2" borderId="9" xfId="12" applyNumberFormat="1" applyFont="1" applyFill="1" applyBorder="1" applyAlignment="1">
      <alignment wrapText="1"/>
    </xf>
    <xf numFmtId="4" fontId="3" fillId="2" borderId="9" xfId="11" applyNumberFormat="1" applyFont="1" applyFill="1" applyBorder="1" applyAlignment="1">
      <alignment horizontal="center" wrapText="1"/>
    </xf>
    <xf numFmtId="4" fontId="3" fillId="2" borderId="9" xfId="12" applyNumberFormat="1" applyFont="1" applyFill="1" applyBorder="1" applyAlignment="1">
      <alignment horizontal="center"/>
    </xf>
    <xf numFmtId="4" fontId="3" fillId="2" borderId="9" xfId="11" applyNumberFormat="1" applyFont="1" applyFill="1" applyBorder="1" applyAlignment="1">
      <alignment vertical="center"/>
    </xf>
    <xf numFmtId="4" fontId="3" fillId="2" borderId="9" xfId="11" applyNumberFormat="1" applyFont="1" applyFill="1" applyBorder="1" applyAlignment="1">
      <alignment horizontal="center" vertical="center"/>
    </xf>
    <xf numFmtId="172" fontId="3" fillId="2" borderId="9" xfId="11" applyNumberFormat="1" applyFont="1" applyFill="1" applyBorder="1" applyAlignment="1">
      <alignment wrapText="1"/>
    </xf>
    <xf numFmtId="4" fontId="2" fillId="2" borderId="9" xfId="2" applyNumberFormat="1" applyFont="1" applyFill="1" applyBorder="1" applyAlignment="1">
      <alignment wrapText="1"/>
    </xf>
    <xf numFmtId="166" fontId="3" fillId="2" borderId="9" xfId="13" applyNumberFormat="1" applyFont="1" applyFill="1" applyBorder="1" applyAlignment="1" applyProtection="1">
      <alignment horizontal="right" vertical="top" wrapText="1"/>
      <protection locked="0"/>
    </xf>
    <xf numFmtId="4" fontId="3" fillId="2" borderId="9" xfId="13" applyNumberFormat="1" applyFont="1" applyFill="1" applyBorder="1" applyAlignment="1" applyProtection="1">
      <alignment horizontal="right" vertical="top" wrapText="1"/>
      <protection locked="0"/>
    </xf>
    <xf numFmtId="39" fontId="3" fillId="2" borderId="9" xfId="2" applyNumberFormat="1" applyFont="1" applyFill="1" applyBorder="1" applyAlignment="1">
      <alignment wrapText="1"/>
    </xf>
    <xf numFmtId="3" fontId="2" fillId="2" borderId="9" xfId="13" applyNumberFormat="1" applyFont="1" applyFill="1" applyBorder="1" applyAlignment="1" applyProtection="1">
      <alignment horizontal="right" vertical="top" wrapText="1"/>
      <protection locked="0"/>
    </xf>
    <xf numFmtId="39" fontId="2" fillId="2" borderId="9" xfId="2" applyNumberFormat="1" applyFont="1" applyFill="1" applyBorder="1" applyAlignment="1">
      <alignment wrapText="1"/>
    </xf>
    <xf numFmtId="166" fontId="3" fillId="2" borderId="10" xfId="11" applyNumberFormat="1" applyFont="1" applyFill="1" applyBorder="1" applyAlignment="1">
      <alignment horizontal="right" vertical="top"/>
    </xf>
    <xf numFmtId="39" fontId="3" fillId="2" borderId="10" xfId="2" applyNumberFormat="1" applyFont="1" applyFill="1" applyBorder="1" applyAlignment="1">
      <alignment wrapText="1"/>
    </xf>
    <xf numFmtId="3" fontId="3" fillId="2" borderId="9" xfId="11" applyNumberFormat="1" applyFont="1" applyFill="1" applyBorder="1" applyAlignment="1">
      <alignment horizontal="right" vertical="top"/>
    </xf>
    <xf numFmtId="166" fontId="2" fillId="2" borderId="9" xfId="11" applyNumberFormat="1" applyFont="1" applyFill="1" applyBorder="1" applyAlignment="1">
      <alignment horizontal="right" vertical="top"/>
    </xf>
    <xf numFmtId="3" fontId="3" fillId="2" borderId="10" xfId="11" applyNumberFormat="1" applyFont="1" applyFill="1" applyBorder="1" applyAlignment="1">
      <alignment horizontal="right" vertical="top"/>
    </xf>
    <xf numFmtId="4" fontId="3" fillId="2" borderId="10" xfId="11" applyNumberFormat="1" applyFont="1" applyFill="1" applyBorder="1" applyAlignment="1">
      <alignment horizontal="center" wrapText="1"/>
    </xf>
    <xf numFmtId="0" fontId="2" fillId="2" borderId="9" xfId="14" applyFont="1" applyFill="1" applyBorder="1" applyAlignment="1">
      <alignment horizontal="left" vertical="top" wrapText="1"/>
    </xf>
    <xf numFmtId="0" fontId="3" fillId="2" borderId="9" xfId="0" applyNumberFormat="1" applyFont="1" applyFill="1" applyBorder="1" applyAlignment="1">
      <alignment horizontal="left" wrapText="1"/>
    </xf>
    <xf numFmtId="165" fontId="3" fillId="2" borderId="9" xfId="0" applyNumberFormat="1" applyFont="1" applyFill="1" applyBorder="1" applyAlignment="1">
      <alignment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39" fontId="3" fillId="2" borderId="9" xfId="0" applyNumberFormat="1" applyFont="1" applyFill="1" applyBorder="1" applyAlignment="1" applyProtection="1">
      <alignment vertical="center"/>
      <protection locked="0"/>
    </xf>
    <xf numFmtId="172" fontId="3" fillId="2" borderId="9" xfId="11" applyNumberFormat="1" applyFont="1" applyFill="1" applyBorder="1" applyAlignment="1">
      <alignment vertical="justify" wrapText="1"/>
    </xf>
    <xf numFmtId="0" fontId="3" fillId="2" borderId="9" xfId="6" applyFont="1" applyFill="1" applyBorder="1" applyAlignment="1">
      <alignment vertical="top" wrapText="1"/>
    </xf>
    <xf numFmtId="39" fontId="3" fillId="2" borderId="9" xfId="0" applyNumberFormat="1" applyFont="1" applyFill="1" applyBorder="1" applyAlignment="1" applyProtection="1">
      <alignment vertical="center" wrapText="1"/>
      <protection locked="0"/>
    </xf>
    <xf numFmtId="0" fontId="3" fillId="2" borderId="9" xfId="6" applyFont="1" applyFill="1" applyBorder="1" applyAlignment="1">
      <alignment horizontal="justify" vertical="top"/>
    </xf>
    <xf numFmtId="0" fontId="3" fillId="2" borderId="9" xfId="6" applyFont="1" applyFill="1" applyBorder="1" applyAlignment="1">
      <alignment horizontal="left" vertical="top" wrapText="1"/>
    </xf>
    <xf numFmtId="0" fontId="3" fillId="2" borderId="10" xfId="6" applyFont="1" applyFill="1" applyBorder="1" applyAlignment="1">
      <alignment horizontal="left" vertical="top" wrapText="1"/>
    </xf>
    <xf numFmtId="165" fontId="3" fillId="2" borderId="10" xfId="6" applyNumberFormat="1" applyFont="1" applyFill="1" applyBorder="1" applyAlignment="1">
      <alignment vertical="center" wrapText="1"/>
    </xf>
    <xf numFmtId="0" fontId="3" fillId="2" borderId="10" xfId="6" applyFont="1" applyFill="1" applyBorder="1" applyAlignment="1">
      <alignment horizontal="center" vertical="center" wrapText="1"/>
    </xf>
    <xf numFmtId="39" fontId="3" fillId="2" borderId="10" xfId="0" applyNumberFormat="1" applyFont="1" applyFill="1" applyBorder="1" applyAlignment="1" applyProtection="1">
      <alignment vertical="center"/>
      <protection locked="0"/>
    </xf>
    <xf numFmtId="49" fontId="3" fillId="2" borderId="9" xfId="0" applyNumberFormat="1" applyFont="1" applyFill="1" applyBorder="1" applyAlignment="1">
      <alignment horizontal="left" vertical="top" wrapText="1"/>
    </xf>
    <xf numFmtId="1" fontId="3" fillId="2" borderId="9" xfId="2" applyNumberFormat="1" applyFont="1" applyFill="1" applyBorder="1" applyAlignment="1">
      <alignment horizontal="right" vertical="top" wrapText="1"/>
    </xf>
    <xf numFmtId="0" fontId="3" fillId="2" borderId="9" xfId="15" applyFont="1" applyFill="1" applyBorder="1" applyAlignment="1">
      <alignment vertical="top" wrapText="1"/>
    </xf>
    <xf numFmtId="171" fontId="3" fillId="2" borderId="9" xfId="5" applyNumberFormat="1" applyFont="1" applyFill="1" applyBorder="1" applyAlignment="1">
      <alignment vertical="center" wrapText="1"/>
    </xf>
    <xf numFmtId="171" fontId="3" fillId="2" borderId="9" xfId="5" applyNumberFormat="1" applyFont="1" applyFill="1" applyBorder="1" applyAlignment="1">
      <alignment horizontal="center" vertical="center" wrapText="1"/>
    </xf>
    <xf numFmtId="4" fontId="3" fillId="2" borderId="9" xfId="5" applyNumberFormat="1" applyFont="1" applyFill="1" applyBorder="1" applyAlignment="1">
      <alignment vertical="center" wrapText="1"/>
    </xf>
    <xf numFmtId="0" fontId="10" fillId="2" borderId="0" xfId="0" applyNumberFormat="1" applyFont="1" applyFill="1" applyBorder="1" applyAlignment="1">
      <alignment vertical="top" wrapText="1"/>
    </xf>
    <xf numFmtId="4" fontId="3" fillId="2" borderId="9" xfId="2" applyNumberFormat="1" applyFont="1" applyFill="1" applyBorder="1" applyAlignment="1">
      <alignment vertical="center"/>
    </xf>
    <xf numFmtId="165" fontId="3" fillId="2" borderId="9" xfId="2" applyNumberFormat="1" applyFont="1" applyFill="1" applyBorder="1" applyAlignment="1">
      <alignment horizontal="center" vertical="center"/>
    </xf>
    <xf numFmtId="39" fontId="3" fillId="2" borderId="9" xfId="2" applyFont="1" applyFill="1" applyBorder="1"/>
    <xf numFmtId="4" fontId="3" fillId="2" borderId="9" xfId="16" applyNumberFormat="1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4" fontId="3" fillId="2" borderId="9" xfId="16" applyNumberFormat="1" applyFont="1" applyFill="1" applyBorder="1" applyAlignment="1">
      <alignment horizontal="right" vertical="top" wrapText="1"/>
    </xf>
    <xf numFmtId="4" fontId="2" fillId="2" borderId="9" xfId="16" applyNumberFormat="1" applyFont="1" applyFill="1" applyBorder="1" applyAlignment="1">
      <alignment horizontal="right" vertical="top" wrapText="1"/>
    </xf>
    <xf numFmtId="4" fontId="2" fillId="2" borderId="9" xfId="9" applyNumberFormat="1" applyFont="1" applyFill="1" applyBorder="1" applyAlignment="1">
      <alignment vertical="top" wrapText="1"/>
    </xf>
    <xf numFmtId="0" fontId="3" fillId="2" borderId="9" xfId="0" applyFont="1" applyFill="1" applyBorder="1" applyAlignment="1">
      <alignment horizontal="right" vertical="top" wrapText="1"/>
    </xf>
    <xf numFmtId="0" fontId="3" fillId="2" borderId="9" xfId="15" applyNumberFormat="1" applyFont="1" applyFill="1" applyBorder="1" applyAlignment="1">
      <alignment vertical="top" wrapText="1"/>
    </xf>
    <xf numFmtId="0" fontId="3" fillId="2" borderId="9" xfId="15" applyFont="1" applyFill="1" applyBorder="1" applyAlignment="1">
      <alignment horizontal="right" vertical="top" wrapText="1"/>
    </xf>
    <xf numFmtId="10" fontId="3" fillId="2" borderId="9" xfId="17" applyNumberFormat="1" applyFont="1" applyFill="1" applyBorder="1" applyAlignment="1">
      <alignment horizontal="right" vertical="top" wrapText="1"/>
    </xf>
    <xf numFmtId="4" fontId="3" fillId="2" borderId="9" xfId="15" applyNumberFormat="1" applyFont="1" applyFill="1" applyBorder="1" applyAlignment="1">
      <alignment horizontal="center" vertical="top" wrapText="1"/>
    </xf>
    <xf numFmtId="4" fontId="3" fillId="2" borderId="9" xfId="15" applyNumberFormat="1" applyFont="1" applyFill="1" applyBorder="1" applyAlignment="1">
      <alignment vertical="top" wrapText="1"/>
    </xf>
    <xf numFmtId="0" fontId="3" fillId="2" borderId="9" xfId="0" applyFont="1" applyFill="1" applyBorder="1" applyAlignment="1" applyProtection="1">
      <alignment horizontal="right" vertical="top" wrapText="1"/>
      <protection locked="0"/>
    </xf>
    <xf numFmtId="10" fontId="3" fillId="2" borderId="9" xfId="0" applyNumberFormat="1" applyFont="1" applyFill="1" applyBorder="1" applyAlignment="1" applyProtection="1">
      <alignment horizontal="right" vertical="top" wrapText="1"/>
      <protection locked="0"/>
    </xf>
    <xf numFmtId="10" fontId="3" fillId="2" borderId="9" xfId="0" applyNumberFormat="1" applyFont="1" applyFill="1" applyBorder="1" applyAlignment="1">
      <alignment horizontal="right" vertical="top" wrapText="1"/>
    </xf>
    <xf numFmtId="4" fontId="3" fillId="2" borderId="9" xfId="11" applyNumberFormat="1" applyFont="1" applyFill="1" applyBorder="1" applyAlignment="1">
      <alignment horizontal="right" wrapText="1"/>
    </xf>
    <xf numFmtId="10" fontId="3" fillId="2" borderId="9" xfId="0" applyNumberFormat="1" applyFont="1" applyFill="1" applyBorder="1" applyAlignment="1">
      <alignment horizontal="center" vertical="top" wrapText="1"/>
    </xf>
    <xf numFmtId="171" fontId="3" fillId="2" borderId="9" xfId="1" applyFont="1" applyFill="1" applyBorder="1" applyAlignment="1">
      <alignment horizontal="right" vertical="top" wrapText="1"/>
    </xf>
    <xf numFmtId="4" fontId="2" fillId="2" borderId="9" xfId="0" applyNumberFormat="1" applyFont="1" applyFill="1" applyBorder="1" applyAlignment="1">
      <alignment vertical="top" wrapText="1"/>
    </xf>
    <xf numFmtId="0" fontId="11" fillId="2" borderId="9" xfId="18" quotePrefix="1" applyFont="1" applyFill="1" applyBorder="1" applyAlignment="1">
      <alignment horizontal="left" vertical="top" wrapText="1"/>
    </xf>
    <xf numFmtId="10" fontId="6" fillId="2" borderId="9" xfId="18" applyNumberFormat="1" applyFont="1" applyFill="1" applyBorder="1" applyAlignment="1">
      <alignment vertical="center"/>
    </xf>
    <xf numFmtId="174" fontId="6" fillId="2" borderId="9" xfId="18" applyNumberFormat="1" applyFont="1" applyFill="1" applyBorder="1" applyAlignment="1">
      <alignment horizontal="center" vertical="center"/>
    </xf>
    <xf numFmtId="39" fontId="3" fillId="2" borderId="9" xfId="18" applyNumberFormat="1" applyFont="1" applyFill="1" applyBorder="1" applyAlignment="1">
      <alignment vertical="center" wrapText="1"/>
    </xf>
    <xf numFmtId="4" fontId="3" fillId="2" borderId="9" xfId="19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>
      <alignment wrapText="1"/>
    </xf>
    <xf numFmtId="10" fontId="3" fillId="2" borderId="9" xfId="17" applyNumberFormat="1" applyFont="1" applyFill="1" applyBorder="1" applyAlignment="1">
      <alignment vertical="top"/>
    </xf>
    <xf numFmtId="174" fontId="6" fillId="2" borderId="9" xfId="0" applyNumberFormat="1" applyFont="1" applyFill="1" applyBorder="1" applyAlignment="1"/>
    <xf numFmtId="4" fontId="3" fillId="2" borderId="9" xfId="19" applyNumberFormat="1" applyFont="1" applyFill="1" applyBorder="1" applyAlignment="1">
      <alignment horizontal="right" vertical="top" wrapText="1"/>
    </xf>
    <xf numFmtId="174" fontId="11" fillId="2" borderId="9" xfId="0" applyNumberFormat="1" applyFont="1" applyFill="1" applyBorder="1" applyAlignment="1"/>
    <xf numFmtId="4" fontId="0" fillId="2" borderId="9" xfId="0" applyNumberFormat="1" applyFont="1" applyFill="1" applyBorder="1"/>
    <xf numFmtId="0" fontId="3" fillId="2" borderId="9" xfId="0" applyFont="1" applyFill="1" applyBorder="1" applyAlignment="1">
      <alignment vertical="top" wrapText="1"/>
    </xf>
    <xf numFmtId="0" fontId="2" fillId="2" borderId="9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right" vertical="top"/>
    </xf>
    <xf numFmtId="0" fontId="2" fillId="2" borderId="9" xfId="0" applyFont="1" applyFill="1" applyBorder="1" applyAlignment="1">
      <alignment vertical="top"/>
    </xf>
    <xf numFmtId="174" fontId="2" fillId="2" borderId="9" xfId="0" applyNumberFormat="1" applyFont="1" applyFill="1" applyBorder="1" applyAlignment="1">
      <alignment horizontal="center"/>
    </xf>
    <xf numFmtId="4" fontId="2" fillId="2" borderId="9" xfId="0" applyNumberFormat="1" applyFont="1" applyFill="1" applyBorder="1"/>
    <xf numFmtId="4" fontId="2" fillId="2" borderId="9" xfId="0" applyNumberFormat="1" applyFont="1" applyFill="1" applyBorder="1" applyAlignment="1">
      <alignment vertical="top"/>
    </xf>
    <xf numFmtId="0" fontId="2" fillId="2" borderId="9" xfId="0" applyFont="1" applyFill="1" applyBorder="1" applyAlignment="1">
      <alignment horizontal="right" vertical="top" wrapText="1"/>
    </xf>
    <xf numFmtId="4" fontId="3" fillId="2" borderId="9" xfId="0" applyNumberFormat="1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right" vertical="top" wrapText="1"/>
    </xf>
    <xf numFmtId="165" fontId="3" fillId="2" borderId="10" xfId="0" applyNumberFormat="1" applyFont="1" applyFill="1" applyBorder="1" applyAlignment="1">
      <alignment horizontal="right" vertical="top" wrapText="1"/>
    </xf>
    <xf numFmtId="165" fontId="3" fillId="2" borderId="10" xfId="0" applyNumberFormat="1" applyFont="1" applyFill="1" applyBorder="1" applyAlignment="1">
      <alignment horizontal="center" vertical="top" wrapText="1"/>
    </xf>
    <xf numFmtId="171" fontId="3" fillId="2" borderId="10" xfId="1" applyFont="1" applyFill="1" applyBorder="1" applyAlignment="1">
      <alignment horizontal="right" vertical="top" wrapText="1"/>
    </xf>
    <xf numFmtId="4" fontId="2" fillId="2" borderId="10" xfId="0" applyNumberFormat="1" applyFont="1" applyFill="1" applyBorder="1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0" xfId="0" applyFont="1" applyFill="1" applyAlignment="1">
      <alignment wrapText="1"/>
    </xf>
    <xf numFmtId="39" fontId="3" fillId="2" borderId="2" xfId="2" applyFont="1" applyFill="1" applyBorder="1"/>
    <xf numFmtId="39" fontId="2" fillId="2" borderId="0" xfId="2" applyFont="1" applyFill="1" applyBorder="1" applyAlignment="1">
      <alignment horizontal="center" wrapText="1"/>
    </xf>
    <xf numFmtId="39" fontId="3" fillId="2" borderId="0" xfId="2" applyFont="1" applyFill="1" applyBorder="1" applyAlignment="1">
      <alignment wrapText="1"/>
    </xf>
    <xf numFmtId="0" fontId="2" fillId="2" borderId="0" xfId="3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wrapText="1"/>
    </xf>
    <xf numFmtId="39" fontId="4" fillId="2" borderId="2" xfId="2" applyFont="1" applyFill="1" applyBorder="1" applyAlignment="1">
      <alignment horizontal="center" wrapText="1"/>
    </xf>
    <xf numFmtId="39" fontId="4" fillId="2" borderId="0" xfId="2" applyFont="1" applyFill="1" applyBorder="1" applyAlignment="1">
      <alignment horizontal="center" wrapText="1"/>
    </xf>
    <xf numFmtId="39" fontId="4" fillId="2" borderId="3" xfId="2" applyFont="1" applyFill="1" applyBorder="1" applyAlignment="1">
      <alignment horizontal="center" wrapText="1"/>
    </xf>
  </cellXfs>
  <cellStyles count="52">
    <cellStyle name="Comma 2" xfId="20"/>
    <cellStyle name="Comma 3" xfId="21"/>
    <cellStyle name="Comma_ACUEDUCTO DE  PADRE LAS CASAS" xfId="22"/>
    <cellStyle name="Euro" xfId="23"/>
    <cellStyle name="F2" xfId="24"/>
    <cellStyle name="F3" xfId="25"/>
    <cellStyle name="F4" xfId="26"/>
    <cellStyle name="F5" xfId="27"/>
    <cellStyle name="F6" xfId="28"/>
    <cellStyle name="F7" xfId="29"/>
    <cellStyle name="F8" xfId="30"/>
    <cellStyle name="Millares" xfId="1" builtinId="3"/>
    <cellStyle name="Millares 11" xfId="7"/>
    <cellStyle name="Millares 2" xfId="31"/>
    <cellStyle name="Millares 2 2" xfId="32"/>
    <cellStyle name="Millares 2 2 2" xfId="5"/>
    <cellStyle name="Millares 3" xfId="33"/>
    <cellStyle name="Millares 3 2" xfId="34"/>
    <cellStyle name="Millares 3 3" xfId="19"/>
    <cellStyle name="Millares 3_161-10 AC. MULT NAJAYO ARRIBA 1ra Etapa" xfId="35"/>
    <cellStyle name="Millares 4" xfId="9"/>
    <cellStyle name="Millares 5" xfId="36"/>
    <cellStyle name="Millares 6" xfId="37"/>
    <cellStyle name="Millares_estimado juana vicenta" xfId="16"/>
    <cellStyle name="Millares_PRESUPUESTO 2" xfId="12"/>
    <cellStyle name="Moneda 2" xfId="38"/>
    <cellStyle name="No-definido" xfId="39"/>
    <cellStyle name="Normal" xfId="0" builtinId="0"/>
    <cellStyle name="Normal - Style1" xfId="40"/>
    <cellStyle name="Normal 10 2 2" xfId="18"/>
    <cellStyle name="Normal 2" xfId="41"/>
    <cellStyle name="Normal 2 2" xfId="42"/>
    <cellStyle name="Normal 2 2 2" xfId="43"/>
    <cellStyle name="Normal 2 3" xfId="44"/>
    <cellStyle name="Normal 2_07-09 presupu..." xfId="45"/>
    <cellStyle name="Normal 3" xfId="46"/>
    <cellStyle name="Normal 4" xfId="47"/>
    <cellStyle name="Normal 5" xfId="48"/>
    <cellStyle name="Normal 6" xfId="14"/>
    <cellStyle name="Normal 7" xfId="2"/>
    <cellStyle name="Normal_158-09 TERMINACION AC. LA GINA" xfId="8"/>
    <cellStyle name="Normal_300-04 rem. y amp. ac.mult.de partido, 2do contrato. 2" xfId="6"/>
    <cellStyle name="Normal_502-01 alcantarillado sanitario academia de entrenamiento policial de hatilloparte b 2" xfId="4"/>
    <cellStyle name="Normal_ANALISIS EL PUERTO 2" xfId="10"/>
    <cellStyle name="Normal_PRESUPUESTO" xfId="11"/>
    <cellStyle name="Normal_Presupuesto Terminaciones Edificio Mantenimiento Nave I " xfId="15"/>
    <cellStyle name="Normal_REC. 1 No.204-05 AL AC. LA ANGELINA-LA CANA-Las guaranas-_REC. 3 No. xxx-08 AL 018-02 ACUEDUCTO MULTIPLE ANGELINA-LAS CANAS- LAS GUARANAS" xfId="13"/>
    <cellStyle name="Normal_Rec. No.3 118-03   Pta. de trat.A.Negras san juan de la maguana" xfId="3"/>
    <cellStyle name="Percent 2" xfId="49"/>
    <cellStyle name="Porcentaje 2" xfId="17"/>
    <cellStyle name="Porcentual 2" xfId="50"/>
    <cellStyle name="Porcentual 3" xfId="51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3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3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4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4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5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5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5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5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5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6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6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7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75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76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79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82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83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84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85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88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89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90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91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92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94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95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96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97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98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99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00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02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03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05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06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10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11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12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13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14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15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16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17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18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19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20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21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23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24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25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26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27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28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29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30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31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32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33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34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35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37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39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40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41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42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43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44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987</xdr:row>
      <xdr:rowOff>161925</xdr:rowOff>
    </xdr:to>
    <xdr:sp macro="" textlink="">
      <xdr:nvSpPr>
        <xdr:cNvPr id="145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4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4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4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4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5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5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5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5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5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5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5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6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6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6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6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6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6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6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6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6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7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7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7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7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7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7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7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7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8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8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8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8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8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8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8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8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8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8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9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9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9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9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9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9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9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9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19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0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0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0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0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0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0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0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0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0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0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1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1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1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1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1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1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1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987</xdr:row>
      <xdr:rowOff>0</xdr:rowOff>
    </xdr:from>
    <xdr:to>
      <xdr:col>1</xdr:col>
      <xdr:colOff>1304925</xdr:colOff>
      <xdr:row>988</xdr:row>
      <xdr:rowOff>152400</xdr:rowOff>
    </xdr:to>
    <xdr:sp macro="" textlink="">
      <xdr:nvSpPr>
        <xdr:cNvPr id="21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S%20GUARANAS%20FINAL2\Documents%20and%20Settings\dell2\Escritorio\Mis%20documentos\presupuestos%202006\85-06%20Reh.%20y%20Ampl.%20Ac.%20Imbert%20(2da.%20alternativa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U"/>
      <sheetName val="MO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1:BP1034"/>
  <sheetViews>
    <sheetView showGridLines="0" showZeros="0" tabSelected="1" view="pageBreakPreview" zoomScaleSheetLayoutView="100" workbookViewId="0">
      <selection activeCell="A7" sqref="A7:F1034"/>
    </sheetView>
  </sheetViews>
  <sheetFormatPr baseColWidth="10" defaultRowHeight="12.75" x14ac:dyDescent="0.2"/>
  <cols>
    <col min="1" max="1" width="9.28515625" style="324" customWidth="1"/>
    <col min="2" max="2" width="43.42578125" style="1" customWidth="1"/>
    <col min="3" max="3" width="10.5703125" style="1" customWidth="1"/>
    <col min="4" max="4" width="8.5703125" style="1" customWidth="1"/>
    <col min="5" max="5" width="13.7109375" style="1" customWidth="1"/>
    <col min="6" max="6" width="15.7109375" style="1" customWidth="1"/>
    <col min="7" max="7" width="12.85546875" style="1" bestFit="1" customWidth="1"/>
    <col min="8" max="9" width="11.42578125" style="1"/>
    <col min="10" max="10" width="13.28515625" style="1" bestFit="1" customWidth="1"/>
    <col min="11" max="16384" width="11.42578125" style="1"/>
  </cols>
  <sheetData>
    <row r="1" spans="1:68" s="2" customFormat="1" ht="13.5" thickTop="1" x14ac:dyDescent="0.2">
      <c r="A1" s="325"/>
      <c r="B1" s="326"/>
      <c r="C1" s="326"/>
      <c r="D1" s="326"/>
      <c r="E1" s="326"/>
      <c r="F1" s="32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68" x14ac:dyDescent="0.2">
      <c r="A2" s="327"/>
      <c r="B2" s="327"/>
      <c r="C2" s="327"/>
      <c r="D2" s="327"/>
      <c r="E2" s="327"/>
      <c r="F2" s="327"/>
    </row>
    <row r="3" spans="1:68" x14ac:dyDescent="0.2">
      <c r="A3" s="3"/>
      <c r="B3" s="4"/>
      <c r="C3" s="5"/>
      <c r="D3" s="6"/>
      <c r="E3" s="5"/>
      <c r="F3" s="5"/>
    </row>
    <row r="4" spans="1:68" ht="28.5" customHeight="1" x14ac:dyDescent="0.2">
      <c r="A4" s="328" t="s">
        <v>0</v>
      </c>
      <c r="B4" s="328"/>
      <c r="C4" s="328"/>
      <c r="D4" s="328"/>
      <c r="E4" s="328"/>
      <c r="F4" s="328"/>
    </row>
    <row r="5" spans="1:68" x14ac:dyDescent="0.2">
      <c r="A5" s="3" t="s">
        <v>1</v>
      </c>
      <c r="B5" s="3"/>
      <c r="C5" s="7"/>
      <c r="D5" s="3"/>
      <c r="E5" s="5"/>
      <c r="F5" s="5"/>
    </row>
    <row r="6" spans="1:68" x14ac:dyDescent="0.2">
      <c r="A6" s="329"/>
      <c r="B6" s="330"/>
      <c r="C6" s="330"/>
      <c r="D6" s="330"/>
      <c r="E6" s="330"/>
      <c r="F6" s="331"/>
    </row>
    <row r="7" spans="1:68" x14ac:dyDescent="0.2">
      <c r="A7" s="8" t="s">
        <v>2</v>
      </c>
      <c r="B7" s="8" t="s">
        <v>3</v>
      </c>
      <c r="C7" s="9" t="s">
        <v>4</v>
      </c>
      <c r="D7" s="8" t="s">
        <v>5</v>
      </c>
      <c r="E7" s="9" t="s">
        <v>6</v>
      </c>
      <c r="F7" s="10" t="s">
        <v>7</v>
      </c>
    </row>
    <row r="8" spans="1:68" x14ac:dyDescent="0.2">
      <c r="A8" s="11"/>
      <c r="B8" s="12"/>
      <c r="C8" s="13"/>
      <c r="D8" s="13"/>
      <c r="E8" s="13"/>
      <c r="F8" s="13"/>
    </row>
    <row r="9" spans="1:68" x14ac:dyDescent="0.2">
      <c r="A9" s="14" t="s">
        <v>8</v>
      </c>
      <c r="B9" s="15" t="s">
        <v>9</v>
      </c>
      <c r="C9" s="16"/>
      <c r="D9" s="17"/>
      <c r="E9" s="16"/>
      <c r="F9" s="18">
        <f>ROUND(C9*E9,2)</f>
        <v>0</v>
      </c>
    </row>
    <row r="10" spans="1:68" x14ac:dyDescent="0.2">
      <c r="A10" s="14"/>
      <c r="B10" s="15"/>
      <c r="C10" s="16"/>
      <c r="D10" s="17"/>
      <c r="E10" s="16"/>
      <c r="F10" s="18">
        <f>ROUND(C10*E10,2)</f>
        <v>0</v>
      </c>
    </row>
    <row r="11" spans="1:68" x14ac:dyDescent="0.2">
      <c r="A11" s="19" t="s">
        <v>10</v>
      </c>
      <c r="B11" s="20" t="s">
        <v>11</v>
      </c>
      <c r="C11" s="16"/>
      <c r="D11" s="17"/>
      <c r="E11" s="16"/>
      <c r="F11" s="18">
        <f>ROUND(C11*E11,2)</f>
        <v>0</v>
      </c>
    </row>
    <row r="12" spans="1:68" x14ac:dyDescent="0.2">
      <c r="A12" s="19"/>
      <c r="B12" s="20"/>
      <c r="C12" s="16"/>
      <c r="D12" s="17"/>
      <c r="E12" s="16"/>
      <c r="F12" s="18"/>
    </row>
    <row r="13" spans="1:68" x14ac:dyDescent="0.2">
      <c r="A13" s="19">
        <v>1</v>
      </c>
      <c r="B13" s="21" t="s">
        <v>12</v>
      </c>
      <c r="C13" s="16"/>
      <c r="D13" s="17"/>
      <c r="E13" s="16"/>
      <c r="F13" s="18"/>
    </row>
    <row r="14" spans="1:68" x14ac:dyDescent="0.2">
      <c r="A14" s="19"/>
      <c r="B14" s="21"/>
      <c r="C14" s="16"/>
      <c r="D14" s="17"/>
      <c r="E14" s="16"/>
      <c r="F14" s="18"/>
    </row>
    <row r="15" spans="1:68" x14ac:dyDescent="0.2">
      <c r="A15" s="22">
        <v>1.1000000000000001</v>
      </c>
      <c r="B15" s="21" t="s">
        <v>13</v>
      </c>
      <c r="C15" s="23"/>
      <c r="D15" s="24"/>
      <c r="E15" s="23"/>
      <c r="F15" s="18"/>
    </row>
    <row r="16" spans="1:68" x14ac:dyDescent="0.2">
      <c r="A16" s="25" t="s">
        <v>14</v>
      </c>
      <c r="B16" s="26" t="s">
        <v>15</v>
      </c>
      <c r="C16" s="23">
        <v>2</v>
      </c>
      <c r="D16" s="24" t="s">
        <v>16</v>
      </c>
      <c r="E16" s="23"/>
      <c r="F16" s="18">
        <f>ROUND(C16*E16,2)</f>
        <v>0</v>
      </c>
    </row>
    <row r="17" spans="1:6" x14ac:dyDescent="0.2">
      <c r="A17" s="25" t="s">
        <v>17</v>
      </c>
      <c r="B17" s="26" t="s">
        <v>18</v>
      </c>
      <c r="C17" s="23">
        <v>2</v>
      </c>
      <c r="D17" s="24" t="s">
        <v>16</v>
      </c>
      <c r="E17" s="23"/>
      <c r="F17" s="18">
        <f>ROUND(C17*E17,2)</f>
        <v>0</v>
      </c>
    </row>
    <row r="18" spans="1:6" ht="25.5" x14ac:dyDescent="0.2">
      <c r="A18" s="25" t="s">
        <v>19</v>
      </c>
      <c r="B18" s="26" t="s">
        <v>20</v>
      </c>
      <c r="C18" s="27">
        <v>2</v>
      </c>
      <c r="D18" s="28" t="s">
        <v>21</v>
      </c>
      <c r="E18" s="27"/>
      <c r="F18" s="29">
        <f>ROUND(C18*E18,2)</f>
        <v>0</v>
      </c>
    </row>
    <row r="19" spans="1:6" ht="9.75" customHeight="1" x14ac:dyDescent="0.2">
      <c r="A19" s="30"/>
      <c r="B19" s="26"/>
      <c r="C19" s="23"/>
      <c r="D19" s="24"/>
      <c r="E19" s="23"/>
      <c r="F19" s="18"/>
    </row>
    <row r="20" spans="1:6" x14ac:dyDescent="0.2">
      <c r="A20" s="19">
        <v>2</v>
      </c>
      <c r="B20" s="21" t="s">
        <v>22</v>
      </c>
      <c r="C20" s="16"/>
      <c r="D20" s="17"/>
      <c r="E20" s="16"/>
      <c r="F20" s="18"/>
    </row>
    <row r="21" spans="1:6" x14ac:dyDescent="0.2">
      <c r="A21" s="30">
        <v>2.1</v>
      </c>
      <c r="B21" s="26" t="s">
        <v>23</v>
      </c>
      <c r="C21" s="23">
        <v>2</v>
      </c>
      <c r="D21" s="24" t="s">
        <v>24</v>
      </c>
      <c r="E21" s="23"/>
      <c r="F21" s="18">
        <f t="shared" ref="F21:F32" si="0">ROUND(C21*E21,2)</f>
        <v>0</v>
      </c>
    </row>
    <row r="22" spans="1:6" x14ac:dyDescent="0.2">
      <c r="A22" s="30"/>
      <c r="B22" s="26"/>
      <c r="C22" s="23"/>
      <c r="D22" s="24"/>
      <c r="E22" s="23"/>
      <c r="F22" s="18">
        <f t="shared" si="0"/>
        <v>0</v>
      </c>
    </row>
    <row r="23" spans="1:6" ht="25.5" x14ac:dyDescent="0.2">
      <c r="A23" s="31">
        <v>3</v>
      </c>
      <c r="B23" s="26" t="s">
        <v>25</v>
      </c>
      <c r="C23" s="27">
        <v>48</v>
      </c>
      <c r="D23" s="28" t="s">
        <v>26</v>
      </c>
      <c r="E23" s="27"/>
      <c r="F23" s="29">
        <f t="shared" si="0"/>
        <v>0</v>
      </c>
    </row>
    <row r="24" spans="1:6" x14ac:dyDescent="0.2">
      <c r="A24" s="30"/>
      <c r="B24" s="26"/>
      <c r="C24" s="23"/>
      <c r="D24" s="24"/>
      <c r="E24" s="23"/>
      <c r="F24" s="18">
        <f t="shared" si="0"/>
        <v>0</v>
      </c>
    </row>
    <row r="25" spans="1:6" x14ac:dyDescent="0.2">
      <c r="A25" s="19">
        <v>4</v>
      </c>
      <c r="B25" s="21" t="s">
        <v>27</v>
      </c>
      <c r="C25" s="23"/>
      <c r="D25" s="24"/>
      <c r="E25" s="23"/>
      <c r="F25" s="18">
        <f t="shared" si="0"/>
        <v>0</v>
      </c>
    </row>
    <row r="26" spans="1:6" ht="25.5" x14ac:dyDescent="0.2">
      <c r="A26" s="30">
        <v>4.0999999999999996</v>
      </c>
      <c r="B26" s="26" t="s">
        <v>28</v>
      </c>
      <c r="C26" s="27">
        <f>30*1.2*1</f>
        <v>36</v>
      </c>
      <c r="D26" s="28" t="s">
        <v>29</v>
      </c>
      <c r="E26" s="27"/>
      <c r="F26" s="29">
        <f t="shared" si="0"/>
        <v>0</v>
      </c>
    </row>
    <row r="27" spans="1:6" ht="25.5" x14ac:dyDescent="0.2">
      <c r="A27" s="25">
        <v>4.2</v>
      </c>
      <c r="B27" s="26" t="s">
        <v>30</v>
      </c>
      <c r="C27" s="27">
        <f>C26</f>
        <v>36</v>
      </c>
      <c r="D27" s="28" t="s">
        <v>29</v>
      </c>
      <c r="E27" s="27"/>
      <c r="F27" s="29">
        <f t="shared" si="0"/>
        <v>0</v>
      </c>
    </row>
    <row r="28" spans="1:6" x14ac:dyDescent="0.2">
      <c r="A28" s="22"/>
      <c r="B28" s="21"/>
      <c r="C28" s="32"/>
      <c r="D28" s="24"/>
      <c r="E28" s="23"/>
      <c r="F28" s="18">
        <f t="shared" si="0"/>
        <v>0</v>
      </c>
    </row>
    <row r="29" spans="1:6" ht="38.25" x14ac:dyDescent="0.2">
      <c r="A29" s="33">
        <v>5</v>
      </c>
      <c r="B29" s="21" t="s">
        <v>31</v>
      </c>
      <c r="C29" s="23"/>
      <c r="D29" s="24"/>
      <c r="E29" s="23"/>
      <c r="F29" s="18">
        <f t="shared" si="0"/>
        <v>0</v>
      </c>
    </row>
    <row r="30" spans="1:6" x14ac:dyDescent="0.2">
      <c r="A30" s="30">
        <v>5.0999999999999996</v>
      </c>
      <c r="B30" s="26" t="s">
        <v>32</v>
      </c>
      <c r="C30" s="23">
        <f>4.5*3*0.3+0.65*3*0.3</f>
        <v>4.6349999999999998</v>
      </c>
      <c r="D30" s="24" t="s">
        <v>29</v>
      </c>
      <c r="E30" s="23"/>
      <c r="F30" s="18">
        <f t="shared" si="0"/>
        <v>0</v>
      </c>
    </row>
    <row r="31" spans="1:6" ht="15.75" customHeight="1" x14ac:dyDescent="0.2">
      <c r="A31" s="30">
        <v>5.2</v>
      </c>
      <c r="B31" s="26" t="s">
        <v>33</v>
      </c>
      <c r="C31" s="23">
        <f>(15*0.7*0.35)</f>
        <v>3.6749999999999998</v>
      </c>
      <c r="D31" s="24" t="s">
        <v>29</v>
      </c>
      <c r="E31" s="23"/>
      <c r="F31" s="18">
        <f t="shared" si="0"/>
        <v>0</v>
      </c>
    </row>
    <row r="32" spans="1:6" x14ac:dyDescent="0.2">
      <c r="A32" s="30">
        <v>5.3</v>
      </c>
      <c r="B32" s="26" t="s">
        <v>34</v>
      </c>
      <c r="C32" s="23">
        <f>15*1.8*0.3</f>
        <v>8.1</v>
      </c>
      <c r="D32" s="24" t="s">
        <v>29</v>
      </c>
      <c r="E32" s="23"/>
      <c r="F32" s="18">
        <f t="shared" si="0"/>
        <v>0</v>
      </c>
    </row>
    <row r="33" spans="1:6" x14ac:dyDescent="0.2">
      <c r="A33" s="30"/>
      <c r="B33" s="26"/>
      <c r="C33" s="23"/>
      <c r="D33" s="24"/>
      <c r="E33" s="23"/>
      <c r="F33" s="18"/>
    </row>
    <row r="34" spans="1:6" x14ac:dyDescent="0.2">
      <c r="A34" s="33">
        <v>6</v>
      </c>
      <c r="B34" s="21" t="s">
        <v>35</v>
      </c>
      <c r="C34" s="23"/>
      <c r="D34" s="24"/>
      <c r="E34" s="23"/>
      <c r="F34" s="18">
        <f>ROUND(C34*E34,2)</f>
        <v>0</v>
      </c>
    </row>
    <row r="35" spans="1:6" x14ac:dyDescent="0.2">
      <c r="A35" s="30">
        <v>6.1</v>
      </c>
      <c r="B35" s="26" t="s">
        <v>36</v>
      </c>
      <c r="C35" s="23">
        <v>1</v>
      </c>
      <c r="D35" s="24" t="s">
        <v>16</v>
      </c>
      <c r="E35" s="23"/>
      <c r="F35" s="18">
        <f>ROUND(C35*E35,2)</f>
        <v>0</v>
      </c>
    </row>
    <row r="36" spans="1:6" x14ac:dyDescent="0.2">
      <c r="A36" s="31"/>
      <c r="B36" s="26"/>
      <c r="C36" s="23"/>
      <c r="D36" s="24"/>
      <c r="E36" s="23"/>
      <c r="F36" s="18"/>
    </row>
    <row r="37" spans="1:6" x14ac:dyDescent="0.2">
      <c r="A37" s="31">
        <v>7</v>
      </c>
      <c r="B37" s="26" t="s">
        <v>37</v>
      </c>
      <c r="C37" s="23">
        <v>1</v>
      </c>
      <c r="D37" s="24" t="s">
        <v>16</v>
      </c>
      <c r="E37" s="23"/>
      <c r="F37" s="18">
        <f>ROUND(C37*E37,2)</f>
        <v>0</v>
      </c>
    </row>
    <row r="38" spans="1:6" x14ac:dyDescent="0.2">
      <c r="A38" s="30"/>
      <c r="B38" s="26"/>
      <c r="C38" s="23"/>
      <c r="D38" s="24"/>
      <c r="E38" s="23"/>
      <c r="F38" s="18">
        <f>ROUND(C38*E38,2)</f>
        <v>0</v>
      </c>
    </row>
    <row r="39" spans="1:6" x14ac:dyDescent="0.2">
      <c r="A39" s="19">
        <v>9</v>
      </c>
      <c r="B39" s="21" t="s">
        <v>38</v>
      </c>
      <c r="C39" s="23"/>
      <c r="D39" s="24"/>
      <c r="E39" s="23"/>
      <c r="F39" s="18">
        <f>ROUND(C39*E39,2)</f>
        <v>0</v>
      </c>
    </row>
    <row r="40" spans="1:6" x14ac:dyDescent="0.2">
      <c r="A40" s="30">
        <v>9.1</v>
      </c>
      <c r="B40" s="26" t="s">
        <v>39</v>
      </c>
      <c r="C40" s="23">
        <v>6</v>
      </c>
      <c r="D40" s="24" t="s">
        <v>40</v>
      </c>
      <c r="E40" s="23"/>
      <c r="F40" s="18">
        <f>ROUND(C40*E40,2)</f>
        <v>0</v>
      </c>
    </row>
    <row r="41" spans="1:6" x14ac:dyDescent="0.2">
      <c r="A41" s="30"/>
      <c r="B41" s="26"/>
      <c r="C41" s="23"/>
      <c r="D41" s="24"/>
      <c r="E41" s="23"/>
      <c r="F41" s="18">
        <f>ROUND(C41*E41,2)</f>
        <v>0</v>
      </c>
    </row>
    <row r="42" spans="1:6" x14ac:dyDescent="0.2">
      <c r="A42" s="19">
        <v>10</v>
      </c>
      <c r="B42" s="21" t="s">
        <v>41</v>
      </c>
      <c r="C42" s="23"/>
      <c r="D42" s="24"/>
      <c r="E42" s="23"/>
      <c r="F42" s="18"/>
    </row>
    <row r="43" spans="1:6" x14ac:dyDescent="0.2">
      <c r="A43" s="30"/>
      <c r="B43" s="26"/>
      <c r="C43" s="23"/>
      <c r="D43" s="24"/>
      <c r="E43" s="23"/>
      <c r="F43" s="18"/>
    </row>
    <row r="44" spans="1:6" x14ac:dyDescent="0.2">
      <c r="A44" s="22">
        <v>10.1</v>
      </c>
      <c r="B44" s="21" t="s">
        <v>42</v>
      </c>
      <c r="C44" s="23"/>
      <c r="D44" s="24"/>
      <c r="E44" s="23"/>
      <c r="F44" s="18">
        <f t="shared" ref="F44:F49" si="1">ROUND(C44*E44,2)</f>
        <v>0</v>
      </c>
    </row>
    <row r="45" spans="1:6" x14ac:dyDescent="0.2">
      <c r="A45" s="25" t="s">
        <v>43</v>
      </c>
      <c r="B45" s="26" t="s">
        <v>44</v>
      </c>
      <c r="C45" s="23">
        <f>16.42*0.52</f>
        <v>8.5384000000000011</v>
      </c>
      <c r="D45" s="24" t="s">
        <v>29</v>
      </c>
      <c r="E45" s="23"/>
      <c r="F45" s="18">
        <f t="shared" si="1"/>
        <v>0</v>
      </c>
    </row>
    <row r="46" spans="1:6" x14ac:dyDescent="0.2">
      <c r="A46" s="25" t="s">
        <v>45</v>
      </c>
      <c r="B46" s="26" t="s">
        <v>46</v>
      </c>
      <c r="C46" s="23">
        <f>16.42*0.9</f>
        <v>14.778000000000002</v>
      </c>
      <c r="D46" s="24" t="s">
        <v>29</v>
      </c>
      <c r="E46" s="23"/>
      <c r="F46" s="18">
        <f t="shared" si="1"/>
        <v>0</v>
      </c>
    </row>
    <row r="47" spans="1:6" x14ac:dyDescent="0.2">
      <c r="A47" s="25" t="s">
        <v>47</v>
      </c>
      <c r="B47" s="26" t="s">
        <v>48</v>
      </c>
      <c r="C47" s="23">
        <f>16.42*13</f>
        <v>213.46000000000004</v>
      </c>
      <c r="D47" s="24" t="s">
        <v>49</v>
      </c>
      <c r="E47" s="23"/>
      <c r="F47" s="18">
        <f t="shared" si="1"/>
        <v>0</v>
      </c>
    </row>
    <row r="48" spans="1:6" x14ac:dyDescent="0.2">
      <c r="A48" s="25" t="s">
        <v>50</v>
      </c>
      <c r="B48" s="26" t="s">
        <v>51</v>
      </c>
      <c r="C48" s="23">
        <f>16.42*2.06</f>
        <v>33.825200000000002</v>
      </c>
      <c r="D48" s="24" t="s">
        <v>52</v>
      </c>
      <c r="E48" s="23"/>
      <c r="F48" s="18">
        <f t="shared" si="1"/>
        <v>0</v>
      </c>
    </row>
    <row r="49" spans="1:6" x14ac:dyDescent="0.2">
      <c r="A49" s="25" t="s">
        <v>53</v>
      </c>
      <c r="B49" s="26" t="s">
        <v>54</v>
      </c>
      <c r="C49" s="23">
        <v>1</v>
      </c>
      <c r="D49" s="24" t="s">
        <v>16</v>
      </c>
      <c r="E49" s="23"/>
      <c r="F49" s="18">
        <f t="shared" si="1"/>
        <v>0</v>
      </c>
    </row>
    <row r="50" spans="1:6" x14ac:dyDescent="0.2">
      <c r="A50" s="30"/>
      <c r="B50" s="26"/>
      <c r="C50" s="23"/>
      <c r="D50" s="24"/>
      <c r="E50" s="23"/>
      <c r="F50" s="18"/>
    </row>
    <row r="51" spans="1:6" x14ac:dyDescent="0.2">
      <c r="A51" s="22">
        <v>10.199999999999999</v>
      </c>
      <c r="B51" s="21" t="s">
        <v>55</v>
      </c>
      <c r="C51" s="23"/>
      <c r="D51" s="24"/>
      <c r="E51" s="23"/>
      <c r="F51" s="18">
        <f t="shared" ref="F51:F56" si="2">ROUND(C51*E51,2)</f>
        <v>0</v>
      </c>
    </row>
    <row r="52" spans="1:6" x14ac:dyDescent="0.2">
      <c r="A52" s="25" t="s">
        <v>56</v>
      </c>
      <c r="B52" s="26" t="s">
        <v>44</v>
      </c>
      <c r="C52" s="23">
        <f>C45</f>
        <v>8.5384000000000011</v>
      </c>
      <c r="D52" s="24" t="s">
        <v>29</v>
      </c>
      <c r="E52" s="23"/>
      <c r="F52" s="18">
        <f t="shared" si="2"/>
        <v>0</v>
      </c>
    </row>
    <row r="53" spans="1:6" x14ac:dyDescent="0.2">
      <c r="A53" s="34" t="s">
        <v>57</v>
      </c>
      <c r="B53" s="35" t="s">
        <v>46</v>
      </c>
      <c r="C53" s="36">
        <f>C46</f>
        <v>14.778000000000002</v>
      </c>
      <c r="D53" s="37" t="s">
        <v>29</v>
      </c>
      <c r="E53" s="36"/>
      <c r="F53" s="38">
        <f t="shared" si="2"/>
        <v>0</v>
      </c>
    </row>
    <row r="54" spans="1:6" x14ac:dyDescent="0.2">
      <c r="A54" s="25" t="s">
        <v>58</v>
      </c>
      <c r="B54" s="26" t="s">
        <v>48</v>
      </c>
      <c r="C54" s="23">
        <f>C47</f>
        <v>213.46000000000004</v>
      </c>
      <c r="D54" s="24" t="s">
        <v>49</v>
      </c>
      <c r="E54" s="23"/>
      <c r="F54" s="18">
        <f t="shared" si="2"/>
        <v>0</v>
      </c>
    </row>
    <row r="55" spans="1:6" x14ac:dyDescent="0.2">
      <c r="A55" s="25" t="s">
        <v>59</v>
      </c>
      <c r="B55" s="26" t="s">
        <v>51</v>
      </c>
      <c r="C55" s="23">
        <f>C48</f>
        <v>33.825200000000002</v>
      </c>
      <c r="D55" s="24" t="s">
        <v>52</v>
      </c>
      <c r="E55" s="23"/>
      <c r="F55" s="18">
        <f t="shared" si="2"/>
        <v>0</v>
      </c>
    </row>
    <row r="56" spans="1:6" x14ac:dyDescent="0.2">
      <c r="A56" s="25" t="s">
        <v>60</v>
      </c>
      <c r="B56" s="26" t="s">
        <v>54</v>
      </c>
      <c r="C56" s="23">
        <v>1</v>
      </c>
      <c r="D56" s="24" t="s">
        <v>16</v>
      </c>
      <c r="E56" s="23"/>
      <c r="F56" s="18">
        <f t="shared" si="2"/>
        <v>0</v>
      </c>
    </row>
    <row r="57" spans="1:6" x14ac:dyDescent="0.2">
      <c r="A57" s="30"/>
      <c r="B57" s="26"/>
      <c r="C57" s="23"/>
      <c r="D57" s="24"/>
      <c r="E57" s="23"/>
      <c r="F57" s="18"/>
    </row>
    <row r="58" spans="1:6" x14ac:dyDescent="0.2">
      <c r="A58" s="31">
        <v>11</v>
      </c>
      <c r="B58" s="26" t="s">
        <v>61</v>
      </c>
      <c r="C58" s="23">
        <v>1</v>
      </c>
      <c r="D58" s="24" t="s">
        <v>16</v>
      </c>
      <c r="E58" s="23"/>
      <c r="F58" s="18">
        <f>ROUND(C58*E58,2)</f>
        <v>0</v>
      </c>
    </row>
    <row r="59" spans="1:6" x14ac:dyDescent="0.2">
      <c r="A59" s="30"/>
      <c r="B59" s="26"/>
      <c r="C59" s="23"/>
      <c r="D59" s="24"/>
      <c r="E59" s="23"/>
      <c r="F59" s="18"/>
    </row>
    <row r="60" spans="1:6" x14ac:dyDescent="0.2">
      <c r="A60" s="19" t="s">
        <v>62</v>
      </c>
      <c r="B60" s="21" t="s">
        <v>63</v>
      </c>
      <c r="C60" s="23"/>
      <c r="D60" s="24"/>
      <c r="E60" s="23"/>
      <c r="F60" s="18"/>
    </row>
    <row r="61" spans="1:6" x14ac:dyDescent="0.2">
      <c r="A61" s="30"/>
      <c r="B61" s="26"/>
      <c r="C61" s="23"/>
      <c r="D61" s="24"/>
      <c r="E61" s="23"/>
      <c r="F61" s="18"/>
    </row>
    <row r="62" spans="1:6" x14ac:dyDescent="0.2">
      <c r="A62" s="33">
        <v>1</v>
      </c>
      <c r="B62" s="21" t="s">
        <v>35</v>
      </c>
      <c r="C62" s="23"/>
      <c r="D62" s="24"/>
      <c r="E62" s="23"/>
      <c r="F62" s="18">
        <f>ROUND(C62*E62,2)</f>
        <v>0</v>
      </c>
    </row>
    <row r="63" spans="1:6" ht="38.25" x14ac:dyDescent="0.2">
      <c r="A63" s="30">
        <v>1.1000000000000001</v>
      </c>
      <c r="B63" s="26" t="s">
        <v>64</v>
      </c>
      <c r="C63" s="27">
        <v>1</v>
      </c>
      <c r="D63" s="28" t="s">
        <v>16</v>
      </c>
      <c r="E63" s="27"/>
      <c r="F63" s="29">
        <f>ROUND(C63*E63,2)</f>
        <v>0</v>
      </c>
    </row>
    <row r="64" spans="1:6" x14ac:dyDescent="0.2">
      <c r="A64" s="30">
        <v>1.2</v>
      </c>
      <c r="B64" s="26" t="s">
        <v>65</v>
      </c>
      <c r="C64" s="23">
        <v>1</v>
      </c>
      <c r="D64" s="24" t="s">
        <v>16</v>
      </c>
      <c r="E64" s="23"/>
      <c r="F64" s="18">
        <f>ROUND(C64*E64,2)</f>
        <v>0</v>
      </c>
    </row>
    <row r="65" spans="1:6" x14ac:dyDescent="0.2">
      <c r="A65" s="30">
        <v>1.3</v>
      </c>
      <c r="B65" s="26" t="s">
        <v>66</v>
      </c>
      <c r="C65" s="23">
        <v>1</v>
      </c>
      <c r="D65" s="24" t="s">
        <v>16</v>
      </c>
      <c r="E65" s="23"/>
      <c r="F65" s="18">
        <f>ROUND(C65*E65,2)</f>
        <v>0</v>
      </c>
    </row>
    <row r="66" spans="1:6" x14ac:dyDescent="0.2">
      <c r="A66" s="30"/>
      <c r="B66" s="26"/>
      <c r="C66" s="23"/>
      <c r="D66" s="24"/>
      <c r="E66" s="23"/>
      <c r="F66" s="18"/>
    </row>
    <row r="67" spans="1:6" x14ac:dyDescent="0.2">
      <c r="A67" s="19" t="s">
        <v>67</v>
      </c>
      <c r="B67" s="21" t="s">
        <v>68</v>
      </c>
      <c r="C67" s="23"/>
      <c r="D67" s="24"/>
      <c r="E67" s="23"/>
      <c r="F67" s="18">
        <f t="shared" ref="F67:F72" si="3">ROUND(C67*E67,2)</f>
        <v>0</v>
      </c>
    </row>
    <row r="68" spans="1:6" x14ac:dyDescent="0.2">
      <c r="A68" s="19"/>
      <c r="B68" s="21"/>
      <c r="C68" s="23"/>
      <c r="D68" s="24"/>
      <c r="E68" s="23"/>
      <c r="F68" s="18">
        <f t="shared" si="3"/>
        <v>0</v>
      </c>
    </row>
    <row r="69" spans="1:6" x14ac:dyDescent="0.2">
      <c r="A69" s="19">
        <v>1</v>
      </c>
      <c r="B69" s="21" t="s">
        <v>69</v>
      </c>
      <c r="C69" s="23"/>
      <c r="D69" s="24"/>
      <c r="E69" s="23"/>
      <c r="F69" s="18">
        <f>ROUND(C69*E69,2)</f>
        <v>0</v>
      </c>
    </row>
    <row r="70" spans="1:6" x14ac:dyDescent="0.2">
      <c r="A70" s="30">
        <v>1.1000000000000001</v>
      </c>
      <c r="B70" s="26" t="s">
        <v>70</v>
      </c>
      <c r="C70" s="23">
        <v>1</v>
      </c>
      <c r="D70" s="24" t="s">
        <v>71</v>
      </c>
      <c r="E70" s="23"/>
      <c r="F70" s="18">
        <f>ROUND(C70*E70,2)</f>
        <v>0</v>
      </c>
    </row>
    <row r="71" spans="1:6" x14ac:dyDescent="0.2">
      <c r="A71" s="30">
        <v>1.2</v>
      </c>
      <c r="B71" s="26" t="s">
        <v>72</v>
      </c>
      <c r="C71" s="23">
        <v>1</v>
      </c>
      <c r="D71" s="24" t="s">
        <v>16</v>
      </c>
      <c r="E71" s="23"/>
      <c r="F71" s="18">
        <f>ROUND(C71*E71,2)</f>
        <v>0</v>
      </c>
    </row>
    <row r="72" spans="1:6" x14ac:dyDescent="0.2">
      <c r="A72" s="31"/>
      <c r="B72" s="26"/>
      <c r="C72" s="23"/>
      <c r="D72" s="24"/>
      <c r="E72" s="23"/>
      <c r="F72" s="18">
        <f t="shared" si="3"/>
        <v>0</v>
      </c>
    </row>
    <row r="73" spans="1:6" ht="38.25" x14ac:dyDescent="0.2">
      <c r="A73" s="31">
        <v>2</v>
      </c>
      <c r="B73" s="26" t="s">
        <v>73</v>
      </c>
      <c r="C73" s="27">
        <v>6.37</v>
      </c>
      <c r="D73" s="28" t="s">
        <v>29</v>
      </c>
      <c r="E73" s="27"/>
      <c r="F73" s="29">
        <f>ROUND(C73*E73,2)</f>
        <v>0</v>
      </c>
    </row>
    <row r="74" spans="1:6" x14ac:dyDescent="0.2">
      <c r="A74" s="30"/>
      <c r="B74" s="26"/>
      <c r="C74" s="23"/>
      <c r="D74" s="24"/>
      <c r="E74" s="23"/>
      <c r="F74" s="18"/>
    </row>
    <row r="75" spans="1:6" x14ac:dyDescent="0.2">
      <c r="A75" s="33">
        <v>3</v>
      </c>
      <c r="B75" s="21" t="s">
        <v>74</v>
      </c>
      <c r="C75" s="23"/>
      <c r="D75" s="24"/>
      <c r="E75" s="23"/>
      <c r="F75" s="18">
        <f>ROUND(C75*E75,2)</f>
        <v>0</v>
      </c>
    </row>
    <row r="76" spans="1:6" ht="38.25" x14ac:dyDescent="0.2">
      <c r="A76" s="30">
        <v>3.1</v>
      </c>
      <c r="B76" s="26" t="s">
        <v>75</v>
      </c>
      <c r="C76" s="27">
        <f>13*3.9</f>
        <v>50.699999999999996</v>
      </c>
      <c r="D76" s="28" t="s">
        <v>76</v>
      </c>
      <c r="E76" s="27"/>
      <c r="F76" s="29">
        <f>ROUND(C76*E76,2)</f>
        <v>0</v>
      </c>
    </row>
    <row r="77" spans="1:6" x14ac:dyDescent="0.2">
      <c r="A77" s="30"/>
      <c r="B77" s="26"/>
      <c r="C77" s="23"/>
      <c r="D77" s="24"/>
      <c r="E77" s="23"/>
      <c r="F77" s="18"/>
    </row>
    <row r="78" spans="1:6" x14ac:dyDescent="0.2">
      <c r="A78" s="33">
        <v>4</v>
      </c>
      <c r="B78" s="21" t="s">
        <v>35</v>
      </c>
      <c r="C78" s="23"/>
      <c r="D78" s="24"/>
      <c r="E78" s="23"/>
      <c r="F78" s="18">
        <f>ROUND(C78*E78,2)</f>
        <v>0</v>
      </c>
    </row>
    <row r="79" spans="1:6" x14ac:dyDescent="0.2">
      <c r="A79" s="30">
        <v>4.0999999999999996</v>
      </c>
      <c r="B79" s="26" t="s">
        <v>65</v>
      </c>
      <c r="C79" s="23">
        <v>2</v>
      </c>
      <c r="D79" s="24" t="s">
        <v>16</v>
      </c>
      <c r="E79" s="23"/>
      <c r="F79" s="18">
        <f>ROUND(C79*E79,2)</f>
        <v>0</v>
      </c>
    </row>
    <row r="80" spans="1:6" x14ac:dyDescent="0.2">
      <c r="A80" s="30"/>
      <c r="B80" s="26"/>
      <c r="C80" s="23"/>
      <c r="D80" s="24"/>
      <c r="E80" s="23"/>
      <c r="F80" s="18"/>
    </row>
    <row r="81" spans="1:68" x14ac:dyDescent="0.2">
      <c r="A81" s="19">
        <v>5</v>
      </c>
      <c r="B81" s="21" t="s">
        <v>41</v>
      </c>
      <c r="C81" s="23"/>
      <c r="D81" s="24"/>
      <c r="E81" s="23"/>
      <c r="F81" s="18"/>
    </row>
    <row r="82" spans="1:68" x14ac:dyDescent="0.2">
      <c r="A82" s="30"/>
      <c r="B82" s="26"/>
      <c r="C82" s="23"/>
      <c r="D82" s="24"/>
      <c r="E82" s="23"/>
      <c r="F82" s="18"/>
    </row>
    <row r="83" spans="1:68" x14ac:dyDescent="0.2">
      <c r="A83" s="22">
        <v>5.0999999999999996</v>
      </c>
      <c r="B83" s="21" t="s">
        <v>42</v>
      </c>
      <c r="C83" s="23"/>
      <c r="D83" s="24"/>
      <c r="E83" s="23"/>
      <c r="F83" s="18">
        <f>ROUND(C83*E83,2)</f>
        <v>0</v>
      </c>
    </row>
    <row r="84" spans="1:68" x14ac:dyDescent="0.2">
      <c r="A84" s="25" t="s">
        <v>77</v>
      </c>
      <c r="B84" s="26" t="s">
        <v>44</v>
      </c>
      <c r="C84" s="23">
        <f>6.37*0.52</f>
        <v>3.3124000000000002</v>
      </c>
      <c r="D84" s="24" t="s">
        <v>29</v>
      </c>
      <c r="E84" s="23"/>
      <c r="F84" s="18">
        <f>ROUND(C84*E84,2)</f>
        <v>0</v>
      </c>
    </row>
    <row r="85" spans="1:68" x14ac:dyDescent="0.2">
      <c r="A85" s="25" t="s">
        <v>78</v>
      </c>
      <c r="B85" s="26" t="s">
        <v>46</v>
      </c>
      <c r="C85" s="23">
        <f>6.37*0.9</f>
        <v>5.7330000000000005</v>
      </c>
      <c r="D85" s="24" t="s">
        <v>29</v>
      </c>
      <c r="E85" s="23"/>
      <c r="F85" s="18">
        <f>ROUND(C85*E85,2)</f>
        <v>0</v>
      </c>
    </row>
    <row r="86" spans="1:68" x14ac:dyDescent="0.2">
      <c r="A86" s="25" t="s">
        <v>79</v>
      </c>
      <c r="B86" s="26" t="s">
        <v>48</v>
      </c>
      <c r="C86" s="23">
        <f>6.37*9</f>
        <v>57.33</v>
      </c>
      <c r="D86" s="24" t="s">
        <v>49</v>
      </c>
      <c r="E86" s="23"/>
      <c r="F86" s="18">
        <f>ROUND(C86*E86,2)</f>
        <v>0</v>
      </c>
    </row>
    <row r="87" spans="1:68" x14ac:dyDescent="0.2">
      <c r="A87" s="30"/>
      <c r="B87" s="26"/>
      <c r="C87" s="23"/>
      <c r="D87" s="24"/>
      <c r="E87" s="23"/>
      <c r="F87" s="18"/>
    </row>
    <row r="88" spans="1:68" x14ac:dyDescent="0.2">
      <c r="A88" s="22">
        <v>5.2</v>
      </c>
      <c r="B88" s="21" t="s">
        <v>55</v>
      </c>
      <c r="C88" s="23"/>
      <c r="D88" s="24"/>
      <c r="E88" s="23"/>
      <c r="F88" s="18">
        <f>ROUND(C88*E88,2)</f>
        <v>0</v>
      </c>
    </row>
    <row r="89" spans="1:68" x14ac:dyDescent="0.2">
      <c r="A89" s="25" t="s">
        <v>80</v>
      </c>
      <c r="B89" s="26" t="s">
        <v>44</v>
      </c>
      <c r="C89" s="23">
        <f>C84</f>
        <v>3.3124000000000002</v>
      </c>
      <c r="D89" s="24" t="s">
        <v>29</v>
      </c>
      <c r="E89" s="23"/>
      <c r="F89" s="18">
        <f>ROUND(C89*E89,2)</f>
        <v>0</v>
      </c>
    </row>
    <row r="90" spans="1:68" x14ac:dyDescent="0.2">
      <c r="A90" s="25" t="s">
        <v>81</v>
      </c>
      <c r="B90" s="26" t="s">
        <v>46</v>
      </c>
      <c r="C90" s="23">
        <f>C85</f>
        <v>5.7330000000000005</v>
      </c>
      <c r="D90" s="24" t="s">
        <v>29</v>
      </c>
      <c r="E90" s="23"/>
      <c r="F90" s="18">
        <f>ROUND(C90*E90,2)</f>
        <v>0</v>
      </c>
    </row>
    <row r="91" spans="1:68" x14ac:dyDescent="0.2">
      <c r="A91" s="25" t="s">
        <v>82</v>
      </c>
      <c r="B91" s="26" t="s">
        <v>48</v>
      </c>
      <c r="C91" s="23">
        <f>C86</f>
        <v>57.33</v>
      </c>
      <c r="D91" s="24" t="s">
        <v>49</v>
      </c>
      <c r="E91" s="23"/>
      <c r="F91" s="18">
        <f>ROUND(C91*E91,2)</f>
        <v>0</v>
      </c>
    </row>
    <row r="92" spans="1:68" x14ac:dyDescent="0.2">
      <c r="A92" s="30"/>
      <c r="B92" s="26"/>
      <c r="C92" s="23"/>
      <c r="D92" s="24"/>
      <c r="E92" s="23"/>
      <c r="F92" s="18"/>
    </row>
    <row r="93" spans="1:68" ht="13.5" thickBot="1" x14ac:dyDescent="0.25">
      <c r="A93" s="31">
        <v>6</v>
      </c>
      <c r="B93" s="26" t="s">
        <v>61</v>
      </c>
      <c r="C93" s="23">
        <v>1</v>
      </c>
      <c r="D93" s="24" t="s">
        <v>16</v>
      </c>
      <c r="E93" s="23"/>
      <c r="F93" s="18">
        <f>ROUND(C93*E93,2)</f>
        <v>0</v>
      </c>
    </row>
    <row r="94" spans="1:68" s="44" customFormat="1" ht="14.25" thickTop="1" thickBot="1" x14ac:dyDescent="0.25">
      <c r="A94" s="39"/>
      <c r="B94" s="40" t="s">
        <v>83</v>
      </c>
      <c r="C94" s="41"/>
      <c r="D94" s="42"/>
      <c r="E94" s="41"/>
      <c r="F94" s="43">
        <f>SUM(F15:F93)</f>
        <v>0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</row>
    <row r="95" spans="1:68" ht="13.5" thickTop="1" x14ac:dyDescent="0.2">
      <c r="A95" s="14"/>
      <c r="B95" s="45"/>
      <c r="C95" s="46"/>
      <c r="D95" s="47"/>
      <c r="E95" s="48"/>
      <c r="F95" s="18">
        <f t="shared" ref="F95:F103" si="4">ROUND(C95*E95,2)</f>
        <v>0</v>
      </c>
    </row>
    <row r="96" spans="1:68" ht="26.25" customHeight="1" x14ac:dyDescent="0.2">
      <c r="A96" s="49" t="s">
        <v>84</v>
      </c>
      <c r="B96" s="15" t="s">
        <v>85</v>
      </c>
      <c r="C96" s="16"/>
      <c r="D96" s="17"/>
      <c r="E96" s="16"/>
      <c r="F96" s="18">
        <f t="shared" si="4"/>
        <v>0</v>
      </c>
    </row>
    <row r="97" spans="1:68" x14ac:dyDescent="0.2">
      <c r="A97" s="49"/>
      <c r="B97" s="15"/>
      <c r="C97" s="16"/>
      <c r="D97" s="17"/>
      <c r="E97" s="16"/>
      <c r="F97" s="18">
        <f t="shared" si="4"/>
        <v>0</v>
      </c>
    </row>
    <row r="98" spans="1:68" x14ac:dyDescent="0.2">
      <c r="A98" s="19">
        <v>1</v>
      </c>
      <c r="B98" s="21" t="s">
        <v>86</v>
      </c>
      <c r="C98" s="24"/>
      <c r="D98" s="23"/>
      <c r="E98" s="23"/>
      <c r="F98" s="18">
        <f t="shared" si="4"/>
        <v>0</v>
      </c>
    </row>
    <row r="99" spans="1:68" ht="76.5" x14ac:dyDescent="0.2">
      <c r="A99" s="30">
        <v>1.1000000000000001</v>
      </c>
      <c r="B99" s="26" t="s">
        <v>87</v>
      </c>
      <c r="C99" s="27">
        <v>6</v>
      </c>
      <c r="D99" s="28" t="s">
        <v>16</v>
      </c>
      <c r="E99" s="27"/>
      <c r="F99" s="29">
        <f>ROUND(C99*E99,2)</f>
        <v>0</v>
      </c>
    </row>
    <row r="100" spans="1:68" ht="76.5" x14ac:dyDescent="0.2">
      <c r="A100" s="30">
        <v>1.2</v>
      </c>
      <c r="B100" s="26" t="s">
        <v>88</v>
      </c>
      <c r="C100" s="50">
        <v>10</v>
      </c>
      <c r="D100" s="28" t="s">
        <v>16</v>
      </c>
      <c r="E100" s="27"/>
      <c r="F100" s="29">
        <f>ROUND(C100*E100,2)</f>
        <v>0</v>
      </c>
    </row>
    <row r="101" spans="1:68" ht="25.5" x14ac:dyDescent="0.2">
      <c r="A101" s="30">
        <v>1.3</v>
      </c>
      <c r="B101" s="26" t="s">
        <v>89</v>
      </c>
      <c r="C101" s="27">
        <v>6</v>
      </c>
      <c r="D101" s="28" t="s">
        <v>16</v>
      </c>
      <c r="E101" s="27"/>
      <c r="F101" s="29">
        <f>ROUND(C101*E101,2)</f>
        <v>0</v>
      </c>
    </row>
    <row r="102" spans="1:68" ht="25.5" x14ac:dyDescent="0.2">
      <c r="A102" s="30">
        <v>1.4</v>
      </c>
      <c r="B102" s="26" t="s">
        <v>90</v>
      </c>
      <c r="C102" s="27">
        <v>10</v>
      </c>
      <c r="D102" s="28" t="s">
        <v>16</v>
      </c>
      <c r="E102" s="27"/>
      <c r="F102" s="29">
        <f>ROUND(C102*E102,2)</f>
        <v>0</v>
      </c>
    </row>
    <row r="103" spans="1:68" x14ac:dyDescent="0.2">
      <c r="A103" s="49"/>
      <c r="B103" s="15"/>
      <c r="C103" s="16"/>
      <c r="D103" s="17"/>
      <c r="E103" s="16"/>
      <c r="F103" s="18">
        <f t="shared" si="4"/>
        <v>0</v>
      </c>
    </row>
    <row r="104" spans="1:68" ht="13.5" thickBot="1" x14ac:dyDescent="0.25">
      <c r="A104" s="51">
        <v>2</v>
      </c>
      <c r="B104" s="26" t="s">
        <v>61</v>
      </c>
      <c r="C104" s="23">
        <v>1</v>
      </c>
      <c r="D104" s="24" t="s">
        <v>16</v>
      </c>
      <c r="E104" s="23"/>
      <c r="F104" s="18">
        <f>ROUND(C104*E104,2)</f>
        <v>0</v>
      </c>
    </row>
    <row r="105" spans="1:68" s="44" customFormat="1" ht="16.5" customHeight="1" thickTop="1" thickBot="1" x14ac:dyDescent="0.25">
      <c r="A105" s="52"/>
      <c r="B105" s="53" t="s">
        <v>91</v>
      </c>
      <c r="C105" s="48"/>
      <c r="D105" s="54"/>
      <c r="E105" s="48"/>
      <c r="F105" s="16">
        <f>SUM(F98:F104)</f>
        <v>0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</row>
    <row r="106" spans="1:68" ht="13.5" thickTop="1" x14ac:dyDescent="0.2">
      <c r="A106" s="55"/>
      <c r="B106" s="45"/>
      <c r="C106" s="46"/>
      <c r="D106" s="47"/>
      <c r="E106" s="48"/>
      <c r="F106" s="18">
        <f t="shared" ref="F106:F149" si="5">ROUND(C106*E106,2)</f>
        <v>0</v>
      </c>
    </row>
    <row r="107" spans="1:68" ht="25.5" x14ac:dyDescent="0.2">
      <c r="A107" s="49" t="s">
        <v>92</v>
      </c>
      <c r="B107" s="15" t="s">
        <v>93</v>
      </c>
      <c r="C107" s="46"/>
      <c r="D107" s="56"/>
      <c r="E107" s="57"/>
      <c r="F107" s="18">
        <f t="shared" si="5"/>
        <v>0</v>
      </c>
    </row>
    <row r="108" spans="1:68" x14ac:dyDescent="0.2">
      <c r="A108" s="49"/>
      <c r="B108" s="15"/>
      <c r="C108" s="46"/>
      <c r="D108" s="56"/>
      <c r="E108" s="57"/>
      <c r="F108" s="18">
        <f t="shared" si="5"/>
        <v>0</v>
      </c>
    </row>
    <row r="109" spans="1:68" x14ac:dyDescent="0.2">
      <c r="A109" s="58" t="s">
        <v>10</v>
      </c>
      <c r="B109" s="59" t="s">
        <v>94</v>
      </c>
      <c r="C109" s="60"/>
      <c r="D109" s="61"/>
      <c r="E109" s="60"/>
      <c r="F109" s="18">
        <f t="shared" si="5"/>
        <v>0</v>
      </c>
    </row>
    <row r="110" spans="1:68" x14ac:dyDescent="0.2">
      <c r="A110" s="62"/>
      <c r="B110" s="63"/>
      <c r="C110" s="60"/>
      <c r="D110" s="61"/>
      <c r="E110" s="60"/>
      <c r="F110" s="18">
        <f t="shared" si="5"/>
        <v>0</v>
      </c>
    </row>
    <row r="111" spans="1:68" x14ac:dyDescent="0.2">
      <c r="A111" s="58">
        <v>1</v>
      </c>
      <c r="B111" s="59" t="s">
        <v>22</v>
      </c>
      <c r="C111" s="60"/>
      <c r="D111" s="61"/>
      <c r="E111" s="60"/>
      <c r="F111" s="18">
        <f t="shared" si="5"/>
        <v>0</v>
      </c>
    </row>
    <row r="112" spans="1:68" x14ac:dyDescent="0.2">
      <c r="A112" s="62">
        <v>1.1000000000000001</v>
      </c>
      <c r="B112" s="64" t="s">
        <v>95</v>
      </c>
      <c r="C112" s="65">
        <v>2</v>
      </c>
      <c r="D112" s="66" t="s">
        <v>16</v>
      </c>
      <c r="E112" s="65"/>
      <c r="F112" s="29">
        <f>ROUND(C112*E112,2)</f>
        <v>0</v>
      </c>
    </row>
    <row r="113" spans="1:6" x14ac:dyDescent="0.2">
      <c r="A113" s="58"/>
      <c r="B113" s="59"/>
      <c r="C113" s="60"/>
      <c r="D113" s="61"/>
      <c r="E113" s="60"/>
      <c r="F113" s="18">
        <f t="shared" si="5"/>
        <v>0</v>
      </c>
    </row>
    <row r="114" spans="1:6" x14ac:dyDescent="0.2">
      <c r="A114" s="58">
        <v>2</v>
      </c>
      <c r="B114" s="67" t="s">
        <v>96</v>
      </c>
      <c r="C114" s="60"/>
      <c r="D114" s="61"/>
      <c r="E114" s="60"/>
      <c r="F114" s="18">
        <f t="shared" si="5"/>
        <v>0</v>
      </c>
    </row>
    <row r="115" spans="1:6" x14ac:dyDescent="0.2">
      <c r="A115" s="58">
        <v>2.1</v>
      </c>
      <c r="B115" s="67" t="s">
        <v>97</v>
      </c>
      <c r="C115" s="60"/>
      <c r="D115" s="61"/>
      <c r="E115" s="60"/>
      <c r="F115" s="18">
        <f t="shared" si="5"/>
        <v>0</v>
      </c>
    </row>
    <row r="116" spans="1:6" ht="25.5" x14ac:dyDescent="0.2">
      <c r="A116" s="68" t="s">
        <v>98</v>
      </c>
      <c r="B116" s="64" t="s">
        <v>99</v>
      </c>
      <c r="C116" s="65">
        <v>2</v>
      </c>
      <c r="D116" s="66" t="s">
        <v>16</v>
      </c>
      <c r="E116" s="65"/>
      <c r="F116" s="29">
        <f>ROUND(C116*E116,2)</f>
        <v>0</v>
      </c>
    </row>
    <row r="117" spans="1:6" x14ac:dyDescent="0.2">
      <c r="A117" s="69">
        <v>2.2000000000000002</v>
      </c>
      <c r="B117" s="64" t="s">
        <v>100</v>
      </c>
      <c r="C117" s="60">
        <v>1</v>
      </c>
      <c r="D117" s="61" t="s">
        <v>16</v>
      </c>
      <c r="E117" s="60"/>
      <c r="F117" s="18">
        <f>ROUND(C117*E117,2)</f>
        <v>0</v>
      </c>
    </row>
    <row r="118" spans="1:6" x14ac:dyDescent="0.2">
      <c r="A118" s="69"/>
      <c r="B118" s="64"/>
      <c r="C118" s="60"/>
      <c r="D118" s="61"/>
      <c r="E118" s="60"/>
      <c r="F118" s="18"/>
    </row>
    <row r="119" spans="1:6" ht="38.25" x14ac:dyDescent="0.2">
      <c r="A119" s="70">
        <v>3</v>
      </c>
      <c r="B119" s="64" t="s">
        <v>101</v>
      </c>
      <c r="C119" s="65">
        <v>1</v>
      </c>
      <c r="D119" s="66" t="s">
        <v>16</v>
      </c>
      <c r="E119" s="65"/>
      <c r="F119" s="29">
        <f>ROUND(C119*E119,2)</f>
        <v>0</v>
      </c>
    </row>
    <row r="120" spans="1:6" x14ac:dyDescent="0.2">
      <c r="A120" s="62"/>
      <c r="B120" s="64"/>
      <c r="C120" s="60"/>
      <c r="D120" s="61"/>
      <c r="E120" s="60"/>
      <c r="F120" s="18">
        <f>ROUND(C120*E120,2)</f>
        <v>0</v>
      </c>
    </row>
    <row r="121" spans="1:6" x14ac:dyDescent="0.2">
      <c r="A121" s="58">
        <v>4</v>
      </c>
      <c r="B121" s="67" t="s">
        <v>102</v>
      </c>
      <c r="C121" s="60"/>
      <c r="D121" s="61"/>
      <c r="E121" s="60"/>
      <c r="F121" s="18">
        <f t="shared" si="5"/>
        <v>0</v>
      </c>
    </row>
    <row r="122" spans="1:6" x14ac:dyDescent="0.2">
      <c r="A122" s="58"/>
      <c r="B122" s="67"/>
      <c r="C122" s="60"/>
      <c r="D122" s="61"/>
      <c r="E122" s="60"/>
      <c r="F122" s="18"/>
    </row>
    <row r="123" spans="1:6" x14ac:dyDescent="0.2">
      <c r="A123" s="58">
        <v>4.0999999999999996</v>
      </c>
      <c r="B123" s="67" t="s">
        <v>103</v>
      </c>
      <c r="C123" s="60"/>
      <c r="D123" s="61"/>
      <c r="E123" s="60"/>
      <c r="F123" s="18">
        <f>ROUND(C123*E123,2)</f>
        <v>0</v>
      </c>
    </row>
    <row r="124" spans="1:6" x14ac:dyDescent="0.2">
      <c r="A124" s="62" t="s">
        <v>104</v>
      </c>
      <c r="B124" s="64" t="s">
        <v>105</v>
      </c>
      <c r="C124" s="60">
        <v>1.34</v>
      </c>
      <c r="D124" s="61" t="s">
        <v>29</v>
      </c>
      <c r="E124" s="60"/>
      <c r="F124" s="18">
        <f>ROUND(C124*E124,2)</f>
        <v>0</v>
      </c>
    </row>
    <row r="125" spans="1:6" x14ac:dyDescent="0.2">
      <c r="A125" s="71" t="s">
        <v>106</v>
      </c>
      <c r="B125" s="72" t="s">
        <v>107</v>
      </c>
      <c r="C125" s="73">
        <v>10.74</v>
      </c>
      <c r="D125" s="74" t="s">
        <v>29</v>
      </c>
      <c r="E125" s="73"/>
      <c r="F125" s="38">
        <f>ROUND(C125*E125,2)</f>
        <v>0</v>
      </c>
    </row>
    <row r="126" spans="1:6" x14ac:dyDescent="0.2">
      <c r="A126" s="62"/>
      <c r="B126" s="64"/>
      <c r="C126" s="60"/>
      <c r="D126" s="61"/>
      <c r="E126" s="60"/>
      <c r="F126" s="18"/>
    </row>
    <row r="127" spans="1:6" x14ac:dyDescent="0.2">
      <c r="A127" s="58">
        <v>4.2</v>
      </c>
      <c r="B127" s="67" t="s">
        <v>108</v>
      </c>
      <c r="C127" s="60"/>
      <c r="D127" s="61"/>
      <c r="E127" s="60"/>
      <c r="F127" s="18">
        <f t="shared" si="5"/>
        <v>0</v>
      </c>
    </row>
    <row r="128" spans="1:6" x14ac:dyDescent="0.2">
      <c r="A128" s="62" t="s">
        <v>109</v>
      </c>
      <c r="B128" s="64" t="s">
        <v>110</v>
      </c>
      <c r="C128" s="60">
        <v>16.28</v>
      </c>
      <c r="D128" s="61" t="s">
        <v>29</v>
      </c>
      <c r="E128" s="60"/>
      <c r="F128" s="18">
        <f t="shared" si="5"/>
        <v>0</v>
      </c>
    </row>
    <row r="129" spans="1:6" x14ac:dyDescent="0.2">
      <c r="A129" s="62" t="s">
        <v>111</v>
      </c>
      <c r="B129" s="64" t="s">
        <v>112</v>
      </c>
      <c r="C129" s="60">
        <v>4.4400000000000004</v>
      </c>
      <c r="D129" s="61" t="s">
        <v>76</v>
      </c>
      <c r="E129" s="60"/>
      <c r="F129" s="18">
        <f t="shared" si="5"/>
        <v>0</v>
      </c>
    </row>
    <row r="130" spans="1:6" x14ac:dyDescent="0.2">
      <c r="A130" s="62" t="s">
        <v>113</v>
      </c>
      <c r="B130" s="64" t="s">
        <v>114</v>
      </c>
      <c r="C130" s="60">
        <v>52.38</v>
      </c>
      <c r="D130" s="61" t="s">
        <v>115</v>
      </c>
      <c r="E130" s="60"/>
      <c r="F130" s="18">
        <f t="shared" si="5"/>
        <v>0</v>
      </c>
    </row>
    <row r="131" spans="1:6" x14ac:dyDescent="0.2">
      <c r="A131" s="62"/>
      <c r="B131" s="64"/>
      <c r="C131" s="60"/>
      <c r="D131" s="61"/>
      <c r="E131" s="60"/>
      <c r="F131" s="18">
        <f t="shared" si="5"/>
        <v>0</v>
      </c>
    </row>
    <row r="132" spans="1:6" x14ac:dyDescent="0.2">
      <c r="A132" s="69">
        <v>4.3</v>
      </c>
      <c r="B132" s="64" t="s">
        <v>116</v>
      </c>
      <c r="C132" s="60">
        <v>0.1</v>
      </c>
      <c r="D132" s="61" t="s">
        <v>29</v>
      </c>
      <c r="E132" s="60"/>
      <c r="F132" s="18">
        <f t="shared" si="5"/>
        <v>0</v>
      </c>
    </row>
    <row r="133" spans="1:6" ht="25.5" x14ac:dyDescent="0.2">
      <c r="A133" s="69">
        <v>4.4000000000000004</v>
      </c>
      <c r="B133" s="64" t="s">
        <v>117</v>
      </c>
      <c r="C133" s="65">
        <v>0.23</v>
      </c>
      <c r="D133" s="66" t="s">
        <v>29</v>
      </c>
      <c r="E133" s="65"/>
      <c r="F133" s="29">
        <f t="shared" si="5"/>
        <v>0</v>
      </c>
    </row>
    <row r="134" spans="1:6" x14ac:dyDescent="0.2">
      <c r="A134" s="62"/>
      <c r="B134" s="64"/>
      <c r="C134" s="60"/>
      <c r="D134" s="61"/>
      <c r="E134" s="60"/>
      <c r="F134" s="18">
        <f t="shared" si="5"/>
        <v>0</v>
      </c>
    </row>
    <row r="135" spans="1:6" x14ac:dyDescent="0.2">
      <c r="A135" s="58">
        <v>5</v>
      </c>
      <c r="B135" s="67" t="s">
        <v>118</v>
      </c>
      <c r="C135" s="60"/>
      <c r="D135" s="61"/>
      <c r="E135" s="60"/>
      <c r="F135" s="18">
        <f t="shared" si="5"/>
        <v>0</v>
      </c>
    </row>
    <row r="136" spans="1:6" x14ac:dyDescent="0.2">
      <c r="A136" s="75">
        <v>5.0999999999999996</v>
      </c>
      <c r="B136" s="67" t="s">
        <v>119</v>
      </c>
      <c r="C136" s="60"/>
      <c r="D136" s="61"/>
      <c r="E136" s="60"/>
      <c r="F136" s="18">
        <f t="shared" si="5"/>
        <v>0</v>
      </c>
    </row>
    <row r="137" spans="1:6" x14ac:dyDescent="0.2">
      <c r="A137" s="62" t="s">
        <v>120</v>
      </c>
      <c r="B137" s="64" t="s">
        <v>121</v>
      </c>
      <c r="C137" s="60">
        <v>9.82</v>
      </c>
      <c r="D137" s="61" t="s">
        <v>29</v>
      </c>
      <c r="E137" s="60"/>
      <c r="F137" s="18">
        <f>ROUND(C137*E137,2)</f>
        <v>0</v>
      </c>
    </row>
    <row r="138" spans="1:6" x14ac:dyDescent="0.2">
      <c r="A138" s="62"/>
      <c r="B138" s="64"/>
      <c r="C138" s="60"/>
      <c r="D138" s="61"/>
      <c r="E138" s="60"/>
      <c r="F138" s="18">
        <f t="shared" si="5"/>
        <v>0</v>
      </c>
    </row>
    <row r="139" spans="1:6" x14ac:dyDescent="0.2">
      <c r="A139" s="58">
        <v>5.2</v>
      </c>
      <c r="B139" s="67" t="s">
        <v>108</v>
      </c>
      <c r="C139" s="60"/>
      <c r="D139" s="61"/>
      <c r="E139" s="60"/>
      <c r="F139" s="18">
        <f t="shared" si="5"/>
        <v>0</v>
      </c>
    </row>
    <row r="140" spans="1:6" x14ac:dyDescent="0.2">
      <c r="A140" s="62" t="s">
        <v>80</v>
      </c>
      <c r="B140" s="64" t="s">
        <v>110</v>
      </c>
      <c r="C140" s="60">
        <v>168.39</v>
      </c>
      <c r="D140" s="61" t="s">
        <v>76</v>
      </c>
      <c r="E140" s="60"/>
      <c r="F140" s="18">
        <f t="shared" si="5"/>
        <v>0</v>
      </c>
    </row>
    <row r="141" spans="1:6" x14ac:dyDescent="0.2">
      <c r="A141" s="62" t="s">
        <v>82</v>
      </c>
      <c r="B141" s="64" t="s">
        <v>122</v>
      </c>
      <c r="C141" s="60">
        <v>111.6</v>
      </c>
      <c r="D141" s="61" t="s">
        <v>115</v>
      </c>
      <c r="E141" s="60"/>
      <c r="F141" s="18">
        <f t="shared" si="5"/>
        <v>0</v>
      </c>
    </row>
    <row r="142" spans="1:6" x14ac:dyDescent="0.2">
      <c r="A142" s="62"/>
      <c r="B142" s="64"/>
      <c r="C142" s="60"/>
      <c r="D142" s="61"/>
      <c r="E142" s="60"/>
      <c r="F142" s="18">
        <f t="shared" si="5"/>
        <v>0</v>
      </c>
    </row>
    <row r="143" spans="1:6" x14ac:dyDescent="0.2">
      <c r="A143" s="58">
        <v>5.4</v>
      </c>
      <c r="B143" s="67" t="s">
        <v>123</v>
      </c>
      <c r="C143" s="60"/>
      <c r="D143" s="61"/>
      <c r="E143" s="60"/>
      <c r="F143" s="18">
        <f t="shared" si="5"/>
        <v>0</v>
      </c>
    </row>
    <row r="144" spans="1:6" ht="27.75" customHeight="1" x14ac:dyDescent="0.2">
      <c r="A144" s="76" t="s">
        <v>124</v>
      </c>
      <c r="B144" s="64" t="s">
        <v>125</v>
      </c>
      <c r="C144" s="77">
        <v>1</v>
      </c>
      <c r="D144" s="78" t="s">
        <v>16</v>
      </c>
      <c r="E144" s="77"/>
      <c r="F144" s="29">
        <f>ROUND(C144*E144,2)</f>
        <v>0</v>
      </c>
    </row>
    <row r="145" spans="1:6" ht="25.5" x14ac:dyDescent="0.2">
      <c r="A145" s="62" t="s">
        <v>126</v>
      </c>
      <c r="B145" s="64" t="s">
        <v>127</v>
      </c>
      <c r="C145" s="65">
        <v>2</v>
      </c>
      <c r="D145" s="66" t="s">
        <v>16</v>
      </c>
      <c r="E145" s="79"/>
      <c r="F145" s="29">
        <f>ROUND(C145*E145,2)</f>
        <v>0</v>
      </c>
    </row>
    <row r="146" spans="1:6" ht="25.5" x14ac:dyDescent="0.2">
      <c r="A146" s="62" t="s">
        <v>128</v>
      </c>
      <c r="B146" s="64" t="s">
        <v>129</v>
      </c>
      <c r="C146" s="65">
        <v>2</v>
      </c>
      <c r="D146" s="66" t="s">
        <v>16</v>
      </c>
      <c r="E146" s="79"/>
      <c r="F146" s="29">
        <f>ROUND(C146*E146,2)</f>
        <v>0</v>
      </c>
    </row>
    <row r="147" spans="1:6" ht="25.5" x14ac:dyDescent="0.2">
      <c r="A147" s="62" t="s">
        <v>130</v>
      </c>
      <c r="B147" s="64" t="s">
        <v>131</v>
      </c>
      <c r="C147" s="65">
        <v>2</v>
      </c>
      <c r="D147" s="66" t="s">
        <v>115</v>
      </c>
      <c r="E147" s="79"/>
      <c r="F147" s="29">
        <f>ROUND(C147*E147,2)</f>
        <v>0</v>
      </c>
    </row>
    <row r="148" spans="1:6" x14ac:dyDescent="0.2">
      <c r="A148" s="68" t="s">
        <v>132</v>
      </c>
      <c r="B148" s="64" t="s">
        <v>133</v>
      </c>
      <c r="C148" s="60">
        <v>1</v>
      </c>
      <c r="D148" s="61" t="s">
        <v>16</v>
      </c>
      <c r="E148" s="80"/>
      <c r="F148" s="18">
        <f>ROUND(C148*E148,2)</f>
        <v>0</v>
      </c>
    </row>
    <row r="149" spans="1:6" x14ac:dyDescent="0.2">
      <c r="A149" s="62"/>
      <c r="B149" s="64"/>
      <c r="C149" s="60"/>
      <c r="D149" s="61"/>
      <c r="E149" s="60"/>
      <c r="F149" s="18">
        <f t="shared" si="5"/>
        <v>0</v>
      </c>
    </row>
    <row r="150" spans="1:6" x14ac:dyDescent="0.2">
      <c r="A150" s="69">
        <v>5.5</v>
      </c>
      <c r="B150" s="64" t="s">
        <v>134</v>
      </c>
      <c r="C150" s="60">
        <v>2</v>
      </c>
      <c r="D150" s="61" t="s">
        <v>16</v>
      </c>
      <c r="E150" s="60"/>
      <c r="F150" s="18">
        <f>ROUND(C150*E150,2)</f>
        <v>0</v>
      </c>
    </row>
    <row r="151" spans="1:6" x14ac:dyDescent="0.2">
      <c r="A151" s="69">
        <v>5.6</v>
      </c>
      <c r="B151" s="64" t="s">
        <v>135</v>
      </c>
      <c r="C151" s="60">
        <v>1</v>
      </c>
      <c r="D151" s="61" t="s">
        <v>16</v>
      </c>
      <c r="E151" s="60"/>
      <c r="F151" s="18">
        <f t="shared" ref="F151:F192" si="6">ROUND(C151*E151,2)</f>
        <v>0</v>
      </c>
    </row>
    <row r="152" spans="1:6" x14ac:dyDescent="0.2">
      <c r="A152" s="62"/>
      <c r="B152" s="64"/>
      <c r="C152" s="60"/>
      <c r="D152" s="61"/>
      <c r="E152" s="60"/>
      <c r="F152" s="18">
        <f t="shared" si="6"/>
        <v>0</v>
      </c>
    </row>
    <row r="153" spans="1:6" x14ac:dyDescent="0.2">
      <c r="A153" s="58">
        <v>6</v>
      </c>
      <c r="B153" s="67" t="s">
        <v>136</v>
      </c>
      <c r="C153" s="60"/>
      <c r="D153" s="61"/>
      <c r="E153" s="60"/>
      <c r="F153" s="18">
        <f t="shared" si="6"/>
        <v>0</v>
      </c>
    </row>
    <row r="154" spans="1:6" x14ac:dyDescent="0.2">
      <c r="A154" s="62"/>
      <c r="B154" s="64"/>
      <c r="C154" s="60"/>
      <c r="D154" s="61"/>
      <c r="E154" s="60"/>
      <c r="F154" s="18">
        <f t="shared" si="6"/>
        <v>0</v>
      </c>
    </row>
    <row r="155" spans="1:6" x14ac:dyDescent="0.2">
      <c r="A155" s="75">
        <v>6.2</v>
      </c>
      <c r="B155" s="67" t="s">
        <v>108</v>
      </c>
      <c r="C155" s="60"/>
      <c r="D155" s="61"/>
      <c r="E155" s="60"/>
      <c r="F155" s="18">
        <f t="shared" si="6"/>
        <v>0</v>
      </c>
    </row>
    <row r="156" spans="1:6" x14ac:dyDescent="0.2">
      <c r="A156" s="62" t="s">
        <v>137</v>
      </c>
      <c r="B156" s="64" t="s">
        <v>110</v>
      </c>
      <c r="C156" s="60">
        <v>56.73</v>
      </c>
      <c r="D156" s="61" t="s">
        <v>76</v>
      </c>
      <c r="E156" s="60"/>
      <c r="F156" s="18">
        <f t="shared" si="6"/>
        <v>0</v>
      </c>
    </row>
    <row r="157" spans="1:6" x14ac:dyDescent="0.2">
      <c r="A157" s="62" t="s">
        <v>138</v>
      </c>
      <c r="B157" s="64" t="s">
        <v>122</v>
      </c>
      <c r="C157" s="60">
        <v>3.05</v>
      </c>
      <c r="D157" s="61" t="s">
        <v>115</v>
      </c>
      <c r="E157" s="60"/>
      <c r="F157" s="18">
        <f t="shared" si="6"/>
        <v>0</v>
      </c>
    </row>
    <row r="158" spans="1:6" x14ac:dyDescent="0.2">
      <c r="A158" s="62"/>
      <c r="B158" s="64"/>
      <c r="C158" s="60"/>
      <c r="D158" s="61"/>
      <c r="E158" s="60"/>
      <c r="F158" s="18">
        <f t="shared" si="6"/>
        <v>0</v>
      </c>
    </row>
    <row r="159" spans="1:6" x14ac:dyDescent="0.2">
      <c r="A159" s="81">
        <v>7</v>
      </c>
      <c r="B159" s="82" t="s">
        <v>139</v>
      </c>
      <c r="C159" s="60"/>
      <c r="D159" s="61"/>
      <c r="E159" s="60"/>
      <c r="F159" s="18"/>
    </row>
    <row r="160" spans="1:6" ht="10.5" customHeight="1" x14ac:dyDescent="0.2">
      <c r="A160" s="81"/>
      <c r="B160" s="82"/>
      <c r="C160" s="60"/>
      <c r="D160" s="61"/>
      <c r="E160" s="60"/>
      <c r="F160" s="18"/>
    </row>
    <row r="161" spans="1:6" x14ac:dyDescent="0.2">
      <c r="A161" s="75">
        <v>7.2</v>
      </c>
      <c r="B161" s="67" t="s">
        <v>108</v>
      </c>
      <c r="C161" s="60"/>
      <c r="D161" s="61"/>
      <c r="E161" s="60"/>
      <c r="F161" s="18">
        <f t="shared" si="6"/>
        <v>0</v>
      </c>
    </row>
    <row r="162" spans="1:6" x14ac:dyDescent="0.2">
      <c r="A162" s="62" t="s">
        <v>140</v>
      </c>
      <c r="B162" s="64" t="s">
        <v>110</v>
      </c>
      <c r="C162" s="60">
        <v>10.58</v>
      </c>
      <c r="D162" s="61" t="s">
        <v>76</v>
      </c>
      <c r="E162" s="60"/>
      <c r="F162" s="18">
        <f t="shared" si="6"/>
        <v>0</v>
      </c>
    </row>
    <row r="163" spans="1:6" x14ac:dyDescent="0.2">
      <c r="A163" s="62" t="s">
        <v>141</v>
      </c>
      <c r="B163" s="64" t="s">
        <v>112</v>
      </c>
      <c r="C163" s="60">
        <v>6.24</v>
      </c>
      <c r="D163" s="61" t="s">
        <v>76</v>
      </c>
      <c r="E163" s="60"/>
      <c r="F163" s="18">
        <f t="shared" si="6"/>
        <v>0</v>
      </c>
    </row>
    <row r="164" spans="1:6" x14ac:dyDescent="0.2">
      <c r="A164" s="62" t="s">
        <v>142</v>
      </c>
      <c r="B164" s="64" t="s">
        <v>122</v>
      </c>
      <c r="C164" s="60">
        <v>10.66</v>
      </c>
      <c r="D164" s="61" t="s">
        <v>115</v>
      </c>
      <c r="E164" s="60"/>
      <c r="F164" s="18">
        <f t="shared" si="6"/>
        <v>0</v>
      </c>
    </row>
    <row r="165" spans="1:6" x14ac:dyDescent="0.2">
      <c r="A165" s="62"/>
      <c r="B165" s="64"/>
      <c r="C165" s="60"/>
      <c r="D165" s="61"/>
      <c r="E165" s="60"/>
      <c r="F165" s="18">
        <f t="shared" si="6"/>
        <v>0</v>
      </c>
    </row>
    <row r="166" spans="1:6" ht="25.5" x14ac:dyDescent="0.2">
      <c r="A166" s="58">
        <v>8</v>
      </c>
      <c r="B166" s="67" t="s">
        <v>143</v>
      </c>
      <c r="C166" s="60"/>
      <c r="D166" s="61"/>
      <c r="E166" s="60"/>
      <c r="F166" s="18">
        <f t="shared" si="6"/>
        <v>0</v>
      </c>
    </row>
    <row r="167" spans="1:6" x14ac:dyDescent="0.2">
      <c r="A167" s="62"/>
      <c r="B167" s="64"/>
      <c r="C167" s="60"/>
      <c r="D167" s="61"/>
      <c r="E167" s="60"/>
      <c r="F167" s="18">
        <f t="shared" si="6"/>
        <v>0</v>
      </c>
    </row>
    <row r="168" spans="1:6" x14ac:dyDescent="0.2">
      <c r="A168" s="75">
        <v>8.1999999999999993</v>
      </c>
      <c r="B168" s="67" t="s">
        <v>108</v>
      </c>
      <c r="C168" s="60"/>
      <c r="D168" s="61"/>
      <c r="E168" s="60"/>
      <c r="F168" s="18">
        <f t="shared" si="6"/>
        <v>0</v>
      </c>
    </row>
    <row r="169" spans="1:6" x14ac:dyDescent="0.2">
      <c r="A169" s="62" t="s">
        <v>144</v>
      </c>
      <c r="B169" s="64" t="s">
        <v>110</v>
      </c>
      <c r="C169" s="60">
        <v>101.54</v>
      </c>
      <c r="D169" s="61" t="s">
        <v>76</v>
      </c>
      <c r="E169" s="60"/>
      <c r="F169" s="18">
        <f t="shared" si="6"/>
        <v>0</v>
      </c>
    </row>
    <row r="170" spans="1:6" x14ac:dyDescent="0.2">
      <c r="A170" s="71" t="s">
        <v>145</v>
      </c>
      <c r="B170" s="72" t="s">
        <v>122</v>
      </c>
      <c r="C170" s="73">
        <v>2.77</v>
      </c>
      <c r="D170" s="74" t="s">
        <v>115</v>
      </c>
      <c r="E170" s="73"/>
      <c r="F170" s="38">
        <f t="shared" si="6"/>
        <v>0</v>
      </c>
    </row>
    <row r="171" spans="1:6" x14ac:dyDescent="0.2">
      <c r="A171" s="62"/>
      <c r="B171" s="64"/>
      <c r="C171" s="60"/>
      <c r="D171" s="61"/>
      <c r="E171" s="60"/>
      <c r="F171" s="18">
        <f t="shared" si="6"/>
        <v>0</v>
      </c>
    </row>
    <row r="172" spans="1:6" x14ac:dyDescent="0.2">
      <c r="A172" s="58">
        <v>8.4</v>
      </c>
      <c r="B172" s="67" t="s">
        <v>146</v>
      </c>
      <c r="C172" s="60"/>
      <c r="D172" s="61"/>
      <c r="E172" s="60"/>
      <c r="F172" s="18">
        <f t="shared" si="6"/>
        <v>0</v>
      </c>
    </row>
    <row r="173" spans="1:6" ht="27.75" customHeight="1" x14ac:dyDescent="0.2">
      <c r="A173" s="62" t="s">
        <v>147</v>
      </c>
      <c r="B173" s="64" t="s">
        <v>125</v>
      </c>
      <c r="C173" s="83">
        <v>1</v>
      </c>
      <c r="D173" s="84" t="s">
        <v>16</v>
      </c>
      <c r="E173" s="83"/>
      <c r="F173" s="18">
        <f t="shared" si="6"/>
        <v>0</v>
      </c>
    </row>
    <row r="174" spans="1:6" ht="25.5" x14ac:dyDescent="0.2">
      <c r="A174" s="62" t="s">
        <v>148</v>
      </c>
      <c r="B174" s="64" t="s">
        <v>127</v>
      </c>
      <c r="C174" s="65">
        <v>4</v>
      </c>
      <c r="D174" s="66" t="s">
        <v>16</v>
      </c>
      <c r="E174" s="83"/>
      <c r="F174" s="29">
        <f t="shared" si="6"/>
        <v>0</v>
      </c>
    </row>
    <row r="175" spans="1:6" ht="25.5" x14ac:dyDescent="0.2">
      <c r="A175" s="62" t="s">
        <v>149</v>
      </c>
      <c r="B175" s="64" t="s">
        <v>129</v>
      </c>
      <c r="C175" s="65">
        <v>1</v>
      </c>
      <c r="D175" s="66" t="s">
        <v>16</v>
      </c>
      <c r="E175" s="77"/>
      <c r="F175" s="29">
        <f t="shared" si="6"/>
        <v>0</v>
      </c>
    </row>
    <row r="176" spans="1:6" ht="25.5" x14ac:dyDescent="0.2">
      <c r="A176" s="62" t="s">
        <v>150</v>
      </c>
      <c r="B176" s="64" t="s">
        <v>131</v>
      </c>
      <c r="C176" s="65">
        <v>28.1</v>
      </c>
      <c r="D176" s="66" t="s">
        <v>115</v>
      </c>
      <c r="E176" s="79"/>
      <c r="F176" s="29">
        <f t="shared" si="6"/>
        <v>0</v>
      </c>
    </row>
    <row r="177" spans="1:6" x14ac:dyDescent="0.2">
      <c r="A177" s="62" t="s">
        <v>151</v>
      </c>
      <c r="B177" s="64" t="s">
        <v>135</v>
      </c>
      <c r="C177" s="83">
        <v>1</v>
      </c>
      <c r="D177" s="84" t="s">
        <v>16</v>
      </c>
      <c r="E177" s="83"/>
      <c r="F177" s="18">
        <f t="shared" si="6"/>
        <v>0</v>
      </c>
    </row>
    <row r="178" spans="1:6" x14ac:dyDescent="0.2">
      <c r="A178" s="76"/>
      <c r="B178" s="64"/>
      <c r="C178" s="83"/>
      <c r="D178" s="84"/>
      <c r="E178" s="83"/>
      <c r="F178" s="18">
        <f t="shared" si="6"/>
        <v>0</v>
      </c>
    </row>
    <row r="179" spans="1:6" x14ac:dyDescent="0.2">
      <c r="A179" s="58">
        <v>9</v>
      </c>
      <c r="B179" s="67" t="s">
        <v>152</v>
      </c>
      <c r="C179" s="60"/>
      <c r="D179" s="61"/>
      <c r="E179" s="60"/>
      <c r="F179" s="18">
        <f t="shared" si="6"/>
        <v>0</v>
      </c>
    </row>
    <row r="180" spans="1:6" x14ac:dyDescent="0.2">
      <c r="A180" s="62"/>
      <c r="B180" s="64"/>
      <c r="C180" s="60"/>
      <c r="D180" s="61"/>
      <c r="E180" s="60"/>
      <c r="F180" s="18">
        <f t="shared" si="6"/>
        <v>0</v>
      </c>
    </row>
    <row r="181" spans="1:6" x14ac:dyDescent="0.2">
      <c r="A181" s="75">
        <v>9.1999999999999993</v>
      </c>
      <c r="B181" s="67" t="s">
        <v>108</v>
      </c>
      <c r="C181" s="60"/>
      <c r="D181" s="61"/>
      <c r="E181" s="60"/>
      <c r="F181" s="18">
        <f t="shared" si="6"/>
        <v>0</v>
      </c>
    </row>
    <row r="182" spans="1:6" x14ac:dyDescent="0.2">
      <c r="A182" s="62" t="s">
        <v>153</v>
      </c>
      <c r="B182" s="64" t="s">
        <v>110</v>
      </c>
      <c r="C182" s="60">
        <v>15.45</v>
      </c>
      <c r="D182" s="61" t="s">
        <v>76</v>
      </c>
      <c r="E182" s="60"/>
      <c r="F182" s="18">
        <f t="shared" si="6"/>
        <v>0</v>
      </c>
    </row>
    <row r="183" spans="1:6" x14ac:dyDescent="0.2">
      <c r="A183" s="62" t="s">
        <v>154</v>
      </c>
      <c r="B183" s="64" t="s">
        <v>112</v>
      </c>
      <c r="C183" s="60">
        <v>9.06</v>
      </c>
      <c r="D183" s="61" t="s">
        <v>76</v>
      </c>
      <c r="E183" s="60"/>
      <c r="F183" s="18">
        <f t="shared" si="6"/>
        <v>0</v>
      </c>
    </row>
    <row r="184" spans="1:6" x14ac:dyDescent="0.2">
      <c r="A184" s="62" t="s">
        <v>155</v>
      </c>
      <c r="B184" s="64" t="s">
        <v>122</v>
      </c>
      <c r="C184" s="60">
        <v>5.16</v>
      </c>
      <c r="D184" s="61" t="s">
        <v>115</v>
      </c>
      <c r="E184" s="60"/>
      <c r="F184" s="18">
        <f t="shared" si="6"/>
        <v>0</v>
      </c>
    </row>
    <row r="185" spans="1:6" x14ac:dyDescent="0.2">
      <c r="A185" s="62"/>
      <c r="B185" s="64"/>
      <c r="C185" s="60"/>
      <c r="D185" s="61"/>
      <c r="E185" s="60"/>
      <c r="F185" s="18">
        <f t="shared" si="6"/>
        <v>0</v>
      </c>
    </row>
    <row r="186" spans="1:6" ht="25.5" x14ac:dyDescent="0.2">
      <c r="A186" s="75">
        <v>9.4</v>
      </c>
      <c r="B186" s="67" t="s">
        <v>156</v>
      </c>
      <c r="C186" s="60"/>
      <c r="D186" s="61"/>
      <c r="E186" s="60"/>
      <c r="F186" s="18">
        <f t="shared" si="6"/>
        <v>0</v>
      </c>
    </row>
    <row r="187" spans="1:6" x14ac:dyDescent="0.2">
      <c r="A187" s="68" t="s">
        <v>157</v>
      </c>
      <c r="B187" s="64" t="s">
        <v>158</v>
      </c>
      <c r="C187" s="60">
        <v>48</v>
      </c>
      <c r="D187" s="61" t="s">
        <v>16</v>
      </c>
      <c r="E187" s="80"/>
      <c r="F187" s="18">
        <f t="shared" si="6"/>
        <v>0</v>
      </c>
    </row>
    <row r="188" spans="1:6" x14ac:dyDescent="0.2">
      <c r="A188" s="62"/>
      <c r="B188" s="64"/>
      <c r="C188" s="60">
        <f>2.81*19.88</f>
        <v>55.8628</v>
      </c>
      <c r="D188" s="61"/>
      <c r="E188" s="60"/>
      <c r="F188" s="18">
        <f t="shared" si="6"/>
        <v>0</v>
      </c>
    </row>
    <row r="189" spans="1:6" x14ac:dyDescent="0.2">
      <c r="A189" s="58">
        <v>10</v>
      </c>
      <c r="B189" s="67" t="s">
        <v>159</v>
      </c>
      <c r="C189" s="60">
        <f>C188+C190</f>
        <v>56.636800000000001</v>
      </c>
      <c r="D189" s="61"/>
      <c r="E189" s="60"/>
      <c r="F189" s="18">
        <f t="shared" si="6"/>
        <v>0</v>
      </c>
    </row>
    <row r="190" spans="1:6" x14ac:dyDescent="0.2">
      <c r="A190" s="75">
        <v>10.1</v>
      </c>
      <c r="B190" s="67" t="s">
        <v>119</v>
      </c>
      <c r="C190" s="60">
        <f>0.43*1.8</f>
        <v>0.77400000000000002</v>
      </c>
      <c r="D190" s="61"/>
      <c r="E190" s="60"/>
      <c r="F190" s="18">
        <f t="shared" si="6"/>
        <v>0</v>
      </c>
    </row>
    <row r="191" spans="1:6" x14ac:dyDescent="0.2">
      <c r="A191" s="62" t="s">
        <v>160</v>
      </c>
      <c r="B191" s="64" t="s">
        <v>161</v>
      </c>
      <c r="C191" s="60">
        <f>1.8+18.08</f>
        <v>19.88</v>
      </c>
      <c r="D191" s="61" t="s">
        <v>29</v>
      </c>
      <c r="E191" s="60"/>
      <c r="F191" s="18">
        <f t="shared" si="6"/>
        <v>0</v>
      </c>
    </row>
    <row r="192" spans="1:6" x14ac:dyDescent="0.2">
      <c r="A192" s="62" t="s">
        <v>162</v>
      </c>
      <c r="B192" s="64" t="s">
        <v>107</v>
      </c>
      <c r="C192" s="60">
        <v>6.79</v>
      </c>
      <c r="D192" s="61" t="s">
        <v>29</v>
      </c>
      <c r="E192" s="60"/>
      <c r="F192" s="18">
        <f t="shared" si="6"/>
        <v>0</v>
      </c>
    </row>
    <row r="193" spans="1:6" x14ac:dyDescent="0.2">
      <c r="A193" s="62"/>
      <c r="B193" s="64"/>
      <c r="C193" s="60"/>
      <c r="D193" s="61"/>
      <c r="E193" s="60"/>
      <c r="F193" s="18"/>
    </row>
    <row r="194" spans="1:6" x14ac:dyDescent="0.2">
      <c r="A194" s="75">
        <v>10.199999999999999</v>
      </c>
      <c r="B194" s="67" t="s">
        <v>108</v>
      </c>
      <c r="C194" s="60"/>
      <c r="D194" s="61"/>
      <c r="E194" s="60"/>
      <c r="F194" s="18">
        <f t="shared" ref="F194:F235" si="7">ROUND(C194*E194,2)</f>
        <v>0</v>
      </c>
    </row>
    <row r="195" spans="1:6" x14ac:dyDescent="0.2">
      <c r="A195" s="62" t="s">
        <v>56</v>
      </c>
      <c r="B195" s="64" t="s">
        <v>110</v>
      </c>
      <c r="C195" s="60">
        <v>134.56</v>
      </c>
      <c r="D195" s="61" t="s">
        <v>76</v>
      </c>
      <c r="E195" s="60"/>
      <c r="F195" s="18">
        <f t="shared" si="7"/>
        <v>0</v>
      </c>
    </row>
    <row r="196" spans="1:6" x14ac:dyDescent="0.2">
      <c r="A196" s="62" t="s">
        <v>58</v>
      </c>
      <c r="B196" s="64" t="s">
        <v>122</v>
      </c>
      <c r="C196" s="60">
        <v>81.239999999999995</v>
      </c>
      <c r="D196" s="61" t="s">
        <v>115</v>
      </c>
      <c r="E196" s="60"/>
      <c r="F196" s="18">
        <f t="shared" si="7"/>
        <v>0</v>
      </c>
    </row>
    <row r="197" spans="1:6" x14ac:dyDescent="0.2">
      <c r="A197" s="62"/>
      <c r="B197" s="64"/>
      <c r="C197" s="60"/>
      <c r="D197" s="61"/>
      <c r="E197" s="60"/>
      <c r="F197" s="18">
        <f t="shared" si="7"/>
        <v>0</v>
      </c>
    </row>
    <row r="198" spans="1:6" x14ac:dyDescent="0.2">
      <c r="A198" s="75">
        <v>10.5</v>
      </c>
      <c r="B198" s="67" t="s">
        <v>123</v>
      </c>
      <c r="C198" s="60"/>
      <c r="D198" s="61"/>
      <c r="E198" s="60"/>
      <c r="F198" s="18">
        <f t="shared" si="7"/>
        <v>0</v>
      </c>
    </row>
    <row r="199" spans="1:6" ht="25.5" x14ac:dyDescent="0.2">
      <c r="A199" s="62" t="s">
        <v>163</v>
      </c>
      <c r="B199" s="64" t="s">
        <v>164</v>
      </c>
      <c r="C199" s="65">
        <v>18</v>
      </c>
      <c r="D199" s="66" t="s">
        <v>16</v>
      </c>
      <c r="E199" s="65"/>
      <c r="F199" s="29">
        <f t="shared" si="7"/>
        <v>0</v>
      </c>
    </row>
    <row r="200" spans="1:6" ht="25.5" x14ac:dyDescent="0.2">
      <c r="A200" s="62" t="s">
        <v>165</v>
      </c>
      <c r="B200" s="64" t="s">
        <v>166</v>
      </c>
      <c r="C200" s="65">
        <v>6</v>
      </c>
      <c r="D200" s="66" t="s">
        <v>16</v>
      </c>
      <c r="E200" s="65"/>
      <c r="F200" s="29">
        <f t="shared" si="7"/>
        <v>0</v>
      </c>
    </row>
    <row r="201" spans="1:6" ht="38.25" x14ac:dyDescent="0.2">
      <c r="A201" s="76" t="s">
        <v>167</v>
      </c>
      <c r="B201" s="64" t="s">
        <v>168</v>
      </c>
      <c r="C201" s="77">
        <v>6</v>
      </c>
      <c r="D201" s="78" t="s">
        <v>16</v>
      </c>
      <c r="E201" s="79"/>
      <c r="F201" s="29">
        <f>ROUND(C201*E201,2)</f>
        <v>0</v>
      </c>
    </row>
    <row r="202" spans="1:6" ht="38.25" x14ac:dyDescent="0.2">
      <c r="A202" s="76" t="s">
        <v>167</v>
      </c>
      <c r="B202" s="64" t="s">
        <v>168</v>
      </c>
      <c r="C202" s="77">
        <v>6</v>
      </c>
      <c r="D202" s="78" t="s">
        <v>16</v>
      </c>
      <c r="E202" s="79"/>
      <c r="F202" s="29">
        <f>ROUND(C202*E202,2)</f>
        <v>0</v>
      </c>
    </row>
    <row r="203" spans="1:6" x14ac:dyDescent="0.2">
      <c r="A203" s="76" t="s">
        <v>167</v>
      </c>
      <c r="B203" s="64" t="s">
        <v>133</v>
      </c>
      <c r="C203" s="77">
        <v>12</v>
      </c>
      <c r="D203" s="78" t="s">
        <v>16</v>
      </c>
      <c r="E203" s="79"/>
      <c r="F203" s="29">
        <f>ROUND(C203*E203,2)</f>
        <v>0</v>
      </c>
    </row>
    <row r="204" spans="1:6" x14ac:dyDescent="0.2">
      <c r="A204" s="76"/>
      <c r="B204" s="64"/>
      <c r="C204" s="60"/>
      <c r="D204" s="61"/>
      <c r="E204" s="60"/>
      <c r="F204" s="18">
        <f t="shared" si="7"/>
        <v>0</v>
      </c>
    </row>
    <row r="205" spans="1:6" x14ac:dyDescent="0.2">
      <c r="A205" s="58">
        <v>11</v>
      </c>
      <c r="B205" s="67" t="s">
        <v>169</v>
      </c>
      <c r="C205" s="60"/>
      <c r="D205" s="61"/>
      <c r="E205" s="60"/>
      <c r="F205" s="18">
        <f t="shared" si="7"/>
        <v>0</v>
      </c>
    </row>
    <row r="206" spans="1:6" x14ac:dyDescent="0.2">
      <c r="A206" s="75">
        <v>11.1</v>
      </c>
      <c r="B206" s="67" t="s">
        <v>119</v>
      </c>
      <c r="C206" s="60"/>
      <c r="D206" s="61"/>
      <c r="E206" s="60"/>
      <c r="F206" s="18">
        <f t="shared" si="7"/>
        <v>0</v>
      </c>
    </row>
    <row r="207" spans="1:6" x14ac:dyDescent="0.2">
      <c r="A207" s="62" t="s">
        <v>170</v>
      </c>
      <c r="B207" s="64" t="s">
        <v>171</v>
      </c>
      <c r="C207" s="60">
        <v>0.4</v>
      </c>
      <c r="D207" s="61" t="s">
        <v>29</v>
      </c>
      <c r="E207" s="60"/>
      <c r="F207" s="18">
        <f t="shared" si="7"/>
        <v>0</v>
      </c>
    </row>
    <row r="208" spans="1:6" x14ac:dyDescent="0.2">
      <c r="A208" s="62"/>
      <c r="B208" s="64"/>
      <c r="C208" s="60"/>
      <c r="D208" s="61"/>
      <c r="E208" s="60"/>
      <c r="F208" s="18">
        <f t="shared" si="7"/>
        <v>0</v>
      </c>
    </row>
    <row r="209" spans="1:6" x14ac:dyDescent="0.2">
      <c r="A209" s="75">
        <v>11.2</v>
      </c>
      <c r="B209" s="67" t="s">
        <v>108</v>
      </c>
      <c r="C209" s="60"/>
      <c r="D209" s="61"/>
      <c r="E209" s="60"/>
      <c r="F209" s="18">
        <f t="shared" si="7"/>
        <v>0</v>
      </c>
    </row>
    <row r="210" spans="1:6" x14ac:dyDescent="0.2">
      <c r="A210" s="71" t="s">
        <v>172</v>
      </c>
      <c r="B210" s="72" t="s">
        <v>110</v>
      </c>
      <c r="C210" s="73">
        <v>28.06</v>
      </c>
      <c r="D210" s="74" t="s">
        <v>76</v>
      </c>
      <c r="E210" s="73"/>
      <c r="F210" s="38">
        <f t="shared" si="7"/>
        <v>0</v>
      </c>
    </row>
    <row r="211" spans="1:6" x14ac:dyDescent="0.2">
      <c r="A211" s="62" t="s">
        <v>173</v>
      </c>
      <c r="B211" s="64" t="s">
        <v>112</v>
      </c>
      <c r="C211" s="60">
        <v>8.3699999999999992</v>
      </c>
      <c r="D211" s="61" t="s">
        <v>76</v>
      </c>
      <c r="E211" s="60"/>
      <c r="F211" s="18">
        <f t="shared" si="7"/>
        <v>0</v>
      </c>
    </row>
    <row r="212" spans="1:6" x14ac:dyDescent="0.2">
      <c r="A212" s="62" t="s">
        <v>174</v>
      </c>
      <c r="B212" s="64" t="s">
        <v>122</v>
      </c>
      <c r="C212" s="60">
        <v>6.48</v>
      </c>
      <c r="D212" s="61" t="s">
        <v>115</v>
      </c>
      <c r="E212" s="60"/>
      <c r="F212" s="18">
        <f t="shared" si="7"/>
        <v>0</v>
      </c>
    </row>
    <row r="213" spans="1:6" x14ac:dyDescent="0.2">
      <c r="A213" s="62"/>
      <c r="B213" s="64"/>
      <c r="C213" s="60"/>
      <c r="D213" s="61"/>
      <c r="E213" s="60"/>
      <c r="F213" s="18">
        <f t="shared" si="7"/>
        <v>0</v>
      </c>
    </row>
    <row r="214" spans="1:6" x14ac:dyDescent="0.2">
      <c r="A214" s="58">
        <v>12</v>
      </c>
      <c r="B214" s="67" t="s">
        <v>175</v>
      </c>
      <c r="C214" s="60"/>
      <c r="D214" s="61"/>
      <c r="E214" s="60"/>
      <c r="F214" s="18">
        <f t="shared" si="7"/>
        <v>0</v>
      </c>
    </row>
    <row r="215" spans="1:6" x14ac:dyDescent="0.2">
      <c r="A215" s="62"/>
      <c r="B215" s="64"/>
      <c r="C215" s="60"/>
      <c r="D215" s="61"/>
      <c r="E215" s="60"/>
      <c r="F215" s="18">
        <f t="shared" si="7"/>
        <v>0</v>
      </c>
    </row>
    <row r="216" spans="1:6" x14ac:dyDescent="0.2">
      <c r="A216" s="75">
        <v>12.2</v>
      </c>
      <c r="B216" s="67" t="s">
        <v>108</v>
      </c>
      <c r="C216" s="60"/>
      <c r="D216" s="61"/>
      <c r="E216" s="60"/>
      <c r="F216" s="18">
        <f t="shared" si="7"/>
        <v>0</v>
      </c>
    </row>
    <row r="217" spans="1:6" x14ac:dyDescent="0.2">
      <c r="A217" s="62" t="s">
        <v>176</v>
      </c>
      <c r="B217" s="64" t="s">
        <v>110</v>
      </c>
      <c r="C217" s="60">
        <v>53.8</v>
      </c>
      <c r="D217" s="61" t="s">
        <v>76</v>
      </c>
      <c r="E217" s="60"/>
      <c r="F217" s="18">
        <f t="shared" si="7"/>
        <v>0</v>
      </c>
    </row>
    <row r="218" spans="1:6" x14ac:dyDescent="0.2">
      <c r="A218" s="62" t="s">
        <v>177</v>
      </c>
      <c r="B218" s="64" t="s">
        <v>122</v>
      </c>
      <c r="C218" s="60">
        <v>11.7</v>
      </c>
      <c r="D218" s="61" t="s">
        <v>115</v>
      </c>
      <c r="E218" s="60"/>
      <c r="F218" s="18">
        <f t="shared" si="7"/>
        <v>0</v>
      </c>
    </row>
    <row r="219" spans="1:6" x14ac:dyDescent="0.2">
      <c r="A219" s="62"/>
      <c r="B219" s="64"/>
      <c r="C219" s="60"/>
      <c r="D219" s="61"/>
      <c r="E219" s="60"/>
      <c r="F219" s="18">
        <f t="shared" si="7"/>
        <v>0</v>
      </c>
    </row>
    <row r="220" spans="1:6" x14ac:dyDescent="0.2">
      <c r="A220" s="58">
        <v>13</v>
      </c>
      <c r="B220" s="67" t="s">
        <v>178</v>
      </c>
      <c r="C220" s="60"/>
      <c r="D220" s="61"/>
      <c r="E220" s="60"/>
      <c r="F220" s="18">
        <f t="shared" si="7"/>
        <v>0</v>
      </c>
    </row>
    <row r="221" spans="1:6" x14ac:dyDescent="0.2">
      <c r="A221" s="62"/>
      <c r="B221" s="64"/>
      <c r="C221" s="60"/>
      <c r="D221" s="61"/>
      <c r="E221" s="60"/>
      <c r="F221" s="18">
        <f t="shared" si="7"/>
        <v>0</v>
      </c>
    </row>
    <row r="222" spans="1:6" x14ac:dyDescent="0.2">
      <c r="A222" s="75">
        <v>13.2</v>
      </c>
      <c r="B222" s="67" t="s">
        <v>108</v>
      </c>
      <c r="C222" s="60"/>
      <c r="D222" s="61"/>
      <c r="E222" s="60"/>
      <c r="F222" s="18">
        <f t="shared" si="7"/>
        <v>0</v>
      </c>
    </row>
    <row r="223" spans="1:6" x14ac:dyDescent="0.2">
      <c r="A223" s="62" t="s">
        <v>179</v>
      </c>
      <c r="B223" s="64" t="s">
        <v>110</v>
      </c>
      <c r="C223" s="60">
        <v>89.6</v>
      </c>
      <c r="D223" s="61" t="s">
        <v>76</v>
      </c>
      <c r="E223" s="60"/>
      <c r="F223" s="18">
        <f t="shared" si="7"/>
        <v>0</v>
      </c>
    </row>
    <row r="224" spans="1:6" x14ac:dyDescent="0.2">
      <c r="A224" s="62" t="s">
        <v>180</v>
      </c>
      <c r="B224" s="64" t="s">
        <v>112</v>
      </c>
      <c r="C224" s="60">
        <v>151.55000000000001</v>
      </c>
      <c r="D224" s="61" t="s">
        <v>76</v>
      </c>
      <c r="E224" s="60"/>
      <c r="F224" s="18">
        <f t="shared" si="7"/>
        <v>0</v>
      </c>
    </row>
    <row r="225" spans="1:6" x14ac:dyDescent="0.2">
      <c r="A225" s="62" t="s">
        <v>181</v>
      </c>
      <c r="B225" s="64" t="s">
        <v>122</v>
      </c>
      <c r="C225" s="60">
        <v>17.399999999999999</v>
      </c>
      <c r="D225" s="61" t="s">
        <v>115</v>
      </c>
      <c r="E225" s="60"/>
      <c r="F225" s="18">
        <f t="shared" si="7"/>
        <v>0</v>
      </c>
    </row>
    <row r="226" spans="1:6" x14ac:dyDescent="0.2">
      <c r="A226" s="62"/>
      <c r="B226" s="64"/>
      <c r="C226" s="60"/>
      <c r="D226" s="61"/>
      <c r="E226" s="60"/>
      <c r="F226" s="18">
        <f t="shared" si="7"/>
        <v>0</v>
      </c>
    </row>
    <row r="227" spans="1:6" x14ac:dyDescent="0.2">
      <c r="A227" s="58">
        <v>14</v>
      </c>
      <c r="B227" s="67" t="s">
        <v>182</v>
      </c>
      <c r="C227" s="60"/>
      <c r="D227" s="61"/>
      <c r="E227" s="60"/>
      <c r="F227" s="18">
        <f t="shared" si="7"/>
        <v>0</v>
      </c>
    </row>
    <row r="228" spans="1:6" x14ac:dyDescent="0.2">
      <c r="A228" s="75">
        <v>14.1</v>
      </c>
      <c r="B228" s="67" t="s">
        <v>119</v>
      </c>
      <c r="C228" s="60"/>
      <c r="D228" s="61"/>
      <c r="E228" s="60"/>
      <c r="F228" s="18">
        <f t="shared" si="7"/>
        <v>0</v>
      </c>
    </row>
    <row r="229" spans="1:6" x14ac:dyDescent="0.2">
      <c r="A229" s="62" t="s">
        <v>183</v>
      </c>
      <c r="B229" s="64" t="s">
        <v>184</v>
      </c>
      <c r="C229" s="60">
        <v>52.25</v>
      </c>
      <c r="D229" s="61" t="s">
        <v>29</v>
      </c>
      <c r="E229" s="60"/>
      <c r="F229" s="18">
        <f t="shared" si="7"/>
        <v>0</v>
      </c>
    </row>
    <row r="230" spans="1:6" x14ac:dyDescent="0.2">
      <c r="A230" s="62"/>
      <c r="B230" s="64"/>
      <c r="C230" s="60"/>
      <c r="D230" s="61"/>
      <c r="E230" s="60"/>
      <c r="F230" s="18"/>
    </row>
    <row r="231" spans="1:6" x14ac:dyDescent="0.2">
      <c r="A231" s="75">
        <v>14.2</v>
      </c>
      <c r="B231" s="67" t="s">
        <v>108</v>
      </c>
      <c r="C231" s="60"/>
      <c r="D231" s="61"/>
      <c r="E231" s="60"/>
      <c r="F231" s="18">
        <f t="shared" si="7"/>
        <v>0</v>
      </c>
    </row>
    <row r="232" spans="1:6" x14ac:dyDescent="0.2">
      <c r="A232" s="62" t="s">
        <v>185</v>
      </c>
      <c r="B232" s="64" t="s">
        <v>110</v>
      </c>
      <c r="C232" s="60">
        <v>287.06</v>
      </c>
      <c r="D232" s="61" t="s">
        <v>76</v>
      </c>
      <c r="E232" s="60"/>
      <c r="F232" s="18">
        <f t="shared" si="7"/>
        <v>0</v>
      </c>
    </row>
    <row r="233" spans="1:6" x14ac:dyDescent="0.2">
      <c r="A233" s="62" t="s">
        <v>186</v>
      </c>
      <c r="B233" s="64" t="s">
        <v>122</v>
      </c>
      <c r="C233" s="60">
        <v>97.42</v>
      </c>
      <c r="D233" s="61" t="s">
        <v>115</v>
      </c>
      <c r="E233" s="60"/>
      <c r="F233" s="18">
        <f t="shared" si="7"/>
        <v>0</v>
      </c>
    </row>
    <row r="234" spans="1:6" x14ac:dyDescent="0.2">
      <c r="A234" s="62"/>
      <c r="B234" s="64"/>
      <c r="C234" s="60"/>
      <c r="D234" s="61"/>
      <c r="E234" s="60"/>
      <c r="F234" s="18">
        <f t="shared" si="7"/>
        <v>0</v>
      </c>
    </row>
    <row r="235" spans="1:6" x14ac:dyDescent="0.2">
      <c r="A235" s="75">
        <v>14.3</v>
      </c>
      <c r="B235" s="67" t="s">
        <v>187</v>
      </c>
      <c r="C235" s="60"/>
      <c r="D235" s="61"/>
      <c r="E235" s="60"/>
      <c r="F235" s="18">
        <f t="shared" si="7"/>
        <v>0</v>
      </c>
    </row>
    <row r="236" spans="1:6" ht="38.25" x14ac:dyDescent="0.2">
      <c r="A236" s="76" t="s">
        <v>188</v>
      </c>
      <c r="B236" s="64" t="s">
        <v>189</v>
      </c>
      <c r="C236" s="65">
        <v>9</v>
      </c>
      <c r="D236" s="66" t="s">
        <v>16</v>
      </c>
      <c r="E236" s="79"/>
      <c r="F236" s="29">
        <f>ROUND(C236*E236,2)</f>
        <v>0</v>
      </c>
    </row>
    <row r="237" spans="1:6" ht="38.25" x14ac:dyDescent="0.2">
      <c r="A237" s="76" t="s">
        <v>190</v>
      </c>
      <c r="B237" s="64" t="s">
        <v>191</v>
      </c>
      <c r="C237" s="65">
        <v>9</v>
      </c>
      <c r="D237" s="66" t="s">
        <v>16</v>
      </c>
      <c r="E237" s="79"/>
      <c r="F237" s="29">
        <f>ROUND(C237*E237,2)</f>
        <v>0</v>
      </c>
    </row>
    <row r="238" spans="1:6" x14ac:dyDescent="0.2">
      <c r="A238" s="76" t="s">
        <v>192</v>
      </c>
      <c r="B238" s="64" t="s">
        <v>193</v>
      </c>
      <c r="C238" s="60">
        <v>18</v>
      </c>
      <c r="D238" s="61" t="s">
        <v>16</v>
      </c>
      <c r="E238" s="80"/>
      <c r="F238" s="18">
        <f>ROUND(C238*E238,2)</f>
        <v>0</v>
      </c>
    </row>
    <row r="239" spans="1:6" x14ac:dyDescent="0.2">
      <c r="A239" s="76"/>
      <c r="B239" s="64"/>
      <c r="C239" s="83"/>
      <c r="D239" s="84"/>
      <c r="E239" s="83"/>
      <c r="F239" s="18"/>
    </row>
    <row r="240" spans="1:6" ht="13.5" customHeight="1" x14ac:dyDescent="0.2">
      <c r="A240" s="14">
        <v>14.6</v>
      </c>
      <c r="B240" s="85" t="s">
        <v>194</v>
      </c>
      <c r="C240" s="86"/>
      <c r="D240" s="47"/>
      <c r="E240" s="86"/>
      <c r="F240" s="18">
        <f t="shared" ref="F240:F302" si="8">ROUND(C240*E240,2)</f>
        <v>0</v>
      </c>
    </row>
    <row r="241" spans="1:6" x14ac:dyDescent="0.2">
      <c r="A241" s="87" t="s">
        <v>195</v>
      </c>
      <c r="B241" s="88" t="s">
        <v>196</v>
      </c>
      <c r="C241" s="86">
        <v>31.11</v>
      </c>
      <c r="D241" s="47" t="s">
        <v>29</v>
      </c>
      <c r="E241" s="86"/>
      <c r="F241" s="18">
        <f t="shared" si="8"/>
        <v>0</v>
      </c>
    </row>
    <row r="242" spans="1:6" x14ac:dyDescent="0.2">
      <c r="A242" s="87" t="s">
        <v>197</v>
      </c>
      <c r="B242" s="88" t="s">
        <v>198</v>
      </c>
      <c r="C242" s="86">
        <v>3.89</v>
      </c>
      <c r="D242" s="47" t="s">
        <v>29</v>
      </c>
      <c r="E242" s="86"/>
      <c r="F242" s="18">
        <f t="shared" si="8"/>
        <v>0</v>
      </c>
    </row>
    <row r="243" spans="1:6" x14ac:dyDescent="0.2">
      <c r="A243" s="87" t="s">
        <v>199</v>
      </c>
      <c r="B243" s="88" t="s">
        <v>200</v>
      </c>
      <c r="C243" s="86">
        <v>1.94</v>
      </c>
      <c r="D243" s="47" t="s">
        <v>29</v>
      </c>
      <c r="E243" s="86"/>
      <c r="F243" s="18">
        <f t="shared" si="8"/>
        <v>0</v>
      </c>
    </row>
    <row r="244" spans="1:6" x14ac:dyDescent="0.2">
      <c r="A244" s="87" t="s">
        <v>201</v>
      </c>
      <c r="B244" s="88" t="s">
        <v>202</v>
      </c>
      <c r="C244" s="86">
        <v>1.94</v>
      </c>
      <c r="D244" s="47" t="s">
        <v>29</v>
      </c>
      <c r="E244" s="86"/>
      <c r="F244" s="18">
        <f t="shared" si="8"/>
        <v>0</v>
      </c>
    </row>
    <row r="245" spans="1:6" x14ac:dyDescent="0.2">
      <c r="A245" s="87" t="s">
        <v>203</v>
      </c>
      <c r="B245" s="88" t="s">
        <v>204</v>
      </c>
      <c r="C245" s="86">
        <v>1.94</v>
      </c>
      <c r="D245" s="47" t="s">
        <v>29</v>
      </c>
      <c r="E245" s="86"/>
      <c r="F245" s="18">
        <f t="shared" si="8"/>
        <v>0</v>
      </c>
    </row>
    <row r="246" spans="1:6" x14ac:dyDescent="0.2">
      <c r="A246" s="87" t="s">
        <v>205</v>
      </c>
      <c r="B246" s="88" t="s">
        <v>206</v>
      </c>
      <c r="C246" s="86">
        <v>7.06</v>
      </c>
      <c r="D246" s="47" t="s">
        <v>29</v>
      </c>
      <c r="E246" s="86"/>
      <c r="F246" s="18">
        <f t="shared" si="8"/>
        <v>0</v>
      </c>
    </row>
    <row r="247" spans="1:6" x14ac:dyDescent="0.2">
      <c r="A247" s="87" t="s">
        <v>207</v>
      </c>
      <c r="B247" s="88" t="s">
        <v>208</v>
      </c>
      <c r="C247" s="86">
        <v>35</v>
      </c>
      <c r="D247" s="47" t="s">
        <v>29</v>
      </c>
      <c r="E247" s="86"/>
      <c r="F247" s="18">
        <f t="shared" si="8"/>
        <v>0</v>
      </c>
    </row>
    <row r="248" spans="1:6" x14ac:dyDescent="0.2">
      <c r="A248" s="87"/>
      <c r="B248" s="88"/>
      <c r="C248" s="86"/>
      <c r="D248" s="47"/>
      <c r="E248" s="86"/>
      <c r="F248" s="18">
        <f t="shared" si="8"/>
        <v>0</v>
      </c>
    </row>
    <row r="249" spans="1:6" x14ac:dyDescent="0.2">
      <c r="A249" s="14">
        <v>14.7</v>
      </c>
      <c r="B249" s="85" t="s">
        <v>209</v>
      </c>
      <c r="C249" s="86"/>
      <c r="D249" s="47"/>
      <c r="E249" s="86"/>
      <c r="F249" s="18">
        <f t="shared" si="8"/>
        <v>0</v>
      </c>
    </row>
    <row r="250" spans="1:6" x14ac:dyDescent="0.2">
      <c r="A250" s="87" t="s">
        <v>210</v>
      </c>
      <c r="B250" s="88" t="s">
        <v>196</v>
      </c>
      <c r="C250" s="86">
        <v>31.11</v>
      </c>
      <c r="D250" s="47" t="s">
        <v>29</v>
      </c>
      <c r="E250" s="86"/>
      <c r="F250" s="18">
        <f t="shared" si="8"/>
        <v>0</v>
      </c>
    </row>
    <row r="251" spans="1:6" x14ac:dyDescent="0.2">
      <c r="A251" s="87" t="s">
        <v>211</v>
      </c>
      <c r="B251" s="88" t="s">
        <v>198</v>
      </c>
      <c r="C251" s="86">
        <v>3.89</v>
      </c>
      <c r="D251" s="47" t="s">
        <v>29</v>
      </c>
      <c r="E251" s="86"/>
      <c r="F251" s="18">
        <f t="shared" si="8"/>
        <v>0</v>
      </c>
    </row>
    <row r="252" spans="1:6" x14ac:dyDescent="0.2">
      <c r="A252" s="87" t="s">
        <v>212</v>
      </c>
      <c r="B252" s="88" t="s">
        <v>200</v>
      </c>
      <c r="C252" s="86">
        <v>1.94</v>
      </c>
      <c r="D252" s="47" t="s">
        <v>29</v>
      </c>
      <c r="E252" s="86"/>
      <c r="F252" s="18">
        <f t="shared" si="8"/>
        <v>0</v>
      </c>
    </row>
    <row r="253" spans="1:6" x14ac:dyDescent="0.2">
      <c r="A253" s="87" t="s">
        <v>213</v>
      </c>
      <c r="B253" s="88" t="s">
        <v>202</v>
      </c>
      <c r="C253" s="86">
        <v>1.94</v>
      </c>
      <c r="D253" s="47" t="s">
        <v>29</v>
      </c>
      <c r="E253" s="86"/>
      <c r="F253" s="18">
        <f t="shared" si="8"/>
        <v>0</v>
      </c>
    </row>
    <row r="254" spans="1:6" x14ac:dyDescent="0.2">
      <c r="A254" s="87" t="s">
        <v>214</v>
      </c>
      <c r="B254" s="88" t="s">
        <v>204</v>
      </c>
      <c r="C254" s="86">
        <v>1.94</v>
      </c>
      <c r="D254" s="47" t="s">
        <v>29</v>
      </c>
      <c r="E254" s="86"/>
      <c r="F254" s="18">
        <f t="shared" si="8"/>
        <v>0</v>
      </c>
    </row>
    <row r="255" spans="1:6" x14ac:dyDescent="0.2">
      <c r="A255" s="89" t="s">
        <v>215</v>
      </c>
      <c r="B255" s="90" t="s">
        <v>206</v>
      </c>
      <c r="C255" s="91">
        <v>7.06</v>
      </c>
      <c r="D255" s="92" t="s">
        <v>29</v>
      </c>
      <c r="E255" s="91"/>
      <c r="F255" s="38">
        <f t="shared" si="8"/>
        <v>0</v>
      </c>
    </row>
    <row r="256" spans="1:6" x14ac:dyDescent="0.2">
      <c r="A256" s="87"/>
      <c r="B256" s="88"/>
      <c r="C256" s="86"/>
      <c r="D256" s="47"/>
      <c r="E256" s="86"/>
      <c r="F256" s="18">
        <f t="shared" si="8"/>
        <v>0</v>
      </c>
    </row>
    <row r="257" spans="1:23" x14ac:dyDescent="0.2">
      <c r="A257" s="14">
        <v>14.8</v>
      </c>
      <c r="B257" s="15" t="s">
        <v>216</v>
      </c>
      <c r="C257" s="86"/>
      <c r="D257" s="47"/>
      <c r="E257" s="86"/>
      <c r="F257" s="18">
        <f t="shared" si="8"/>
        <v>0</v>
      </c>
    </row>
    <row r="258" spans="1:23" ht="14.25" customHeight="1" x14ac:dyDescent="0.2">
      <c r="A258" s="69" t="s">
        <v>217</v>
      </c>
      <c r="B258" s="64" t="s">
        <v>218</v>
      </c>
      <c r="C258" s="83">
        <v>36</v>
      </c>
      <c r="D258" s="84" t="s">
        <v>16</v>
      </c>
      <c r="E258" s="83"/>
      <c r="F258" s="18">
        <f>ROUND(C258*E258,2)</f>
        <v>0</v>
      </c>
    </row>
    <row r="259" spans="1:23" s="99" customFormat="1" ht="25.5" x14ac:dyDescent="0.2">
      <c r="A259" s="69" t="s">
        <v>219</v>
      </c>
      <c r="B259" s="93" t="s">
        <v>220</v>
      </c>
      <c r="C259" s="94">
        <f>C258*1.8*0.65*0.15</f>
        <v>6.3179999999999996</v>
      </c>
      <c r="D259" s="95" t="s">
        <v>29</v>
      </c>
      <c r="E259" s="96"/>
      <c r="F259" s="96">
        <f>ROUND(E259*C259,2)</f>
        <v>0</v>
      </c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8" t="s">
        <v>221</v>
      </c>
      <c r="W259" s="99">
        <f>1893.64*1.18</f>
        <v>2234.4951999999998</v>
      </c>
    </row>
    <row r="260" spans="1:23" x14ac:dyDescent="0.2">
      <c r="A260" s="62"/>
      <c r="B260" s="100"/>
      <c r="C260" s="60"/>
      <c r="D260" s="61"/>
      <c r="E260" s="60"/>
      <c r="F260" s="18">
        <f t="shared" si="8"/>
        <v>0</v>
      </c>
    </row>
    <row r="261" spans="1:23" x14ac:dyDescent="0.2">
      <c r="A261" s="101">
        <v>15</v>
      </c>
      <c r="B261" s="59" t="s">
        <v>222</v>
      </c>
      <c r="C261" s="102"/>
      <c r="D261" s="61"/>
      <c r="E261" s="60"/>
      <c r="F261" s="18">
        <f t="shared" si="8"/>
        <v>0</v>
      </c>
    </row>
    <row r="262" spans="1:23" x14ac:dyDescent="0.2">
      <c r="A262" s="62"/>
      <c r="B262" s="100"/>
      <c r="C262" s="60"/>
      <c r="D262" s="61"/>
      <c r="E262" s="60"/>
      <c r="F262" s="18">
        <f t="shared" si="8"/>
        <v>0</v>
      </c>
    </row>
    <row r="263" spans="1:23" x14ac:dyDescent="0.2">
      <c r="A263" s="75">
        <v>15.2</v>
      </c>
      <c r="B263" s="59" t="s">
        <v>223</v>
      </c>
      <c r="C263" s="60"/>
      <c r="D263" s="61"/>
      <c r="E263" s="60"/>
      <c r="F263" s="18">
        <f t="shared" si="8"/>
        <v>0</v>
      </c>
    </row>
    <row r="264" spans="1:23" x14ac:dyDescent="0.2">
      <c r="A264" s="62" t="s">
        <v>224</v>
      </c>
      <c r="B264" s="100" t="s">
        <v>110</v>
      </c>
      <c r="C264" s="60">
        <v>54.21</v>
      </c>
      <c r="D264" s="61" t="s">
        <v>76</v>
      </c>
      <c r="E264" s="60"/>
      <c r="F264" s="18">
        <f t="shared" si="8"/>
        <v>0</v>
      </c>
    </row>
    <row r="265" spans="1:23" x14ac:dyDescent="0.2">
      <c r="A265" s="62" t="s">
        <v>225</v>
      </c>
      <c r="B265" s="100" t="s">
        <v>112</v>
      </c>
      <c r="C265" s="60">
        <v>9.36</v>
      </c>
      <c r="D265" s="61" t="s">
        <v>76</v>
      </c>
      <c r="E265" s="60"/>
      <c r="F265" s="18">
        <f t="shared" si="8"/>
        <v>0</v>
      </c>
    </row>
    <row r="266" spans="1:23" x14ac:dyDescent="0.2">
      <c r="A266" s="62" t="s">
        <v>226</v>
      </c>
      <c r="B266" s="100" t="s">
        <v>122</v>
      </c>
      <c r="C266" s="60">
        <v>316.8</v>
      </c>
      <c r="D266" s="61" t="s">
        <v>115</v>
      </c>
      <c r="E266" s="60"/>
      <c r="F266" s="18">
        <f t="shared" si="8"/>
        <v>0</v>
      </c>
    </row>
    <row r="267" spans="1:23" x14ac:dyDescent="0.2">
      <c r="A267" s="62"/>
      <c r="B267" s="64"/>
      <c r="C267" s="103"/>
      <c r="D267" s="61"/>
      <c r="E267" s="60"/>
      <c r="F267" s="18">
        <f t="shared" si="8"/>
        <v>0</v>
      </c>
    </row>
    <row r="268" spans="1:23" x14ac:dyDescent="0.2">
      <c r="A268" s="58">
        <v>16</v>
      </c>
      <c r="B268" s="59" t="s">
        <v>227</v>
      </c>
      <c r="C268" s="60"/>
      <c r="D268" s="61"/>
      <c r="E268" s="60"/>
      <c r="F268" s="18">
        <f t="shared" si="8"/>
        <v>0</v>
      </c>
    </row>
    <row r="269" spans="1:23" x14ac:dyDescent="0.2">
      <c r="A269" s="62"/>
      <c r="B269" s="64"/>
      <c r="C269" s="60"/>
      <c r="D269" s="61"/>
      <c r="E269" s="60"/>
      <c r="F269" s="18">
        <f t="shared" si="8"/>
        <v>0</v>
      </c>
    </row>
    <row r="270" spans="1:23" x14ac:dyDescent="0.2">
      <c r="A270" s="75">
        <v>16.2</v>
      </c>
      <c r="B270" s="67" t="s">
        <v>108</v>
      </c>
      <c r="C270" s="60"/>
      <c r="D270" s="61"/>
      <c r="E270" s="60"/>
      <c r="F270" s="18">
        <f t="shared" si="8"/>
        <v>0</v>
      </c>
    </row>
    <row r="271" spans="1:23" x14ac:dyDescent="0.2">
      <c r="A271" s="62" t="s">
        <v>228</v>
      </c>
      <c r="B271" s="64" t="s">
        <v>122</v>
      </c>
      <c r="C271" s="60">
        <v>6.9</v>
      </c>
      <c r="D271" s="61" t="s">
        <v>115</v>
      </c>
      <c r="E271" s="60"/>
      <c r="F271" s="18">
        <f t="shared" si="8"/>
        <v>0</v>
      </c>
    </row>
    <row r="272" spans="1:23" x14ac:dyDescent="0.2">
      <c r="A272" s="62"/>
      <c r="B272" s="64"/>
      <c r="C272" s="60"/>
      <c r="D272" s="61"/>
      <c r="E272" s="60"/>
      <c r="F272" s="18">
        <f t="shared" si="8"/>
        <v>0</v>
      </c>
    </row>
    <row r="273" spans="1:6" x14ac:dyDescent="0.2">
      <c r="A273" s="58">
        <v>17</v>
      </c>
      <c r="B273" s="67" t="s">
        <v>229</v>
      </c>
      <c r="C273" s="60"/>
      <c r="D273" s="61"/>
      <c r="E273" s="60"/>
      <c r="F273" s="18">
        <f t="shared" si="8"/>
        <v>0</v>
      </c>
    </row>
    <row r="274" spans="1:6" x14ac:dyDescent="0.2">
      <c r="A274" s="62"/>
      <c r="B274" s="64"/>
      <c r="C274" s="60"/>
      <c r="D274" s="61"/>
      <c r="E274" s="60"/>
      <c r="F274" s="18">
        <f t="shared" si="8"/>
        <v>0</v>
      </c>
    </row>
    <row r="275" spans="1:6" x14ac:dyDescent="0.2">
      <c r="A275" s="75">
        <v>17.2</v>
      </c>
      <c r="B275" s="67" t="s">
        <v>230</v>
      </c>
      <c r="C275" s="60"/>
      <c r="D275" s="61"/>
      <c r="E275" s="60"/>
      <c r="F275" s="18">
        <f t="shared" si="8"/>
        <v>0</v>
      </c>
    </row>
    <row r="276" spans="1:6" x14ac:dyDescent="0.2">
      <c r="A276" s="62" t="s">
        <v>231</v>
      </c>
      <c r="B276" s="64" t="s">
        <v>110</v>
      </c>
      <c r="C276" s="60">
        <v>32.299999999999997</v>
      </c>
      <c r="D276" s="61" t="s">
        <v>76</v>
      </c>
      <c r="E276" s="60"/>
      <c r="F276" s="18">
        <f t="shared" si="8"/>
        <v>0</v>
      </c>
    </row>
    <row r="277" spans="1:6" x14ac:dyDescent="0.2">
      <c r="A277" s="62" t="s">
        <v>232</v>
      </c>
      <c r="B277" s="64" t="s">
        <v>114</v>
      </c>
      <c r="C277" s="60">
        <v>4.5999999999999996</v>
      </c>
      <c r="D277" s="61" t="s">
        <v>115</v>
      </c>
      <c r="E277" s="60"/>
      <c r="F277" s="18">
        <f t="shared" si="8"/>
        <v>0</v>
      </c>
    </row>
    <row r="278" spans="1:6" ht="8.25" customHeight="1" x14ac:dyDescent="0.2">
      <c r="A278" s="62"/>
      <c r="B278" s="64"/>
      <c r="C278" s="60"/>
      <c r="D278" s="61"/>
      <c r="E278" s="60"/>
      <c r="F278" s="18">
        <f t="shared" si="8"/>
        <v>0</v>
      </c>
    </row>
    <row r="279" spans="1:6" x14ac:dyDescent="0.2">
      <c r="A279" s="58">
        <v>18</v>
      </c>
      <c r="B279" s="67" t="s">
        <v>233</v>
      </c>
      <c r="C279" s="60"/>
      <c r="D279" s="61"/>
      <c r="E279" s="60"/>
      <c r="F279" s="18">
        <f t="shared" si="8"/>
        <v>0</v>
      </c>
    </row>
    <row r="280" spans="1:6" x14ac:dyDescent="0.2">
      <c r="A280" s="62"/>
      <c r="B280" s="64"/>
      <c r="C280" s="60"/>
      <c r="D280" s="61"/>
      <c r="E280" s="104"/>
      <c r="F280" s="18">
        <f t="shared" si="8"/>
        <v>0</v>
      </c>
    </row>
    <row r="281" spans="1:6" x14ac:dyDescent="0.2">
      <c r="A281" s="75">
        <v>18.2</v>
      </c>
      <c r="B281" s="67" t="s">
        <v>223</v>
      </c>
      <c r="C281" s="60"/>
      <c r="D281" s="105"/>
      <c r="E281" s="104"/>
      <c r="F281" s="18">
        <f t="shared" si="8"/>
        <v>0</v>
      </c>
    </row>
    <row r="282" spans="1:6" x14ac:dyDescent="0.2">
      <c r="A282" s="62" t="s">
        <v>234</v>
      </c>
      <c r="B282" s="100" t="s">
        <v>114</v>
      </c>
      <c r="C282" s="60">
        <v>37.200000000000003</v>
      </c>
      <c r="D282" s="61" t="s">
        <v>115</v>
      </c>
      <c r="E282" s="60"/>
      <c r="F282" s="18">
        <f t="shared" si="8"/>
        <v>0</v>
      </c>
    </row>
    <row r="283" spans="1:6" x14ac:dyDescent="0.2">
      <c r="A283" s="62"/>
      <c r="B283" s="64"/>
      <c r="C283" s="60"/>
      <c r="D283" s="61"/>
      <c r="E283" s="60"/>
      <c r="F283" s="18">
        <f t="shared" si="8"/>
        <v>0</v>
      </c>
    </row>
    <row r="284" spans="1:6" x14ac:dyDescent="0.2">
      <c r="A284" s="58">
        <v>19</v>
      </c>
      <c r="B284" s="67" t="s">
        <v>235</v>
      </c>
      <c r="C284" s="60"/>
      <c r="D284" s="61"/>
      <c r="E284" s="60"/>
      <c r="F284" s="18">
        <f t="shared" si="8"/>
        <v>0</v>
      </c>
    </row>
    <row r="285" spans="1:6" x14ac:dyDescent="0.2">
      <c r="A285" s="75">
        <v>19.100000000000001</v>
      </c>
      <c r="B285" s="59" t="s">
        <v>236</v>
      </c>
      <c r="C285" s="60"/>
      <c r="D285" s="61"/>
      <c r="E285" s="60"/>
      <c r="F285" s="18">
        <f t="shared" si="8"/>
        <v>0</v>
      </c>
    </row>
    <row r="286" spans="1:6" x14ac:dyDescent="0.2">
      <c r="A286" s="62" t="s">
        <v>237</v>
      </c>
      <c r="B286" s="64" t="s">
        <v>161</v>
      </c>
      <c r="C286" s="60">
        <v>32.53</v>
      </c>
      <c r="D286" s="61" t="s">
        <v>29</v>
      </c>
      <c r="E286" s="60"/>
      <c r="F286" s="18">
        <f t="shared" si="8"/>
        <v>0</v>
      </c>
    </row>
    <row r="287" spans="1:6" x14ac:dyDescent="0.2">
      <c r="A287" s="62"/>
      <c r="B287" s="64"/>
      <c r="C287" s="60"/>
      <c r="D287" s="61"/>
      <c r="E287" s="60"/>
      <c r="F287" s="18"/>
    </row>
    <row r="288" spans="1:6" x14ac:dyDescent="0.2">
      <c r="A288" s="75">
        <v>19.2</v>
      </c>
      <c r="B288" s="59" t="s">
        <v>223</v>
      </c>
      <c r="C288" s="60"/>
      <c r="D288" s="61"/>
      <c r="E288" s="60"/>
      <c r="F288" s="18">
        <f t="shared" si="8"/>
        <v>0</v>
      </c>
    </row>
    <row r="289" spans="1:6" x14ac:dyDescent="0.2">
      <c r="A289" s="62" t="s">
        <v>238</v>
      </c>
      <c r="B289" s="100" t="s">
        <v>114</v>
      </c>
      <c r="C289" s="60">
        <v>35.200000000000003</v>
      </c>
      <c r="D289" s="61" t="s">
        <v>115</v>
      </c>
      <c r="E289" s="60"/>
      <c r="F289" s="18">
        <f t="shared" si="8"/>
        <v>0</v>
      </c>
    </row>
    <row r="290" spans="1:6" x14ac:dyDescent="0.2">
      <c r="A290" s="62"/>
      <c r="B290" s="64"/>
      <c r="C290" s="60"/>
      <c r="D290" s="61"/>
      <c r="E290" s="60"/>
      <c r="F290" s="18">
        <f t="shared" si="8"/>
        <v>0</v>
      </c>
    </row>
    <row r="291" spans="1:6" x14ac:dyDescent="0.2">
      <c r="A291" s="75">
        <v>19.5</v>
      </c>
      <c r="B291" s="67" t="s">
        <v>239</v>
      </c>
      <c r="C291" s="60"/>
      <c r="D291" s="61"/>
      <c r="E291" s="60"/>
      <c r="F291" s="18">
        <f t="shared" si="8"/>
        <v>0</v>
      </c>
    </row>
    <row r="292" spans="1:6" ht="25.5" x14ac:dyDescent="0.2">
      <c r="A292" s="76" t="s">
        <v>240</v>
      </c>
      <c r="B292" s="64" t="s">
        <v>241</v>
      </c>
      <c r="C292" s="77">
        <v>1</v>
      </c>
      <c r="D292" s="78" t="s">
        <v>16</v>
      </c>
      <c r="E292" s="79"/>
      <c r="F292" s="29">
        <f t="shared" si="8"/>
        <v>0</v>
      </c>
    </row>
    <row r="293" spans="1:6" x14ac:dyDescent="0.2">
      <c r="A293" s="76" t="s">
        <v>242</v>
      </c>
      <c r="B293" s="64" t="s">
        <v>243</v>
      </c>
      <c r="C293" s="83">
        <v>1</v>
      </c>
      <c r="D293" s="84" t="s">
        <v>16</v>
      </c>
      <c r="E293" s="83"/>
      <c r="F293" s="18">
        <f t="shared" si="8"/>
        <v>0</v>
      </c>
    </row>
    <row r="294" spans="1:6" ht="25.5" customHeight="1" x14ac:dyDescent="0.2">
      <c r="A294" s="76" t="s">
        <v>244</v>
      </c>
      <c r="B294" s="64" t="s">
        <v>125</v>
      </c>
      <c r="C294" s="77">
        <v>1</v>
      </c>
      <c r="D294" s="78" t="s">
        <v>16</v>
      </c>
      <c r="E294" s="77"/>
      <c r="F294" s="29">
        <f t="shared" si="8"/>
        <v>0</v>
      </c>
    </row>
    <row r="295" spans="1:6" ht="25.5" x14ac:dyDescent="0.2">
      <c r="A295" s="76" t="s">
        <v>245</v>
      </c>
      <c r="B295" s="64" t="s">
        <v>129</v>
      </c>
      <c r="C295" s="77">
        <v>1</v>
      </c>
      <c r="D295" s="78" t="s">
        <v>16</v>
      </c>
      <c r="E295" s="77"/>
      <c r="F295" s="29">
        <f t="shared" si="8"/>
        <v>0</v>
      </c>
    </row>
    <row r="296" spans="1:6" ht="25.5" x14ac:dyDescent="0.2">
      <c r="A296" s="76" t="s">
        <v>246</v>
      </c>
      <c r="B296" s="64" t="s">
        <v>131</v>
      </c>
      <c r="C296" s="77">
        <v>3</v>
      </c>
      <c r="D296" s="78" t="s">
        <v>115</v>
      </c>
      <c r="E296" s="77"/>
      <c r="F296" s="29">
        <f t="shared" si="8"/>
        <v>0</v>
      </c>
    </row>
    <row r="297" spans="1:6" x14ac:dyDescent="0.2">
      <c r="A297" s="76" t="s">
        <v>246</v>
      </c>
      <c r="B297" s="64" t="s">
        <v>133</v>
      </c>
      <c r="C297" s="83">
        <v>1</v>
      </c>
      <c r="D297" s="84" t="s">
        <v>115</v>
      </c>
      <c r="E297" s="83"/>
      <c r="F297" s="18">
        <f>ROUND(C297*E297,2)</f>
        <v>0</v>
      </c>
    </row>
    <row r="298" spans="1:6" ht="7.5" customHeight="1" x14ac:dyDescent="0.2">
      <c r="A298" s="62"/>
      <c r="B298" s="64"/>
      <c r="C298" s="60"/>
      <c r="D298" s="61"/>
      <c r="E298" s="60"/>
      <c r="F298" s="18">
        <f t="shared" si="8"/>
        <v>0</v>
      </c>
    </row>
    <row r="299" spans="1:6" x14ac:dyDescent="0.2">
      <c r="A299" s="75">
        <v>19.600000000000001</v>
      </c>
      <c r="B299" s="67" t="s">
        <v>247</v>
      </c>
      <c r="C299" s="60"/>
      <c r="D299" s="61"/>
      <c r="E299" s="60"/>
      <c r="F299" s="18">
        <f t="shared" si="8"/>
        <v>0</v>
      </c>
    </row>
    <row r="300" spans="1:6" x14ac:dyDescent="0.2">
      <c r="A300" s="62" t="s">
        <v>248</v>
      </c>
      <c r="B300" s="64" t="s">
        <v>110</v>
      </c>
      <c r="C300" s="60">
        <v>3.16</v>
      </c>
      <c r="D300" s="61" t="s">
        <v>76</v>
      </c>
      <c r="E300" s="60"/>
      <c r="F300" s="18">
        <f t="shared" si="8"/>
        <v>0</v>
      </c>
    </row>
    <row r="301" spans="1:6" x14ac:dyDescent="0.2">
      <c r="A301" s="62" t="s">
        <v>249</v>
      </c>
      <c r="B301" s="64" t="s">
        <v>114</v>
      </c>
      <c r="C301" s="60">
        <v>1.6</v>
      </c>
      <c r="D301" s="61" t="s">
        <v>115</v>
      </c>
      <c r="E301" s="60"/>
      <c r="F301" s="18">
        <f t="shared" si="8"/>
        <v>0</v>
      </c>
    </row>
    <row r="302" spans="1:6" x14ac:dyDescent="0.2">
      <c r="A302" s="71" t="s">
        <v>250</v>
      </c>
      <c r="B302" s="72" t="s">
        <v>251</v>
      </c>
      <c r="C302" s="73">
        <v>0.23</v>
      </c>
      <c r="D302" s="74" t="s">
        <v>29</v>
      </c>
      <c r="E302" s="73"/>
      <c r="F302" s="38">
        <f t="shared" si="8"/>
        <v>0</v>
      </c>
    </row>
    <row r="303" spans="1:6" x14ac:dyDescent="0.2">
      <c r="A303" s="62"/>
      <c r="B303" s="64"/>
      <c r="C303" s="60"/>
      <c r="D303" s="61"/>
      <c r="E303" s="60"/>
      <c r="F303" s="18"/>
    </row>
    <row r="304" spans="1:6" ht="25.5" x14ac:dyDescent="0.2">
      <c r="A304" s="58">
        <v>20</v>
      </c>
      <c r="B304" s="67" t="s">
        <v>252</v>
      </c>
      <c r="C304" s="60"/>
      <c r="D304" s="61"/>
      <c r="E304" s="60"/>
      <c r="F304" s="18">
        <f t="shared" ref="F304:F367" si="9">ROUND(C304*E304,2)</f>
        <v>0</v>
      </c>
    </row>
    <row r="305" spans="1:6" x14ac:dyDescent="0.2">
      <c r="A305" s="75">
        <v>20.100000000000001</v>
      </c>
      <c r="B305" s="59" t="s">
        <v>253</v>
      </c>
      <c r="C305" s="60"/>
      <c r="D305" s="61"/>
      <c r="E305" s="60"/>
      <c r="F305" s="18">
        <f t="shared" si="9"/>
        <v>0</v>
      </c>
    </row>
    <row r="306" spans="1:6" x14ac:dyDescent="0.2">
      <c r="A306" s="62" t="s">
        <v>254</v>
      </c>
      <c r="B306" s="64" t="s">
        <v>255</v>
      </c>
      <c r="C306" s="60">
        <v>3.95</v>
      </c>
      <c r="D306" s="61" t="s">
        <v>29</v>
      </c>
      <c r="E306" s="60"/>
      <c r="F306" s="18">
        <f t="shared" si="9"/>
        <v>0</v>
      </c>
    </row>
    <row r="307" spans="1:6" x14ac:dyDescent="0.2">
      <c r="A307" s="62"/>
      <c r="B307" s="64"/>
      <c r="C307" s="60"/>
      <c r="D307" s="61"/>
      <c r="E307" s="60"/>
      <c r="F307" s="18">
        <f t="shared" si="9"/>
        <v>0</v>
      </c>
    </row>
    <row r="308" spans="1:6" x14ac:dyDescent="0.2">
      <c r="A308" s="75">
        <v>20.2</v>
      </c>
      <c r="B308" s="59" t="s">
        <v>223</v>
      </c>
      <c r="C308" s="60"/>
      <c r="D308" s="61"/>
      <c r="E308" s="60"/>
      <c r="F308" s="18">
        <f t="shared" si="9"/>
        <v>0</v>
      </c>
    </row>
    <row r="309" spans="1:6" x14ac:dyDescent="0.2">
      <c r="A309" s="69" t="s">
        <v>256</v>
      </c>
      <c r="B309" s="100" t="s">
        <v>122</v>
      </c>
      <c r="C309" s="60">
        <v>40.56</v>
      </c>
      <c r="D309" s="61" t="s">
        <v>115</v>
      </c>
      <c r="E309" s="60"/>
      <c r="F309" s="18">
        <f t="shared" si="9"/>
        <v>0</v>
      </c>
    </row>
    <row r="310" spans="1:6" ht="7.5" customHeight="1" x14ac:dyDescent="0.2">
      <c r="A310" s="58"/>
      <c r="B310" s="59"/>
      <c r="C310" s="60"/>
      <c r="D310" s="61"/>
      <c r="E310" s="60"/>
      <c r="F310" s="18">
        <f t="shared" si="9"/>
        <v>0</v>
      </c>
    </row>
    <row r="311" spans="1:6" x14ac:dyDescent="0.2">
      <c r="A311" s="75">
        <v>20.3</v>
      </c>
      <c r="B311" s="67" t="s">
        <v>257</v>
      </c>
      <c r="C311" s="60"/>
      <c r="D311" s="61"/>
      <c r="E311" s="60"/>
      <c r="F311" s="18">
        <f t="shared" si="9"/>
        <v>0</v>
      </c>
    </row>
    <row r="312" spans="1:6" ht="25.5" x14ac:dyDescent="0.2">
      <c r="A312" s="62" t="s">
        <v>258</v>
      </c>
      <c r="B312" s="64" t="s">
        <v>259</v>
      </c>
      <c r="C312" s="65">
        <v>1</v>
      </c>
      <c r="D312" s="66" t="s">
        <v>16</v>
      </c>
      <c r="E312" s="65"/>
      <c r="F312" s="29">
        <f t="shared" si="9"/>
        <v>0</v>
      </c>
    </row>
    <row r="313" spans="1:6" ht="25.5" x14ac:dyDescent="0.2">
      <c r="A313" s="62" t="s">
        <v>260</v>
      </c>
      <c r="B313" s="64" t="s">
        <v>261</v>
      </c>
      <c r="C313" s="65">
        <v>2</v>
      </c>
      <c r="D313" s="66" t="s">
        <v>16</v>
      </c>
      <c r="E313" s="65"/>
      <c r="F313" s="29">
        <f t="shared" si="9"/>
        <v>0</v>
      </c>
    </row>
    <row r="314" spans="1:6" x14ac:dyDescent="0.2">
      <c r="A314" s="62" t="s">
        <v>262</v>
      </c>
      <c r="B314" s="64" t="s">
        <v>263</v>
      </c>
      <c r="C314" s="60">
        <v>1</v>
      </c>
      <c r="D314" s="61" t="s">
        <v>16</v>
      </c>
      <c r="E314" s="60"/>
      <c r="F314" s="18">
        <f t="shared" si="9"/>
        <v>0</v>
      </c>
    </row>
    <row r="315" spans="1:6" ht="9" customHeight="1" x14ac:dyDescent="0.2">
      <c r="A315" s="62"/>
      <c r="B315" s="64"/>
      <c r="C315" s="60"/>
      <c r="D315" s="61"/>
      <c r="E315" s="60"/>
      <c r="F315" s="18">
        <f t="shared" si="9"/>
        <v>0</v>
      </c>
    </row>
    <row r="316" spans="1:6" ht="25.5" x14ac:dyDescent="0.2">
      <c r="A316" s="58">
        <v>21</v>
      </c>
      <c r="B316" s="67" t="s">
        <v>264</v>
      </c>
      <c r="C316" s="60"/>
      <c r="D316" s="61"/>
      <c r="E316" s="60"/>
      <c r="F316" s="18">
        <f t="shared" si="9"/>
        <v>0</v>
      </c>
    </row>
    <row r="317" spans="1:6" x14ac:dyDescent="0.2">
      <c r="A317" s="75">
        <v>21.1</v>
      </c>
      <c r="B317" s="67" t="s">
        <v>265</v>
      </c>
      <c r="C317" s="102"/>
      <c r="D317" s="105"/>
      <c r="E317" s="102"/>
      <c r="F317" s="18">
        <f t="shared" si="9"/>
        <v>0</v>
      </c>
    </row>
    <row r="318" spans="1:6" ht="25.5" x14ac:dyDescent="0.2">
      <c r="A318" s="62" t="s">
        <v>266</v>
      </c>
      <c r="B318" s="64" t="s">
        <v>267</v>
      </c>
      <c r="C318" s="65">
        <v>12.2</v>
      </c>
      <c r="D318" s="66" t="s">
        <v>115</v>
      </c>
      <c r="E318" s="65"/>
      <c r="F318" s="29">
        <f>ROUND(C318*E318,2)</f>
        <v>0</v>
      </c>
    </row>
    <row r="319" spans="1:6" ht="25.5" x14ac:dyDescent="0.2">
      <c r="A319" s="62" t="s">
        <v>268</v>
      </c>
      <c r="B319" s="64" t="s">
        <v>269</v>
      </c>
      <c r="C319" s="65">
        <v>1</v>
      </c>
      <c r="D319" s="66" t="s">
        <v>16</v>
      </c>
      <c r="E319" s="65"/>
      <c r="F319" s="29">
        <f>ROUND(C319*E319,2)</f>
        <v>0</v>
      </c>
    </row>
    <row r="320" spans="1:6" ht="25.5" x14ac:dyDescent="0.2">
      <c r="A320" s="62" t="s">
        <v>270</v>
      </c>
      <c r="B320" s="64" t="s">
        <v>271</v>
      </c>
      <c r="C320" s="65">
        <v>1</v>
      </c>
      <c r="D320" s="66" t="s">
        <v>16</v>
      </c>
      <c r="E320" s="65"/>
      <c r="F320" s="29">
        <f>ROUND(C320*E320,2)</f>
        <v>0</v>
      </c>
    </row>
    <row r="321" spans="1:6" x14ac:dyDescent="0.2">
      <c r="A321" s="62"/>
      <c r="B321" s="64"/>
      <c r="C321" s="60"/>
      <c r="D321" s="61"/>
      <c r="E321" s="60"/>
      <c r="F321" s="18">
        <f t="shared" si="9"/>
        <v>0</v>
      </c>
    </row>
    <row r="322" spans="1:6" x14ac:dyDescent="0.2">
      <c r="A322" s="58">
        <v>22</v>
      </c>
      <c r="B322" s="67" t="s">
        <v>272</v>
      </c>
      <c r="C322" s="60"/>
      <c r="D322" s="61"/>
      <c r="E322" s="60"/>
      <c r="F322" s="18">
        <f t="shared" si="9"/>
        <v>0</v>
      </c>
    </row>
    <row r="323" spans="1:6" x14ac:dyDescent="0.2">
      <c r="A323" s="69">
        <v>22.2</v>
      </c>
      <c r="B323" s="100" t="s">
        <v>273</v>
      </c>
      <c r="C323" s="60">
        <v>143.62</v>
      </c>
      <c r="D323" s="61" t="s">
        <v>76</v>
      </c>
      <c r="E323" s="60"/>
      <c r="F323" s="18">
        <f t="shared" si="9"/>
        <v>0</v>
      </c>
    </row>
    <row r="324" spans="1:6" x14ac:dyDescent="0.2">
      <c r="A324" s="69">
        <v>22.3</v>
      </c>
      <c r="B324" s="64" t="s">
        <v>274</v>
      </c>
      <c r="C324" s="60">
        <v>145.5</v>
      </c>
      <c r="D324" s="61" t="s">
        <v>115</v>
      </c>
      <c r="E324" s="60"/>
      <c r="F324" s="18">
        <f t="shared" si="9"/>
        <v>0</v>
      </c>
    </row>
    <row r="325" spans="1:6" x14ac:dyDescent="0.2">
      <c r="A325" s="69">
        <v>22.4</v>
      </c>
      <c r="B325" s="64" t="s">
        <v>275</v>
      </c>
      <c r="C325" s="60">
        <v>4</v>
      </c>
      <c r="D325" s="61" t="s">
        <v>16</v>
      </c>
      <c r="E325" s="60"/>
      <c r="F325" s="18">
        <f t="shared" si="9"/>
        <v>0</v>
      </c>
    </row>
    <row r="326" spans="1:6" x14ac:dyDescent="0.2">
      <c r="A326" s="69">
        <v>22.5</v>
      </c>
      <c r="B326" s="64" t="s">
        <v>276</v>
      </c>
      <c r="C326" s="60">
        <v>1</v>
      </c>
      <c r="D326" s="61" t="s">
        <v>16</v>
      </c>
      <c r="E326" s="60"/>
      <c r="F326" s="18">
        <f t="shared" si="9"/>
        <v>0</v>
      </c>
    </row>
    <row r="327" spans="1:6" ht="25.5" x14ac:dyDescent="0.2">
      <c r="A327" s="69">
        <v>22.6</v>
      </c>
      <c r="B327" s="64" t="s">
        <v>277</v>
      </c>
      <c r="C327" s="60">
        <v>2</v>
      </c>
      <c r="D327" s="61" t="s">
        <v>16</v>
      </c>
      <c r="E327" s="60"/>
      <c r="F327" s="18">
        <f t="shared" si="9"/>
        <v>0</v>
      </c>
    </row>
    <row r="328" spans="1:6" ht="25.5" x14ac:dyDescent="0.2">
      <c r="A328" s="69">
        <v>22.7</v>
      </c>
      <c r="B328" s="64" t="s">
        <v>278</v>
      </c>
      <c r="C328" s="60">
        <v>9</v>
      </c>
      <c r="D328" s="61" t="s">
        <v>16</v>
      </c>
      <c r="E328" s="60"/>
      <c r="F328" s="18">
        <f t="shared" si="9"/>
        <v>0</v>
      </c>
    </row>
    <row r="329" spans="1:6" ht="25.5" x14ac:dyDescent="0.2">
      <c r="A329" s="69">
        <v>22.8</v>
      </c>
      <c r="B329" s="64" t="s">
        <v>279</v>
      </c>
      <c r="C329" s="60">
        <v>1</v>
      </c>
      <c r="D329" s="61" t="s">
        <v>16</v>
      </c>
      <c r="E329" s="60"/>
      <c r="F329" s="18">
        <f t="shared" si="9"/>
        <v>0</v>
      </c>
    </row>
    <row r="330" spans="1:6" ht="25.5" x14ac:dyDescent="0.2">
      <c r="A330" s="69">
        <v>22.9</v>
      </c>
      <c r="B330" s="64" t="s">
        <v>280</v>
      </c>
      <c r="C330" s="60">
        <v>1</v>
      </c>
      <c r="D330" s="61" t="s">
        <v>16</v>
      </c>
      <c r="E330" s="60"/>
      <c r="F330" s="18">
        <f t="shared" si="9"/>
        <v>0</v>
      </c>
    </row>
    <row r="331" spans="1:6" x14ac:dyDescent="0.2">
      <c r="A331" s="69" t="s">
        <v>281</v>
      </c>
      <c r="B331" s="64" t="s">
        <v>282</v>
      </c>
      <c r="C331" s="60">
        <v>14.36</v>
      </c>
      <c r="D331" s="61" t="s">
        <v>29</v>
      </c>
      <c r="E331" s="60"/>
      <c r="F331" s="18">
        <f t="shared" si="9"/>
        <v>0</v>
      </c>
    </row>
    <row r="332" spans="1:6" ht="9" customHeight="1" x14ac:dyDescent="0.2">
      <c r="A332" s="62"/>
      <c r="B332" s="64"/>
      <c r="C332" s="60"/>
      <c r="D332" s="61"/>
      <c r="E332" s="60"/>
      <c r="F332" s="18">
        <f t="shared" si="9"/>
        <v>0</v>
      </c>
    </row>
    <row r="333" spans="1:6" x14ac:dyDescent="0.2">
      <c r="A333" s="106">
        <v>23</v>
      </c>
      <c r="B333" s="67" t="s">
        <v>283</v>
      </c>
      <c r="C333" s="60"/>
      <c r="D333" s="61"/>
      <c r="E333" s="60"/>
      <c r="F333" s="18">
        <f t="shared" si="9"/>
        <v>0</v>
      </c>
    </row>
    <row r="334" spans="1:6" x14ac:dyDescent="0.2">
      <c r="A334" s="107">
        <v>23.1</v>
      </c>
      <c r="B334" s="64" t="s">
        <v>284</v>
      </c>
      <c r="C334" s="60">
        <v>414.18</v>
      </c>
      <c r="D334" s="61" t="s">
        <v>76</v>
      </c>
      <c r="E334" s="60"/>
      <c r="F334" s="18">
        <f t="shared" si="9"/>
        <v>0</v>
      </c>
    </row>
    <row r="335" spans="1:6" x14ac:dyDescent="0.2">
      <c r="A335" s="107">
        <v>23.2</v>
      </c>
      <c r="B335" s="64" t="s">
        <v>114</v>
      </c>
      <c r="C335" s="60">
        <v>99.14</v>
      </c>
      <c r="D335" s="61" t="s">
        <v>115</v>
      </c>
      <c r="E335" s="60"/>
      <c r="F335" s="18">
        <f t="shared" si="9"/>
        <v>0</v>
      </c>
    </row>
    <row r="336" spans="1:6" x14ac:dyDescent="0.2">
      <c r="A336" s="69">
        <v>23.3</v>
      </c>
      <c r="B336" s="64" t="s">
        <v>285</v>
      </c>
      <c r="C336" s="60">
        <v>75.22</v>
      </c>
      <c r="D336" s="61" t="s">
        <v>76</v>
      </c>
      <c r="E336" s="60"/>
      <c r="F336" s="18">
        <f t="shared" si="9"/>
        <v>0</v>
      </c>
    </row>
    <row r="337" spans="1:6" x14ac:dyDescent="0.2">
      <c r="A337" s="69">
        <v>23.4</v>
      </c>
      <c r="B337" s="64" t="s">
        <v>286</v>
      </c>
      <c r="C337" s="60">
        <v>247.68</v>
      </c>
      <c r="D337" s="61" t="s">
        <v>76</v>
      </c>
      <c r="E337" s="60"/>
      <c r="F337" s="18">
        <f t="shared" si="9"/>
        <v>0</v>
      </c>
    </row>
    <row r="338" spans="1:6" x14ac:dyDescent="0.2">
      <c r="A338" s="69">
        <v>23.5</v>
      </c>
      <c r="B338" s="64" t="s">
        <v>287</v>
      </c>
      <c r="C338" s="60">
        <v>247.68</v>
      </c>
      <c r="D338" s="61" t="s">
        <v>76</v>
      </c>
      <c r="E338" s="60"/>
      <c r="F338" s="18">
        <f t="shared" si="9"/>
        <v>0</v>
      </c>
    </row>
    <row r="339" spans="1:6" x14ac:dyDescent="0.2">
      <c r="A339" s="69">
        <v>23.6</v>
      </c>
      <c r="B339" s="64" t="s">
        <v>288</v>
      </c>
      <c r="C339" s="60">
        <v>2</v>
      </c>
      <c r="D339" s="61" t="s">
        <v>16</v>
      </c>
      <c r="E339" s="60"/>
      <c r="F339" s="18">
        <f t="shared" si="9"/>
        <v>0</v>
      </c>
    </row>
    <row r="340" spans="1:6" x14ac:dyDescent="0.2">
      <c r="A340" s="62"/>
      <c r="B340" s="64"/>
      <c r="C340" s="60"/>
      <c r="D340" s="61"/>
      <c r="E340" s="60"/>
      <c r="F340" s="18">
        <f t="shared" si="9"/>
        <v>0</v>
      </c>
    </row>
    <row r="341" spans="1:6" x14ac:dyDescent="0.2">
      <c r="A341" s="106">
        <v>24</v>
      </c>
      <c r="B341" s="85" t="s">
        <v>289</v>
      </c>
      <c r="C341" s="108"/>
      <c r="D341" s="47"/>
      <c r="E341" s="86"/>
      <c r="F341" s="18">
        <f t="shared" si="9"/>
        <v>0</v>
      </c>
    </row>
    <row r="342" spans="1:6" x14ac:dyDescent="0.2">
      <c r="A342" s="107">
        <v>24.1</v>
      </c>
      <c r="B342" s="88" t="s">
        <v>290</v>
      </c>
      <c r="C342" s="108">
        <v>517</v>
      </c>
      <c r="D342" s="47" t="s">
        <v>291</v>
      </c>
      <c r="E342" s="86"/>
      <c r="F342" s="18">
        <f t="shared" si="9"/>
        <v>0</v>
      </c>
    </row>
    <row r="343" spans="1:6" x14ac:dyDescent="0.2">
      <c r="A343" s="109">
        <v>24.2</v>
      </c>
      <c r="B343" s="90" t="s">
        <v>292</v>
      </c>
      <c r="C343" s="110">
        <v>619.62</v>
      </c>
      <c r="D343" s="92" t="s">
        <v>29</v>
      </c>
      <c r="E343" s="91"/>
      <c r="F343" s="38">
        <f t="shared" si="9"/>
        <v>0</v>
      </c>
    </row>
    <row r="344" spans="1:6" x14ac:dyDescent="0.2">
      <c r="A344" s="107"/>
      <c r="B344" s="88"/>
      <c r="C344" s="108"/>
      <c r="D344" s="47"/>
      <c r="E344" s="86"/>
      <c r="F344" s="18">
        <f t="shared" si="9"/>
        <v>0</v>
      </c>
    </row>
    <row r="345" spans="1:6" ht="25.5" x14ac:dyDescent="0.2">
      <c r="A345" s="111">
        <v>26</v>
      </c>
      <c r="B345" s="64" t="s">
        <v>293</v>
      </c>
      <c r="C345" s="65">
        <v>1</v>
      </c>
      <c r="D345" s="112" t="s">
        <v>16</v>
      </c>
      <c r="E345" s="65"/>
      <c r="F345" s="29">
        <f t="shared" si="9"/>
        <v>0</v>
      </c>
    </row>
    <row r="346" spans="1:6" x14ac:dyDescent="0.2">
      <c r="A346" s="62"/>
      <c r="B346" s="63"/>
      <c r="C346" s="60"/>
      <c r="D346" s="61"/>
      <c r="E346" s="60"/>
      <c r="F346" s="18">
        <f t="shared" si="9"/>
        <v>0</v>
      </c>
    </row>
    <row r="347" spans="1:6" x14ac:dyDescent="0.2">
      <c r="A347" s="58" t="s">
        <v>62</v>
      </c>
      <c r="B347" s="59" t="s">
        <v>294</v>
      </c>
      <c r="C347" s="60"/>
      <c r="D347" s="113"/>
      <c r="E347" s="60"/>
      <c r="F347" s="18">
        <f t="shared" si="9"/>
        <v>0</v>
      </c>
    </row>
    <row r="348" spans="1:6" x14ac:dyDescent="0.2">
      <c r="A348" s="58"/>
      <c r="B348" s="59"/>
      <c r="C348" s="60"/>
      <c r="D348" s="113"/>
      <c r="E348" s="60"/>
      <c r="F348" s="18">
        <f t="shared" si="9"/>
        <v>0</v>
      </c>
    </row>
    <row r="349" spans="1:6" x14ac:dyDescent="0.2">
      <c r="A349" s="62">
        <v>1</v>
      </c>
      <c r="B349" s="64" t="s">
        <v>295</v>
      </c>
      <c r="C349" s="60">
        <v>1</v>
      </c>
      <c r="D349" s="61" t="s">
        <v>16</v>
      </c>
      <c r="E349" s="60"/>
      <c r="F349" s="18">
        <f t="shared" si="9"/>
        <v>0</v>
      </c>
    </row>
    <row r="350" spans="1:6" x14ac:dyDescent="0.2">
      <c r="A350" s="62"/>
      <c r="B350" s="64"/>
      <c r="C350" s="60"/>
      <c r="D350" s="61"/>
      <c r="E350" s="60"/>
      <c r="F350" s="18">
        <f t="shared" si="9"/>
        <v>0</v>
      </c>
    </row>
    <row r="351" spans="1:6" x14ac:dyDescent="0.2">
      <c r="A351" s="62">
        <v>2</v>
      </c>
      <c r="B351" s="64" t="s">
        <v>296</v>
      </c>
      <c r="C351" s="60">
        <v>1</v>
      </c>
      <c r="D351" s="61" t="s">
        <v>16</v>
      </c>
      <c r="E351" s="60"/>
      <c r="F351" s="18">
        <f t="shared" si="9"/>
        <v>0</v>
      </c>
    </row>
    <row r="352" spans="1:6" x14ac:dyDescent="0.2">
      <c r="A352" s="62"/>
      <c r="B352" s="64"/>
      <c r="C352" s="60"/>
      <c r="D352" s="61"/>
      <c r="E352" s="60"/>
      <c r="F352" s="18">
        <f t="shared" si="9"/>
        <v>0</v>
      </c>
    </row>
    <row r="353" spans="1:6" x14ac:dyDescent="0.2">
      <c r="A353" s="58">
        <v>3</v>
      </c>
      <c r="B353" s="67" t="s">
        <v>297</v>
      </c>
      <c r="C353" s="60"/>
      <c r="D353" s="61"/>
      <c r="E353" s="60"/>
      <c r="F353" s="18">
        <f t="shared" si="9"/>
        <v>0</v>
      </c>
    </row>
    <row r="354" spans="1:6" ht="25.5" x14ac:dyDescent="0.2">
      <c r="A354" s="69">
        <v>3.1</v>
      </c>
      <c r="B354" s="64" t="s">
        <v>298</v>
      </c>
      <c r="C354" s="65">
        <v>4.62</v>
      </c>
      <c r="D354" s="66" t="s">
        <v>29</v>
      </c>
      <c r="E354" s="65"/>
      <c r="F354" s="29">
        <f t="shared" si="9"/>
        <v>0</v>
      </c>
    </row>
    <row r="355" spans="1:6" ht="25.5" x14ac:dyDescent="0.2">
      <c r="A355" s="69">
        <v>3.2</v>
      </c>
      <c r="B355" s="64" t="s">
        <v>299</v>
      </c>
      <c r="C355" s="65">
        <v>6.26</v>
      </c>
      <c r="D355" s="66" t="s">
        <v>29</v>
      </c>
      <c r="E355" s="65"/>
      <c r="F355" s="29">
        <f t="shared" si="9"/>
        <v>0</v>
      </c>
    </row>
    <row r="356" spans="1:6" x14ac:dyDescent="0.2">
      <c r="A356" s="69">
        <v>3.3</v>
      </c>
      <c r="B356" s="64" t="s">
        <v>300</v>
      </c>
      <c r="C356" s="60">
        <v>7.32</v>
      </c>
      <c r="D356" s="61" t="s">
        <v>29</v>
      </c>
      <c r="E356" s="60"/>
      <c r="F356" s="18">
        <f t="shared" si="9"/>
        <v>0</v>
      </c>
    </row>
    <row r="357" spans="1:6" x14ac:dyDescent="0.2">
      <c r="A357" s="69">
        <v>3.4</v>
      </c>
      <c r="B357" s="64" t="s">
        <v>301</v>
      </c>
      <c r="C357" s="60">
        <v>1.36</v>
      </c>
      <c r="D357" s="61" t="s">
        <v>29</v>
      </c>
      <c r="E357" s="60"/>
      <c r="F357" s="18">
        <f t="shared" si="9"/>
        <v>0</v>
      </c>
    </row>
    <row r="358" spans="1:6" x14ac:dyDescent="0.2">
      <c r="A358" s="69">
        <v>3.5</v>
      </c>
      <c r="B358" s="64" t="s">
        <v>302</v>
      </c>
      <c r="C358" s="60">
        <v>0.11</v>
      </c>
      <c r="D358" s="61" t="s">
        <v>29</v>
      </c>
      <c r="E358" s="60"/>
      <c r="F358" s="18">
        <f t="shared" si="9"/>
        <v>0</v>
      </c>
    </row>
    <row r="359" spans="1:6" x14ac:dyDescent="0.2">
      <c r="A359" s="69">
        <v>3.6</v>
      </c>
      <c r="B359" s="64" t="s">
        <v>303</v>
      </c>
      <c r="C359" s="60">
        <v>0.23</v>
      </c>
      <c r="D359" s="61" t="s">
        <v>29</v>
      </c>
      <c r="E359" s="60"/>
      <c r="F359" s="18">
        <f t="shared" si="9"/>
        <v>0</v>
      </c>
    </row>
    <row r="360" spans="1:6" x14ac:dyDescent="0.2">
      <c r="A360" s="69">
        <v>3.7</v>
      </c>
      <c r="B360" s="64" t="s">
        <v>304</v>
      </c>
      <c r="C360" s="60">
        <v>0.21</v>
      </c>
      <c r="D360" s="61" t="s">
        <v>29</v>
      </c>
      <c r="E360" s="60"/>
      <c r="F360" s="18">
        <f t="shared" si="9"/>
        <v>0</v>
      </c>
    </row>
    <row r="361" spans="1:6" x14ac:dyDescent="0.2">
      <c r="A361" s="69">
        <v>3.8</v>
      </c>
      <c r="B361" s="64" t="s">
        <v>305</v>
      </c>
      <c r="C361" s="60">
        <v>1.2</v>
      </c>
      <c r="D361" s="61" t="s">
        <v>29</v>
      </c>
      <c r="E361" s="60"/>
      <c r="F361" s="18">
        <f t="shared" si="9"/>
        <v>0</v>
      </c>
    </row>
    <row r="362" spans="1:6" x14ac:dyDescent="0.2">
      <c r="A362" s="69">
        <v>3.9</v>
      </c>
      <c r="B362" s="64" t="s">
        <v>306</v>
      </c>
      <c r="C362" s="60">
        <v>0.28999999999999998</v>
      </c>
      <c r="D362" s="61" t="s">
        <v>29</v>
      </c>
      <c r="E362" s="60"/>
      <c r="F362" s="18">
        <f t="shared" si="9"/>
        <v>0</v>
      </c>
    </row>
    <row r="363" spans="1:6" x14ac:dyDescent="0.2">
      <c r="A363" s="114">
        <v>3.1</v>
      </c>
      <c r="B363" s="64" t="s">
        <v>307</v>
      </c>
      <c r="C363" s="60">
        <v>0.59</v>
      </c>
      <c r="D363" s="61" t="s">
        <v>29</v>
      </c>
      <c r="E363" s="60"/>
      <c r="F363" s="18">
        <f t="shared" si="9"/>
        <v>0</v>
      </c>
    </row>
    <row r="364" spans="1:6" x14ac:dyDescent="0.2">
      <c r="A364" s="115">
        <v>3.11</v>
      </c>
      <c r="B364" s="64" t="s">
        <v>308</v>
      </c>
      <c r="C364" s="60">
        <v>1.97</v>
      </c>
      <c r="D364" s="61" t="s">
        <v>29</v>
      </c>
      <c r="E364" s="60"/>
      <c r="F364" s="18">
        <f t="shared" si="9"/>
        <v>0</v>
      </c>
    </row>
    <row r="365" spans="1:6" x14ac:dyDescent="0.2">
      <c r="A365" s="116">
        <v>3.12</v>
      </c>
      <c r="B365" s="117" t="s">
        <v>309</v>
      </c>
      <c r="C365" s="65">
        <v>0.85</v>
      </c>
      <c r="D365" s="66" t="s">
        <v>29</v>
      </c>
      <c r="E365" s="65"/>
      <c r="F365" s="29">
        <f t="shared" si="9"/>
        <v>0</v>
      </c>
    </row>
    <row r="366" spans="1:6" x14ac:dyDescent="0.2">
      <c r="A366" s="62"/>
      <c r="B366" s="64"/>
      <c r="C366" s="60"/>
      <c r="D366" s="61"/>
      <c r="E366" s="60"/>
      <c r="F366" s="18">
        <f t="shared" si="9"/>
        <v>0</v>
      </c>
    </row>
    <row r="367" spans="1:6" x14ac:dyDescent="0.2">
      <c r="A367" s="58">
        <v>4</v>
      </c>
      <c r="B367" s="67" t="s">
        <v>310</v>
      </c>
      <c r="C367" s="60"/>
      <c r="D367" s="61"/>
      <c r="E367" s="60"/>
      <c r="F367" s="18">
        <f t="shared" si="9"/>
        <v>0</v>
      </c>
    </row>
    <row r="368" spans="1:6" x14ac:dyDescent="0.2">
      <c r="A368" s="69">
        <v>4.0999999999999996</v>
      </c>
      <c r="B368" s="64" t="s">
        <v>311</v>
      </c>
      <c r="C368" s="60">
        <v>162.79</v>
      </c>
      <c r="D368" s="61" t="s">
        <v>76</v>
      </c>
      <c r="E368" s="60"/>
      <c r="F368" s="18">
        <f t="shared" ref="F368:F431" si="10">ROUND(C368*E368,2)</f>
        <v>0</v>
      </c>
    </row>
    <row r="369" spans="1:6" x14ac:dyDescent="0.2">
      <c r="A369" s="69">
        <v>4.2</v>
      </c>
      <c r="B369" s="64" t="s">
        <v>312</v>
      </c>
      <c r="C369" s="60">
        <v>52.63</v>
      </c>
      <c r="D369" s="61" t="s">
        <v>76</v>
      </c>
      <c r="E369" s="60"/>
      <c r="F369" s="18">
        <f t="shared" si="10"/>
        <v>0</v>
      </c>
    </row>
    <row r="370" spans="1:6" x14ac:dyDescent="0.2">
      <c r="A370" s="62"/>
      <c r="B370" s="64"/>
      <c r="C370" s="60"/>
      <c r="D370" s="61"/>
      <c r="E370" s="60"/>
      <c r="F370" s="18">
        <f t="shared" si="10"/>
        <v>0</v>
      </c>
    </row>
    <row r="371" spans="1:6" x14ac:dyDescent="0.2">
      <c r="A371" s="58">
        <v>5</v>
      </c>
      <c r="B371" s="67" t="s">
        <v>223</v>
      </c>
      <c r="C371" s="60"/>
      <c r="D371" s="61"/>
      <c r="E371" s="60"/>
      <c r="F371" s="18">
        <f t="shared" si="10"/>
        <v>0</v>
      </c>
    </row>
    <row r="372" spans="1:6" x14ac:dyDescent="0.2">
      <c r="A372" s="69">
        <v>5.0999999999999996</v>
      </c>
      <c r="B372" s="64" t="s">
        <v>284</v>
      </c>
      <c r="C372" s="60">
        <v>573.35</v>
      </c>
      <c r="D372" s="61" t="s">
        <v>76</v>
      </c>
      <c r="E372" s="60"/>
      <c r="F372" s="18">
        <f t="shared" si="10"/>
        <v>0</v>
      </c>
    </row>
    <row r="373" spans="1:6" x14ac:dyDescent="0.2">
      <c r="A373" s="69">
        <v>5.2</v>
      </c>
      <c r="B373" s="64" t="s">
        <v>313</v>
      </c>
      <c r="C373" s="60">
        <v>57.74</v>
      </c>
      <c r="D373" s="61" t="s">
        <v>76</v>
      </c>
      <c r="E373" s="60"/>
      <c r="F373" s="18">
        <f t="shared" si="10"/>
        <v>0</v>
      </c>
    </row>
    <row r="374" spans="1:6" x14ac:dyDescent="0.2">
      <c r="A374" s="69">
        <v>5.3</v>
      </c>
      <c r="B374" s="64" t="s">
        <v>122</v>
      </c>
      <c r="C374" s="60">
        <v>462.95</v>
      </c>
      <c r="D374" s="61" t="s">
        <v>115</v>
      </c>
      <c r="E374" s="60"/>
      <c r="F374" s="18">
        <f t="shared" si="10"/>
        <v>0</v>
      </c>
    </row>
    <row r="375" spans="1:6" x14ac:dyDescent="0.2">
      <c r="A375" s="69">
        <v>5.4</v>
      </c>
      <c r="B375" s="64" t="s">
        <v>314</v>
      </c>
      <c r="C375" s="60">
        <v>41.73</v>
      </c>
      <c r="D375" s="61" t="s">
        <v>115</v>
      </c>
      <c r="E375" s="60"/>
      <c r="F375" s="18">
        <f t="shared" si="10"/>
        <v>0</v>
      </c>
    </row>
    <row r="376" spans="1:6" x14ac:dyDescent="0.2">
      <c r="A376" s="69">
        <v>5.5</v>
      </c>
      <c r="B376" s="64" t="s">
        <v>315</v>
      </c>
      <c r="C376" s="60">
        <v>2.83</v>
      </c>
      <c r="D376" s="61" t="s">
        <v>76</v>
      </c>
      <c r="E376" s="60"/>
      <c r="F376" s="18">
        <f t="shared" si="10"/>
        <v>0</v>
      </c>
    </row>
    <row r="377" spans="1:6" x14ac:dyDescent="0.2">
      <c r="A377" s="69">
        <v>5.6</v>
      </c>
      <c r="B377" s="64" t="s">
        <v>316</v>
      </c>
      <c r="C377" s="60">
        <v>13.8</v>
      </c>
      <c r="D377" s="61" t="s">
        <v>76</v>
      </c>
      <c r="E377" s="60"/>
      <c r="F377" s="18">
        <f t="shared" si="10"/>
        <v>0</v>
      </c>
    </row>
    <row r="378" spans="1:6" x14ac:dyDescent="0.2">
      <c r="A378" s="69">
        <v>5.7</v>
      </c>
      <c r="B378" s="64" t="s">
        <v>317</v>
      </c>
      <c r="C378" s="60">
        <v>4.5</v>
      </c>
      <c r="D378" s="61" t="s">
        <v>76</v>
      </c>
      <c r="E378" s="60"/>
      <c r="F378" s="18">
        <f t="shared" si="10"/>
        <v>0</v>
      </c>
    </row>
    <row r="379" spans="1:6" x14ac:dyDescent="0.2">
      <c r="A379" s="69">
        <v>5.8</v>
      </c>
      <c r="B379" s="64" t="s">
        <v>318</v>
      </c>
      <c r="C379" s="60">
        <v>18.3</v>
      </c>
      <c r="D379" s="61" t="s">
        <v>76</v>
      </c>
      <c r="E379" s="80"/>
      <c r="F379" s="18">
        <f t="shared" si="10"/>
        <v>0</v>
      </c>
    </row>
    <row r="380" spans="1:6" x14ac:dyDescent="0.2">
      <c r="A380" s="115">
        <v>5.9</v>
      </c>
      <c r="B380" s="64" t="s">
        <v>319</v>
      </c>
      <c r="C380" s="60">
        <v>168.6</v>
      </c>
      <c r="D380" s="61" t="s">
        <v>76</v>
      </c>
      <c r="E380" s="60"/>
      <c r="F380" s="18">
        <f t="shared" si="10"/>
        <v>0</v>
      </c>
    </row>
    <row r="381" spans="1:6" x14ac:dyDescent="0.2">
      <c r="A381" s="115">
        <v>5.0999999999999996</v>
      </c>
      <c r="B381" s="64" t="s">
        <v>320</v>
      </c>
      <c r="C381" s="60">
        <v>192.3</v>
      </c>
      <c r="D381" s="61" t="s">
        <v>115</v>
      </c>
      <c r="E381" s="60"/>
      <c r="F381" s="18">
        <f t="shared" si="10"/>
        <v>0</v>
      </c>
    </row>
    <row r="382" spans="1:6" x14ac:dyDescent="0.2">
      <c r="A382" s="115">
        <v>5.1100000000000003</v>
      </c>
      <c r="B382" s="64" t="s">
        <v>321</v>
      </c>
      <c r="C382" s="60">
        <v>573.35</v>
      </c>
      <c r="D382" s="61" t="s">
        <v>76</v>
      </c>
      <c r="E382" s="60"/>
      <c r="F382" s="18">
        <f t="shared" si="10"/>
        <v>0</v>
      </c>
    </row>
    <row r="383" spans="1:6" x14ac:dyDescent="0.2">
      <c r="A383" s="115">
        <v>5.12</v>
      </c>
      <c r="B383" s="64" t="s">
        <v>287</v>
      </c>
      <c r="C383" s="60">
        <v>573.35</v>
      </c>
      <c r="D383" s="61" t="s">
        <v>76</v>
      </c>
      <c r="E383" s="60"/>
      <c r="F383" s="18">
        <f t="shared" si="10"/>
        <v>0</v>
      </c>
    </row>
    <row r="384" spans="1:6" ht="8.25" customHeight="1" x14ac:dyDescent="0.2">
      <c r="A384" s="62"/>
      <c r="B384" s="64"/>
      <c r="C384" s="60"/>
      <c r="D384" s="61"/>
      <c r="E384" s="60"/>
      <c r="F384" s="18">
        <f t="shared" si="10"/>
        <v>0</v>
      </c>
    </row>
    <row r="385" spans="1:6" x14ac:dyDescent="0.2">
      <c r="A385" s="58">
        <v>6</v>
      </c>
      <c r="B385" s="67" t="s">
        <v>322</v>
      </c>
      <c r="C385" s="60"/>
      <c r="D385" s="61"/>
      <c r="E385" s="60"/>
      <c r="F385" s="18">
        <f t="shared" si="10"/>
        <v>0</v>
      </c>
    </row>
    <row r="386" spans="1:6" ht="25.5" x14ac:dyDescent="0.2">
      <c r="A386" s="69">
        <v>6.1</v>
      </c>
      <c r="B386" s="64" t="s">
        <v>323</v>
      </c>
      <c r="C386" s="65">
        <v>4</v>
      </c>
      <c r="D386" s="66" t="s">
        <v>16</v>
      </c>
      <c r="E386" s="65"/>
      <c r="F386" s="29">
        <f t="shared" si="10"/>
        <v>0</v>
      </c>
    </row>
    <row r="387" spans="1:6" ht="25.5" x14ac:dyDescent="0.2">
      <c r="A387" s="69">
        <v>6.2</v>
      </c>
      <c r="B387" s="64" t="s">
        <v>324</v>
      </c>
      <c r="C387" s="65">
        <v>1</v>
      </c>
      <c r="D387" s="66" t="s">
        <v>16</v>
      </c>
      <c r="E387" s="65"/>
      <c r="F387" s="29">
        <f t="shared" si="10"/>
        <v>0</v>
      </c>
    </row>
    <row r="388" spans="1:6" ht="8.25" customHeight="1" x14ac:dyDescent="0.2">
      <c r="A388" s="62"/>
      <c r="B388" s="64"/>
      <c r="C388" s="60"/>
      <c r="D388" s="61"/>
      <c r="E388" s="60"/>
      <c r="F388" s="18">
        <f t="shared" si="10"/>
        <v>0</v>
      </c>
    </row>
    <row r="389" spans="1:6" x14ac:dyDescent="0.2">
      <c r="A389" s="58">
        <v>7</v>
      </c>
      <c r="B389" s="67" t="s">
        <v>325</v>
      </c>
      <c r="C389" s="60"/>
      <c r="D389" s="61"/>
      <c r="E389" s="60"/>
      <c r="F389" s="18">
        <f t="shared" si="10"/>
        <v>0</v>
      </c>
    </row>
    <row r="390" spans="1:6" x14ac:dyDescent="0.2">
      <c r="A390" s="118">
        <v>7.1</v>
      </c>
      <c r="B390" s="72" t="s">
        <v>326</v>
      </c>
      <c r="C390" s="73">
        <v>234.96</v>
      </c>
      <c r="D390" s="74" t="s">
        <v>327</v>
      </c>
      <c r="E390" s="73"/>
      <c r="F390" s="38">
        <f t="shared" si="10"/>
        <v>0</v>
      </c>
    </row>
    <row r="391" spans="1:6" x14ac:dyDescent="0.2">
      <c r="A391" s="62"/>
      <c r="B391" s="64"/>
      <c r="C391" s="60"/>
      <c r="D391" s="61"/>
      <c r="E391" s="60"/>
      <c r="F391" s="18">
        <f t="shared" si="10"/>
        <v>0</v>
      </c>
    </row>
    <row r="392" spans="1:6" ht="25.5" x14ac:dyDescent="0.2">
      <c r="A392" s="62">
        <v>8</v>
      </c>
      <c r="B392" s="64" t="s">
        <v>328</v>
      </c>
      <c r="C392" s="65">
        <v>1</v>
      </c>
      <c r="D392" s="66" t="s">
        <v>16</v>
      </c>
      <c r="E392" s="65"/>
      <c r="F392" s="29">
        <f t="shared" si="10"/>
        <v>0</v>
      </c>
    </row>
    <row r="393" spans="1:6" ht="25.5" x14ac:dyDescent="0.2">
      <c r="A393" s="76">
        <v>9</v>
      </c>
      <c r="B393" s="64" t="s">
        <v>329</v>
      </c>
      <c r="C393" s="77">
        <v>2</v>
      </c>
      <c r="D393" s="78" t="s">
        <v>16</v>
      </c>
      <c r="E393" s="77"/>
      <c r="F393" s="29">
        <f t="shared" si="10"/>
        <v>0</v>
      </c>
    </row>
    <row r="394" spans="1:6" x14ac:dyDescent="0.2">
      <c r="A394" s="62">
        <v>11</v>
      </c>
      <c r="B394" s="64" t="s">
        <v>330</v>
      </c>
      <c r="C394" s="60">
        <v>1</v>
      </c>
      <c r="D394" s="84" t="s">
        <v>16</v>
      </c>
      <c r="E394" s="60"/>
      <c r="F394" s="18">
        <f t="shared" si="10"/>
        <v>0</v>
      </c>
    </row>
    <row r="395" spans="1:6" ht="38.25" x14ac:dyDescent="0.2">
      <c r="A395" s="62">
        <v>13</v>
      </c>
      <c r="B395" s="64" t="s">
        <v>331</v>
      </c>
      <c r="C395" s="65">
        <v>1</v>
      </c>
      <c r="D395" s="66" t="s">
        <v>16</v>
      </c>
      <c r="E395" s="65"/>
      <c r="F395" s="29">
        <f t="shared" si="10"/>
        <v>0</v>
      </c>
    </row>
    <row r="396" spans="1:6" x14ac:dyDescent="0.2">
      <c r="A396" s="62">
        <v>14</v>
      </c>
      <c r="B396" s="64" t="s">
        <v>332</v>
      </c>
      <c r="C396" s="60">
        <v>1</v>
      </c>
      <c r="D396" s="61" t="s">
        <v>16</v>
      </c>
      <c r="E396" s="60"/>
      <c r="F396" s="18">
        <f t="shared" si="10"/>
        <v>0</v>
      </c>
    </row>
    <row r="397" spans="1:6" x14ac:dyDescent="0.2">
      <c r="A397" s="62"/>
      <c r="B397" s="64"/>
      <c r="C397" s="60"/>
      <c r="D397" s="61"/>
      <c r="E397" s="60"/>
      <c r="F397" s="18">
        <f t="shared" si="10"/>
        <v>0</v>
      </c>
    </row>
    <row r="398" spans="1:6" x14ac:dyDescent="0.2">
      <c r="A398" s="119">
        <v>15</v>
      </c>
      <c r="B398" s="120" t="s">
        <v>333</v>
      </c>
      <c r="C398" s="60"/>
      <c r="D398" s="61"/>
      <c r="E398" s="60"/>
      <c r="F398" s="18">
        <f t="shared" si="10"/>
        <v>0</v>
      </c>
    </row>
    <row r="399" spans="1:6" x14ac:dyDescent="0.2">
      <c r="A399" s="121">
        <v>15.1</v>
      </c>
      <c r="B399" s="120" t="s">
        <v>334</v>
      </c>
      <c r="C399" s="60"/>
      <c r="D399" s="61"/>
      <c r="E399" s="60"/>
      <c r="F399" s="18">
        <f t="shared" si="10"/>
        <v>0</v>
      </c>
    </row>
    <row r="400" spans="1:6" x14ac:dyDescent="0.2">
      <c r="A400" s="122" t="s">
        <v>335</v>
      </c>
      <c r="B400" s="123" t="s">
        <v>336</v>
      </c>
      <c r="C400" s="124">
        <v>1</v>
      </c>
      <c r="D400" s="61" t="s">
        <v>16</v>
      </c>
      <c r="E400" s="80"/>
      <c r="F400" s="18">
        <f t="shared" si="10"/>
        <v>0</v>
      </c>
    </row>
    <row r="401" spans="1:6" x14ac:dyDescent="0.2">
      <c r="A401" s="122" t="s">
        <v>337</v>
      </c>
      <c r="B401" s="123" t="s">
        <v>338</v>
      </c>
      <c r="C401" s="124">
        <v>36</v>
      </c>
      <c r="D401" s="61" t="s">
        <v>16</v>
      </c>
      <c r="E401" s="80"/>
      <c r="F401" s="18">
        <f t="shared" si="10"/>
        <v>0</v>
      </c>
    </row>
    <row r="402" spans="1:6" x14ac:dyDescent="0.2">
      <c r="A402" s="122" t="s">
        <v>339</v>
      </c>
      <c r="B402" s="123" t="s">
        <v>340</v>
      </c>
      <c r="C402" s="124">
        <v>6</v>
      </c>
      <c r="D402" s="61" t="s">
        <v>16</v>
      </c>
      <c r="E402" s="80"/>
      <c r="F402" s="18">
        <f t="shared" si="10"/>
        <v>0</v>
      </c>
    </row>
    <row r="403" spans="1:6" x14ac:dyDescent="0.2">
      <c r="A403" s="122" t="s">
        <v>341</v>
      </c>
      <c r="B403" s="123" t="s">
        <v>342</v>
      </c>
      <c r="C403" s="124">
        <v>1</v>
      </c>
      <c r="D403" s="61" t="s">
        <v>16</v>
      </c>
      <c r="E403" s="80"/>
      <c r="F403" s="18">
        <f t="shared" si="10"/>
        <v>0</v>
      </c>
    </row>
    <row r="404" spans="1:6" x14ac:dyDescent="0.2">
      <c r="A404" s="122" t="s">
        <v>343</v>
      </c>
      <c r="B404" s="123" t="s">
        <v>344</v>
      </c>
      <c r="C404" s="124">
        <v>6</v>
      </c>
      <c r="D404" s="61" t="s">
        <v>16</v>
      </c>
      <c r="E404" s="80"/>
      <c r="F404" s="18">
        <f t="shared" si="10"/>
        <v>0</v>
      </c>
    </row>
    <row r="405" spans="1:6" x14ac:dyDescent="0.2">
      <c r="A405" s="122" t="s">
        <v>345</v>
      </c>
      <c r="B405" s="123" t="s">
        <v>346</v>
      </c>
      <c r="C405" s="124">
        <v>3</v>
      </c>
      <c r="D405" s="61" t="s">
        <v>16</v>
      </c>
      <c r="E405" s="80"/>
      <c r="F405" s="18">
        <f t="shared" si="10"/>
        <v>0</v>
      </c>
    </row>
    <row r="406" spans="1:6" x14ac:dyDescent="0.2">
      <c r="A406" s="122" t="s">
        <v>347</v>
      </c>
      <c r="B406" s="123" t="s">
        <v>348</v>
      </c>
      <c r="C406" s="124">
        <v>8</v>
      </c>
      <c r="D406" s="61" t="s">
        <v>16</v>
      </c>
      <c r="E406" s="80"/>
      <c r="F406" s="18">
        <f t="shared" si="10"/>
        <v>0</v>
      </c>
    </row>
    <row r="407" spans="1:6" x14ac:dyDescent="0.2">
      <c r="A407" s="122" t="s">
        <v>349</v>
      </c>
      <c r="B407" s="123" t="s">
        <v>350</v>
      </c>
      <c r="C407" s="124">
        <v>7</v>
      </c>
      <c r="D407" s="61" t="s">
        <v>16</v>
      </c>
      <c r="E407" s="80"/>
      <c r="F407" s="18">
        <f t="shared" si="10"/>
        <v>0</v>
      </c>
    </row>
    <row r="408" spans="1:6" x14ac:dyDescent="0.2">
      <c r="A408" s="122" t="s">
        <v>351</v>
      </c>
      <c r="B408" s="123" t="s">
        <v>352</v>
      </c>
      <c r="C408" s="124">
        <v>5</v>
      </c>
      <c r="D408" s="61" t="s">
        <v>16</v>
      </c>
      <c r="E408" s="80"/>
      <c r="F408" s="18">
        <f t="shared" si="10"/>
        <v>0</v>
      </c>
    </row>
    <row r="409" spans="1:6" x14ac:dyDescent="0.2">
      <c r="A409" s="122" t="s">
        <v>353</v>
      </c>
      <c r="B409" s="123" t="s">
        <v>354</v>
      </c>
      <c r="C409" s="124">
        <v>40</v>
      </c>
      <c r="D409" s="61" t="s">
        <v>355</v>
      </c>
      <c r="E409" s="80"/>
      <c r="F409" s="18">
        <f t="shared" si="10"/>
        <v>0</v>
      </c>
    </row>
    <row r="410" spans="1:6" x14ac:dyDescent="0.2">
      <c r="A410" s="122" t="s">
        <v>356</v>
      </c>
      <c r="B410" s="123" t="s">
        <v>357</v>
      </c>
      <c r="C410" s="124">
        <v>16</v>
      </c>
      <c r="D410" s="61" t="s">
        <v>16</v>
      </c>
      <c r="E410" s="80"/>
      <c r="F410" s="18">
        <f t="shared" si="10"/>
        <v>0</v>
      </c>
    </row>
    <row r="411" spans="1:6" x14ac:dyDescent="0.2">
      <c r="A411" s="122" t="s">
        <v>358</v>
      </c>
      <c r="B411" s="123" t="s">
        <v>359</v>
      </c>
      <c r="C411" s="124">
        <v>1</v>
      </c>
      <c r="D411" s="61" t="s">
        <v>16</v>
      </c>
      <c r="E411" s="80"/>
      <c r="F411" s="18">
        <f t="shared" si="10"/>
        <v>0</v>
      </c>
    </row>
    <row r="412" spans="1:6" x14ac:dyDescent="0.2">
      <c r="A412" s="122" t="s">
        <v>360</v>
      </c>
      <c r="B412" s="123" t="s">
        <v>361</v>
      </c>
      <c r="C412" s="124">
        <v>8</v>
      </c>
      <c r="D412" s="61" t="s">
        <v>16</v>
      </c>
      <c r="E412" s="80"/>
      <c r="F412" s="18">
        <f t="shared" si="10"/>
        <v>0</v>
      </c>
    </row>
    <row r="413" spans="1:6" x14ac:dyDescent="0.2">
      <c r="A413" s="122" t="s">
        <v>362</v>
      </c>
      <c r="B413" s="123" t="s">
        <v>363</v>
      </c>
      <c r="C413" s="124">
        <v>2</v>
      </c>
      <c r="D413" s="61" t="s">
        <v>16</v>
      </c>
      <c r="E413" s="80"/>
      <c r="F413" s="18">
        <f t="shared" si="10"/>
        <v>0</v>
      </c>
    </row>
    <row r="414" spans="1:6" x14ac:dyDescent="0.2">
      <c r="A414" s="122" t="s">
        <v>364</v>
      </c>
      <c r="B414" s="123" t="s">
        <v>365</v>
      </c>
      <c r="C414" s="124">
        <v>5</v>
      </c>
      <c r="D414" s="61" t="s">
        <v>355</v>
      </c>
      <c r="E414" s="80"/>
      <c r="F414" s="18">
        <f t="shared" si="10"/>
        <v>0</v>
      </c>
    </row>
    <row r="415" spans="1:6" x14ac:dyDescent="0.2">
      <c r="A415" s="122" t="s">
        <v>366</v>
      </c>
      <c r="B415" s="123" t="s">
        <v>367</v>
      </c>
      <c r="C415" s="124">
        <v>4</v>
      </c>
      <c r="D415" s="61" t="s">
        <v>16</v>
      </c>
      <c r="E415" s="80"/>
      <c r="F415" s="18">
        <f t="shared" si="10"/>
        <v>0</v>
      </c>
    </row>
    <row r="416" spans="1:6" ht="25.5" x14ac:dyDescent="0.2">
      <c r="A416" s="122" t="s">
        <v>368</v>
      </c>
      <c r="B416" s="123" t="s">
        <v>369</v>
      </c>
      <c r="C416" s="125">
        <v>1</v>
      </c>
      <c r="D416" s="66" t="s">
        <v>16</v>
      </c>
      <c r="E416" s="79"/>
      <c r="F416" s="29">
        <f t="shared" si="10"/>
        <v>0</v>
      </c>
    </row>
    <row r="417" spans="1:6" ht="25.5" x14ac:dyDescent="0.2">
      <c r="A417" s="122" t="s">
        <v>370</v>
      </c>
      <c r="B417" s="123" t="s">
        <v>371</v>
      </c>
      <c r="C417" s="125">
        <v>1</v>
      </c>
      <c r="D417" s="78" t="s">
        <v>16</v>
      </c>
      <c r="E417" s="79"/>
      <c r="F417" s="29">
        <f t="shared" si="10"/>
        <v>0</v>
      </c>
    </row>
    <row r="418" spans="1:6" ht="6.75" customHeight="1" x14ac:dyDescent="0.2">
      <c r="A418" s="62"/>
      <c r="B418" s="64"/>
      <c r="C418" s="60"/>
      <c r="D418" s="61"/>
      <c r="E418" s="60"/>
      <c r="F418" s="18">
        <f t="shared" si="10"/>
        <v>0</v>
      </c>
    </row>
    <row r="419" spans="1:6" x14ac:dyDescent="0.2">
      <c r="A419" s="58">
        <v>16</v>
      </c>
      <c r="B419" s="67" t="s">
        <v>372</v>
      </c>
      <c r="C419" s="60"/>
      <c r="D419" s="61"/>
      <c r="E419" s="60"/>
      <c r="F419" s="18">
        <f t="shared" si="10"/>
        <v>0</v>
      </c>
    </row>
    <row r="420" spans="1:6" x14ac:dyDescent="0.2">
      <c r="A420" s="69">
        <v>16.100000000000001</v>
      </c>
      <c r="B420" s="64" t="s">
        <v>373</v>
      </c>
      <c r="C420" s="60">
        <v>1</v>
      </c>
      <c r="D420" s="61" t="s">
        <v>16</v>
      </c>
      <c r="E420" s="60"/>
      <c r="F420" s="18">
        <f t="shared" si="10"/>
        <v>0</v>
      </c>
    </row>
    <row r="421" spans="1:6" x14ac:dyDescent="0.2">
      <c r="A421" s="69">
        <v>16.2</v>
      </c>
      <c r="B421" s="64" t="s">
        <v>374</v>
      </c>
      <c r="C421" s="60">
        <v>1</v>
      </c>
      <c r="D421" s="61" t="s">
        <v>16</v>
      </c>
      <c r="E421" s="60"/>
      <c r="F421" s="18">
        <f t="shared" si="10"/>
        <v>0</v>
      </c>
    </row>
    <row r="422" spans="1:6" x14ac:dyDescent="0.2">
      <c r="A422" s="69">
        <v>16.3</v>
      </c>
      <c r="B422" s="64" t="s">
        <v>375</v>
      </c>
      <c r="C422" s="60">
        <v>1</v>
      </c>
      <c r="D422" s="61" t="s">
        <v>16</v>
      </c>
      <c r="E422" s="60"/>
      <c r="F422" s="18">
        <f t="shared" si="10"/>
        <v>0</v>
      </c>
    </row>
    <row r="423" spans="1:6" x14ac:dyDescent="0.2">
      <c r="A423" s="69">
        <v>16.399999999999999</v>
      </c>
      <c r="B423" s="64" t="s">
        <v>376</v>
      </c>
      <c r="C423" s="60">
        <v>1</v>
      </c>
      <c r="D423" s="61" t="s">
        <v>16</v>
      </c>
      <c r="E423" s="60"/>
      <c r="F423" s="18">
        <f t="shared" si="10"/>
        <v>0</v>
      </c>
    </row>
    <row r="424" spans="1:6" x14ac:dyDescent="0.2">
      <c r="A424" s="69">
        <v>16.5</v>
      </c>
      <c r="B424" s="64" t="s">
        <v>377</v>
      </c>
      <c r="C424" s="60">
        <v>1</v>
      </c>
      <c r="D424" s="61" t="s">
        <v>16</v>
      </c>
      <c r="E424" s="60"/>
      <c r="F424" s="18">
        <f t="shared" si="10"/>
        <v>0</v>
      </c>
    </row>
    <row r="425" spans="1:6" x14ac:dyDescent="0.2">
      <c r="A425" s="69">
        <v>16.600000000000001</v>
      </c>
      <c r="B425" s="64" t="s">
        <v>378</v>
      </c>
      <c r="C425" s="60">
        <v>1</v>
      </c>
      <c r="D425" s="61" t="s">
        <v>16</v>
      </c>
      <c r="E425" s="60"/>
      <c r="F425" s="18">
        <f t="shared" si="10"/>
        <v>0</v>
      </c>
    </row>
    <row r="426" spans="1:6" x14ac:dyDescent="0.2">
      <c r="A426" s="69">
        <v>16.7</v>
      </c>
      <c r="B426" s="64" t="s">
        <v>379</v>
      </c>
      <c r="C426" s="60">
        <v>4</v>
      </c>
      <c r="D426" s="61" t="s">
        <v>16</v>
      </c>
      <c r="E426" s="60"/>
      <c r="F426" s="18">
        <f t="shared" si="10"/>
        <v>0</v>
      </c>
    </row>
    <row r="427" spans="1:6" x14ac:dyDescent="0.2">
      <c r="A427" s="69">
        <v>16.8</v>
      </c>
      <c r="B427" s="126" t="s">
        <v>380</v>
      </c>
      <c r="C427" s="60">
        <v>1</v>
      </c>
      <c r="D427" s="61" t="s">
        <v>16</v>
      </c>
      <c r="E427" s="60"/>
      <c r="F427" s="18">
        <f t="shared" si="10"/>
        <v>0</v>
      </c>
    </row>
    <row r="428" spans="1:6" ht="8.25" customHeight="1" x14ac:dyDescent="0.2">
      <c r="A428" s="69"/>
      <c r="B428" s="64"/>
      <c r="C428" s="60"/>
      <c r="D428" s="61"/>
      <c r="E428" s="60"/>
      <c r="F428" s="18">
        <f t="shared" si="10"/>
        <v>0</v>
      </c>
    </row>
    <row r="429" spans="1:6" x14ac:dyDescent="0.2">
      <c r="A429" s="58">
        <v>17</v>
      </c>
      <c r="B429" s="67" t="s">
        <v>381</v>
      </c>
      <c r="C429" s="60"/>
      <c r="D429" s="61"/>
      <c r="E429" s="60"/>
      <c r="F429" s="18">
        <f t="shared" si="10"/>
        <v>0</v>
      </c>
    </row>
    <row r="430" spans="1:6" x14ac:dyDescent="0.2">
      <c r="A430" s="69">
        <v>17.100000000000001</v>
      </c>
      <c r="B430" s="64" t="s">
        <v>382</v>
      </c>
      <c r="C430" s="60">
        <v>12</v>
      </c>
      <c r="D430" s="61" t="s">
        <v>16</v>
      </c>
      <c r="E430" s="80"/>
      <c r="F430" s="18">
        <f t="shared" si="10"/>
        <v>0</v>
      </c>
    </row>
    <row r="431" spans="1:6" x14ac:dyDescent="0.2">
      <c r="A431" s="69">
        <v>17.2</v>
      </c>
      <c r="B431" s="64" t="s">
        <v>383</v>
      </c>
      <c r="C431" s="60">
        <v>4</v>
      </c>
      <c r="D431" s="61" t="s">
        <v>16</v>
      </c>
      <c r="E431" s="80"/>
      <c r="F431" s="18">
        <f t="shared" si="10"/>
        <v>0</v>
      </c>
    </row>
    <row r="432" spans="1:6" x14ac:dyDescent="0.2">
      <c r="A432" s="69">
        <v>17.3</v>
      </c>
      <c r="B432" s="64" t="s">
        <v>384</v>
      </c>
      <c r="C432" s="60">
        <v>11</v>
      </c>
      <c r="D432" s="61" t="s">
        <v>16</v>
      </c>
      <c r="E432" s="80"/>
      <c r="F432" s="18">
        <f t="shared" ref="F432:F495" si="11">ROUND(C432*E432,2)</f>
        <v>0</v>
      </c>
    </row>
    <row r="433" spans="1:6" x14ac:dyDescent="0.2">
      <c r="A433" s="69">
        <v>17.399999999999999</v>
      </c>
      <c r="B433" s="64" t="s">
        <v>385</v>
      </c>
      <c r="C433" s="60">
        <v>2</v>
      </c>
      <c r="D433" s="61" t="s">
        <v>16</v>
      </c>
      <c r="E433" s="80"/>
      <c r="F433" s="18">
        <f t="shared" si="11"/>
        <v>0</v>
      </c>
    </row>
    <row r="434" spans="1:6" x14ac:dyDescent="0.2">
      <c r="A434" s="69">
        <v>17.5</v>
      </c>
      <c r="B434" s="64" t="s">
        <v>386</v>
      </c>
      <c r="C434" s="60">
        <v>7</v>
      </c>
      <c r="D434" s="61" t="s">
        <v>16</v>
      </c>
      <c r="E434" s="80"/>
      <c r="F434" s="18">
        <f t="shared" si="11"/>
        <v>0</v>
      </c>
    </row>
    <row r="435" spans="1:6" ht="25.5" x14ac:dyDescent="0.2">
      <c r="A435" s="118">
        <v>17.600000000000001</v>
      </c>
      <c r="B435" s="72" t="s">
        <v>387</v>
      </c>
      <c r="C435" s="127">
        <v>2</v>
      </c>
      <c r="D435" s="128" t="s">
        <v>16</v>
      </c>
      <c r="E435" s="129"/>
      <c r="F435" s="130">
        <f t="shared" si="11"/>
        <v>0</v>
      </c>
    </row>
    <row r="436" spans="1:6" x14ac:dyDescent="0.2">
      <c r="A436" s="62"/>
      <c r="B436" s="64"/>
      <c r="C436" s="60"/>
      <c r="D436" s="61"/>
      <c r="E436" s="60"/>
      <c r="F436" s="18">
        <f t="shared" si="11"/>
        <v>0</v>
      </c>
    </row>
    <row r="437" spans="1:6" x14ac:dyDescent="0.2">
      <c r="A437" s="58">
        <v>18</v>
      </c>
      <c r="B437" s="67" t="s">
        <v>388</v>
      </c>
      <c r="C437" s="60"/>
      <c r="D437" s="61"/>
      <c r="E437" s="60"/>
      <c r="F437" s="18">
        <f t="shared" si="11"/>
        <v>0</v>
      </c>
    </row>
    <row r="438" spans="1:6" x14ac:dyDescent="0.2">
      <c r="A438" s="69">
        <v>18.100000000000001</v>
      </c>
      <c r="B438" s="64" t="s">
        <v>389</v>
      </c>
      <c r="C438" s="60">
        <v>1.5</v>
      </c>
      <c r="D438" s="61" t="s">
        <v>115</v>
      </c>
      <c r="E438" s="60"/>
      <c r="F438" s="18">
        <f t="shared" si="11"/>
        <v>0</v>
      </c>
    </row>
    <row r="439" spans="1:6" x14ac:dyDescent="0.2">
      <c r="A439" s="69">
        <v>18.2</v>
      </c>
      <c r="B439" s="64" t="s">
        <v>390</v>
      </c>
      <c r="C439" s="60">
        <v>2</v>
      </c>
      <c r="D439" s="61" t="s">
        <v>115</v>
      </c>
      <c r="E439" s="60"/>
      <c r="F439" s="18">
        <f t="shared" si="11"/>
        <v>0</v>
      </c>
    </row>
    <row r="440" spans="1:6" x14ac:dyDescent="0.2">
      <c r="A440" s="69">
        <v>18.3</v>
      </c>
      <c r="B440" s="64" t="s">
        <v>391</v>
      </c>
      <c r="C440" s="60">
        <v>1.2</v>
      </c>
      <c r="D440" s="61" t="s">
        <v>76</v>
      </c>
      <c r="E440" s="60"/>
      <c r="F440" s="18">
        <f t="shared" si="11"/>
        <v>0</v>
      </c>
    </row>
    <row r="441" spans="1:6" x14ac:dyDescent="0.2">
      <c r="A441" s="62"/>
      <c r="B441" s="64"/>
      <c r="C441" s="60"/>
      <c r="D441" s="61"/>
      <c r="E441" s="60"/>
      <c r="F441" s="18">
        <f t="shared" si="11"/>
        <v>0</v>
      </c>
    </row>
    <row r="442" spans="1:6" x14ac:dyDescent="0.2">
      <c r="A442" s="58">
        <v>19</v>
      </c>
      <c r="B442" s="67" t="s">
        <v>392</v>
      </c>
      <c r="C442" s="60"/>
      <c r="D442" s="61"/>
      <c r="E442" s="60"/>
      <c r="F442" s="18">
        <f t="shared" si="11"/>
        <v>0</v>
      </c>
    </row>
    <row r="443" spans="1:6" ht="25.5" x14ac:dyDescent="0.2">
      <c r="A443" s="69">
        <v>19.100000000000001</v>
      </c>
      <c r="B443" s="64" t="s">
        <v>393</v>
      </c>
      <c r="C443" s="65">
        <v>1</v>
      </c>
      <c r="D443" s="66" t="s">
        <v>16</v>
      </c>
      <c r="E443" s="65"/>
      <c r="F443" s="29">
        <f t="shared" si="11"/>
        <v>0</v>
      </c>
    </row>
    <row r="444" spans="1:6" ht="25.5" x14ac:dyDescent="0.2">
      <c r="A444" s="69">
        <v>19.2</v>
      </c>
      <c r="B444" s="64" t="s">
        <v>394</v>
      </c>
      <c r="C444" s="65">
        <v>1</v>
      </c>
      <c r="D444" s="66" t="s">
        <v>16</v>
      </c>
      <c r="E444" s="65"/>
      <c r="F444" s="29">
        <f t="shared" si="11"/>
        <v>0</v>
      </c>
    </row>
    <row r="445" spans="1:6" ht="25.5" x14ac:dyDescent="0.2">
      <c r="A445" s="69">
        <v>19.3</v>
      </c>
      <c r="B445" s="64" t="s">
        <v>395</v>
      </c>
      <c r="C445" s="65">
        <v>1</v>
      </c>
      <c r="D445" s="66" t="s">
        <v>16</v>
      </c>
      <c r="E445" s="65"/>
      <c r="F445" s="29">
        <f t="shared" si="11"/>
        <v>0</v>
      </c>
    </row>
    <row r="446" spans="1:6" ht="25.5" x14ac:dyDescent="0.2">
      <c r="A446" s="131">
        <v>19.399999999999999</v>
      </c>
      <c r="B446" s="64" t="s">
        <v>396</v>
      </c>
      <c r="C446" s="77">
        <v>2</v>
      </c>
      <c r="D446" s="78" t="s">
        <v>16</v>
      </c>
      <c r="E446" s="77"/>
      <c r="F446" s="29">
        <f t="shared" si="11"/>
        <v>0</v>
      </c>
    </row>
    <row r="447" spans="1:6" x14ac:dyDescent="0.2">
      <c r="A447" s="69">
        <v>19.5</v>
      </c>
      <c r="B447" s="64" t="s">
        <v>397</v>
      </c>
      <c r="C447" s="60">
        <v>2</v>
      </c>
      <c r="D447" s="61" t="s">
        <v>16</v>
      </c>
      <c r="E447" s="60"/>
      <c r="F447" s="18">
        <f t="shared" si="11"/>
        <v>0</v>
      </c>
    </row>
    <row r="448" spans="1:6" x14ac:dyDescent="0.2">
      <c r="A448" s="69">
        <v>19.600000000000001</v>
      </c>
      <c r="B448" s="64" t="s">
        <v>398</v>
      </c>
      <c r="C448" s="60">
        <v>12</v>
      </c>
      <c r="D448" s="61" t="s">
        <v>16</v>
      </c>
      <c r="E448" s="60"/>
      <c r="F448" s="18">
        <f t="shared" si="11"/>
        <v>0</v>
      </c>
    </row>
    <row r="449" spans="1:6" x14ac:dyDescent="0.2">
      <c r="A449" s="69">
        <v>19.7</v>
      </c>
      <c r="B449" s="64" t="s">
        <v>399</v>
      </c>
      <c r="C449" s="60">
        <v>2</v>
      </c>
      <c r="D449" s="61" t="s">
        <v>16</v>
      </c>
      <c r="E449" s="60"/>
      <c r="F449" s="18">
        <f t="shared" si="11"/>
        <v>0</v>
      </c>
    </row>
    <row r="450" spans="1:6" x14ac:dyDescent="0.2">
      <c r="A450" s="69">
        <v>19.8</v>
      </c>
      <c r="B450" s="64" t="s">
        <v>400</v>
      </c>
      <c r="C450" s="60">
        <v>1</v>
      </c>
      <c r="D450" s="61" t="s">
        <v>16</v>
      </c>
      <c r="E450" s="60"/>
      <c r="F450" s="18">
        <f t="shared" si="11"/>
        <v>0</v>
      </c>
    </row>
    <row r="451" spans="1:6" x14ac:dyDescent="0.2">
      <c r="A451" s="62"/>
      <c r="B451" s="64"/>
      <c r="C451" s="60"/>
      <c r="D451" s="61"/>
      <c r="E451" s="60"/>
      <c r="F451" s="18">
        <f t="shared" si="11"/>
        <v>0</v>
      </c>
    </row>
    <row r="452" spans="1:6" x14ac:dyDescent="0.2">
      <c r="A452" s="132">
        <v>20</v>
      </c>
      <c r="B452" s="67" t="s">
        <v>401</v>
      </c>
      <c r="C452" s="60"/>
      <c r="D452" s="61"/>
      <c r="E452" s="60"/>
      <c r="F452" s="18">
        <f t="shared" si="11"/>
        <v>0</v>
      </c>
    </row>
    <row r="453" spans="1:6" x14ac:dyDescent="0.2">
      <c r="A453" s="69">
        <v>20.100000000000001</v>
      </c>
      <c r="B453" s="64" t="s">
        <v>402</v>
      </c>
      <c r="C453" s="60">
        <v>3</v>
      </c>
      <c r="D453" s="61" t="s">
        <v>16</v>
      </c>
      <c r="E453" s="60"/>
      <c r="F453" s="18">
        <f t="shared" si="11"/>
        <v>0</v>
      </c>
    </row>
    <row r="454" spans="1:6" ht="25.5" x14ac:dyDescent="0.2">
      <c r="A454" s="69">
        <v>20.2</v>
      </c>
      <c r="B454" s="64" t="s">
        <v>403</v>
      </c>
      <c r="C454" s="65">
        <v>1</v>
      </c>
      <c r="D454" s="66" t="s">
        <v>16</v>
      </c>
      <c r="E454" s="65"/>
      <c r="F454" s="29">
        <f t="shared" si="11"/>
        <v>0</v>
      </c>
    </row>
    <row r="455" spans="1:6" x14ac:dyDescent="0.2">
      <c r="A455" s="69">
        <v>20.3</v>
      </c>
      <c r="B455" s="64" t="s">
        <v>404</v>
      </c>
      <c r="C455" s="60">
        <v>1</v>
      </c>
      <c r="D455" s="61" t="s">
        <v>16</v>
      </c>
      <c r="E455" s="60"/>
      <c r="F455" s="18">
        <f t="shared" si="11"/>
        <v>0</v>
      </c>
    </row>
    <row r="456" spans="1:6" x14ac:dyDescent="0.2">
      <c r="A456" s="62"/>
      <c r="B456" s="64"/>
      <c r="C456" s="60"/>
      <c r="D456" s="61"/>
      <c r="E456" s="60"/>
      <c r="F456" s="18">
        <f t="shared" si="11"/>
        <v>0</v>
      </c>
    </row>
    <row r="457" spans="1:6" x14ac:dyDescent="0.2">
      <c r="A457" s="58">
        <v>21</v>
      </c>
      <c r="B457" s="67" t="s">
        <v>405</v>
      </c>
      <c r="C457" s="60"/>
      <c r="D457" s="61"/>
      <c r="E457" s="60"/>
      <c r="F457" s="18">
        <f t="shared" si="11"/>
        <v>0</v>
      </c>
    </row>
    <row r="458" spans="1:6" x14ac:dyDescent="0.2">
      <c r="A458" s="69">
        <v>21.1</v>
      </c>
      <c r="B458" s="64" t="s">
        <v>406</v>
      </c>
      <c r="C458" s="60">
        <v>2</v>
      </c>
      <c r="D458" s="61" t="s">
        <v>16</v>
      </c>
      <c r="E458" s="60"/>
      <c r="F458" s="18">
        <f t="shared" si="11"/>
        <v>0</v>
      </c>
    </row>
    <row r="459" spans="1:6" x14ac:dyDescent="0.2">
      <c r="A459" s="69">
        <v>21.2</v>
      </c>
      <c r="B459" s="64" t="s">
        <v>407</v>
      </c>
      <c r="C459" s="60">
        <v>4</v>
      </c>
      <c r="D459" s="61" t="s">
        <v>16</v>
      </c>
      <c r="E459" s="60"/>
      <c r="F459" s="18">
        <f t="shared" si="11"/>
        <v>0</v>
      </c>
    </row>
    <row r="460" spans="1:6" x14ac:dyDescent="0.2">
      <c r="A460" s="69">
        <v>21.3</v>
      </c>
      <c r="B460" s="64" t="s">
        <v>408</v>
      </c>
      <c r="C460" s="60">
        <v>4</v>
      </c>
      <c r="D460" s="61" t="s">
        <v>16</v>
      </c>
      <c r="E460" s="60"/>
      <c r="F460" s="18">
        <f t="shared" si="11"/>
        <v>0</v>
      </c>
    </row>
    <row r="461" spans="1:6" x14ac:dyDescent="0.2">
      <c r="A461" s="69">
        <v>21.4</v>
      </c>
      <c r="B461" s="64" t="s">
        <v>409</v>
      </c>
      <c r="C461" s="60">
        <v>2</v>
      </c>
      <c r="D461" s="61" t="s">
        <v>16</v>
      </c>
      <c r="E461" s="60"/>
      <c r="F461" s="18">
        <f t="shared" si="11"/>
        <v>0</v>
      </c>
    </row>
    <row r="462" spans="1:6" x14ac:dyDescent="0.2">
      <c r="A462" s="69">
        <v>21.5</v>
      </c>
      <c r="B462" s="64" t="s">
        <v>410</v>
      </c>
      <c r="C462" s="60">
        <v>2</v>
      </c>
      <c r="D462" s="61" t="s">
        <v>16</v>
      </c>
      <c r="E462" s="60"/>
      <c r="F462" s="18">
        <f t="shared" si="11"/>
        <v>0</v>
      </c>
    </row>
    <row r="463" spans="1:6" x14ac:dyDescent="0.2">
      <c r="A463" s="69">
        <v>21.6</v>
      </c>
      <c r="B463" s="64" t="s">
        <v>411</v>
      </c>
      <c r="C463" s="60">
        <v>2</v>
      </c>
      <c r="D463" s="61" t="s">
        <v>16</v>
      </c>
      <c r="E463" s="60"/>
      <c r="F463" s="18">
        <f t="shared" si="11"/>
        <v>0</v>
      </c>
    </row>
    <row r="464" spans="1:6" x14ac:dyDescent="0.2">
      <c r="A464" s="69">
        <v>21.7</v>
      </c>
      <c r="B464" s="64" t="s">
        <v>412</v>
      </c>
      <c r="C464" s="60">
        <v>1</v>
      </c>
      <c r="D464" s="61" t="s">
        <v>16</v>
      </c>
      <c r="E464" s="60"/>
      <c r="F464" s="18">
        <f t="shared" si="11"/>
        <v>0</v>
      </c>
    </row>
    <row r="465" spans="1:6" x14ac:dyDescent="0.2">
      <c r="A465" s="69">
        <v>21.8</v>
      </c>
      <c r="B465" s="64" t="s">
        <v>413</v>
      </c>
      <c r="C465" s="60">
        <v>2</v>
      </c>
      <c r="D465" s="61" t="s">
        <v>16</v>
      </c>
      <c r="E465" s="60"/>
      <c r="F465" s="18">
        <f t="shared" si="11"/>
        <v>0</v>
      </c>
    </row>
    <row r="466" spans="1:6" x14ac:dyDescent="0.2">
      <c r="A466" s="69">
        <v>21.9</v>
      </c>
      <c r="B466" s="64" t="s">
        <v>414</v>
      </c>
      <c r="C466" s="60">
        <v>2</v>
      </c>
      <c r="D466" s="61" t="s">
        <v>16</v>
      </c>
      <c r="E466" s="60"/>
      <c r="F466" s="18">
        <f t="shared" si="11"/>
        <v>0</v>
      </c>
    </row>
    <row r="467" spans="1:6" x14ac:dyDescent="0.2">
      <c r="A467" s="115">
        <v>21.1</v>
      </c>
      <c r="B467" s="64" t="s">
        <v>415</v>
      </c>
      <c r="C467" s="60">
        <v>1</v>
      </c>
      <c r="D467" s="61" t="s">
        <v>16</v>
      </c>
      <c r="E467" s="60"/>
      <c r="F467" s="18">
        <f t="shared" si="11"/>
        <v>0</v>
      </c>
    </row>
    <row r="468" spans="1:6" x14ac:dyDescent="0.2">
      <c r="A468" s="115">
        <v>21.11</v>
      </c>
      <c r="B468" s="64" t="s">
        <v>416</v>
      </c>
      <c r="C468" s="60">
        <v>2</v>
      </c>
      <c r="D468" s="61" t="s">
        <v>16</v>
      </c>
      <c r="E468" s="60"/>
      <c r="F468" s="18">
        <f t="shared" si="11"/>
        <v>0</v>
      </c>
    </row>
    <row r="469" spans="1:6" x14ac:dyDescent="0.2">
      <c r="A469" s="115">
        <v>21.12</v>
      </c>
      <c r="B469" s="64" t="s">
        <v>417</v>
      </c>
      <c r="C469" s="60">
        <v>2</v>
      </c>
      <c r="D469" s="61" t="s">
        <v>16</v>
      </c>
      <c r="E469" s="60"/>
      <c r="F469" s="18">
        <f t="shared" si="11"/>
        <v>0</v>
      </c>
    </row>
    <row r="470" spans="1:6" x14ac:dyDescent="0.2">
      <c r="A470" s="115">
        <v>21.13</v>
      </c>
      <c r="B470" s="64" t="s">
        <v>418</v>
      </c>
      <c r="C470" s="60">
        <v>2</v>
      </c>
      <c r="D470" s="61" t="s">
        <v>16</v>
      </c>
      <c r="E470" s="60"/>
      <c r="F470" s="18">
        <f t="shared" si="11"/>
        <v>0</v>
      </c>
    </row>
    <row r="471" spans="1:6" x14ac:dyDescent="0.2">
      <c r="A471" s="62"/>
      <c r="B471" s="63"/>
      <c r="C471" s="60"/>
      <c r="D471" s="61"/>
      <c r="E471" s="60"/>
      <c r="F471" s="18">
        <f t="shared" si="11"/>
        <v>0</v>
      </c>
    </row>
    <row r="472" spans="1:6" x14ac:dyDescent="0.2">
      <c r="A472" s="58" t="s">
        <v>67</v>
      </c>
      <c r="B472" s="59" t="s">
        <v>419</v>
      </c>
      <c r="C472" s="60"/>
      <c r="D472" s="113"/>
      <c r="E472" s="60"/>
      <c r="F472" s="18">
        <f t="shared" si="11"/>
        <v>0</v>
      </c>
    </row>
    <row r="473" spans="1:6" x14ac:dyDescent="0.2">
      <c r="A473" s="58"/>
      <c r="B473" s="59"/>
      <c r="C473" s="60"/>
      <c r="D473" s="113"/>
      <c r="E473" s="60"/>
      <c r="F473" s="18">
        <f t="shared" si="11"/>
        <v>0</v>
      </c>
    </row>
    <row r="474" spans="1:6" x14ac:dyDescent="0.2">
      <c r="A474" s="111">
        <v>1</v>
      </c>
      <c r="B474" s="100" t="s">
        <v>295</v>
      </c>
      <c r="C474" s="60">
        <v>1</v>
      </c>
      <c r="D474" s="113" t="s">
        <v>16</v>
      </c>
      <c r="E474" s="60"/>
      <c r="F474" s="18">
        <f t="shared" si="11"/>
        <v>0</v>
      </c>
    </row>
    <row r="475" spans="1:6" x14ac:dyDescent="0.2">
      <c r="A475" s="111">
        <v>2</v>
      </c>
      <c r="B475" s="64" t="s">
        <v>296</v>
      </c>
      <c r="C475" s="60">
        <v>1</v>
      </c>
      <c r="D475" s="113" t="s">
        <v>16</v>
      </c>
      <c r="E475" s="60"/>
      <c r="F475" s="18">
        <f t="shared" si="11"/>
        <v>0</v>
      </c>
    </row>
    <row r="476" spans="1:6" x14ac:dyDescent="0.2">
      <c r="A476" s="133"/>
      <c r="B476" s="64"/>
      <c r="C476" s="60"/>
      <c r="D476" s="113"/>
      <c r="E476" s="60"/>
      <c r="F476" s="18">
        <f t="shared" si="11"/>
        <v>0</v>
      </c>
    </row>
    <row r="477" spans="1:6" x14ac:dyDescent="0.2">
      <c r="A477" s="132">
        <v>3</v>
      </c>
      <c r="B477" s="67" t="s">
        <v>420</v>
      </c>
      <c r="C477" s="60"/>
      <c r="D477" s="113"/>
      <c r="E477" s="60"/>
      <c r="F477" s="18">
        <f t="shared" si="11"/>
        <v>0</v>
      </c>
    </row>
    <row r="478" spans="1:6" ht="25.5" x14ac:dyDescent="0.2">
      <c r="A478" s="62">
        <v>3.1</v>
      </c>
      <c r="B478" s="64" t="s">
        <v>421</v>
      </c>
      <c r="C478" s="60">
        <v>0.36</v>
      </c>
      <c r="D478" s="113" t="s">
        <v>29</v>
      </c>
      <c r="E478" s="60"/>
      <c r="F478" s="18">
        <f t="shared" si="11"/>
        <v>0</v>
      </c>
    </row>
    <row r="479" spans="1:6" x14ac:dyDescent="0.2">
      <c r="A479" s="62">
        <v>3.2</v>
      </c>
      <c r="B479" s="64" t="s">
        <v>422</v>
      </c>
      <c r="C479" s="60">
        <v>0.47</v>
      </c>
      <c r="D479" s="113" t="s">
        <v>29</v>
      </c>
      <c r="E479" s="60"/>
      <c r="F479" s="18">
        <f t="shared" si="11"/>
        <v>0</v>
      </c>
    </row>
    <row r="480" spans="1:6" x14ac:dyDescent="0.2">
      <c r="A480" s="62">
        <v>3.3</v>
      </c>
      <c r="B480" s="64" t="s">
        <v>423</v>
      </c>
      <c r="C480" s="60">
        <v>0.14000000000000001</v>
      </c>
      <c r="D480" s="113" t="s">
        <v>29</v>
      </c>
      <c r="E480" s="60"/>
      <c r="F480" s="18">
        <f t="shared" si="11"/>
        <v>0</v>
      </c>
    </row>
    <row r="481" spans="1:6" x14ac:dyDescent="0.2">
      <c r="A481" s="62">
        <v>3.4</v>
      </c>
      <c r="B481" s="64" t="s">
        <v>424</v>
      </c>
      <c r="C481" s="60">
        <v>0.21</v>
      </c>
      <c r="D481" s="113" t="s">
        <v>29</v>
      </c>
      <c r="E481" s="60"/>
      <c r="F481" s="18">
        <f t="shared" si="11"/>
        <v>0</v>
      </c>
    </row>
    <row r="482" spans="1:6" x14ac:dyDescent="0.2">
      <c r="A482" s="62">
        <v>3.5</v>
      </c>
      <c r="B482" s="64" t="s">
        <v>425</v>
      </c>
      <c r="C482" s="60">
        <v>0.26</v>
      </c>
      <c r="D482" s="113" t="s">
        <v>29</v>
      </c>
      <c r="E482" s="60"/>
      <c r="F482" s="18">
        <f t="shared" si="11"/>
        <v>0</v>
      </c>
    </row>
    <row r="483" spans="1:6" x14ac:dyDescent="0.2">
      <c r="A483" s="71">
        <v>3.6</v>
      </c>
      <c r="B483" s="72" t="s">
        <v>426</v>
      </c>
      <c r="C483" s="73">
        <v>0.53</v>
      </c>
      <c r="D483" s="134" t="s">
        <v>29</v>
      </c>
      <c r="E483" s="73"/>
      <c r="F483" s="38">
        <f t="shared" si="11"/>
        <v>0</v>
      </c>
    </row>
    <row r="484" spans="1:6" x14ac:dyDescent="0.2">
      <c r="A484" s="62"/>
      <c r="B484" s="64"/>
      <c r="C484" s="60"/>
      <c r="D484" s="113"/>
      <c r="E484" s="60"/>
      <c r="F484" s="18">
        <f t="shared" si="11"/>
        <v>0</v>
      </c>
    </row>
    <row r="485" spans="1:6" x14ac:dyDescent="0.2">
      <c r="A485" s="111">
        <v>4</v>
      </c>
      <c r="B485" s="64" t="s">
        <v>427</v>
      </c>
      <c r="C485" s="60">
        <v>5.4</v>
      </c>
      <c r="D485" s="113" t="s">
        <v>76</v>
      </c>
      <c r="E485" s="60"/>
      <c r="F485" s="18">
        <f t="shared" si="11"/>
        <v>0</v>
      </c>
    </row>
    <row r="486" spans="1:6" x14ac:dyDescent="0.2">
      <c r="A486" s="111">
        <v>5</v>
      </c>
      <c r="B486" s="64" t="s">
        <v>428</v>
      </c>
      <c r="C486" s="60">
        <v>5.13</v>
      </c>
      <c r="D486" s="113" t="s">
        <v>76</v>
      </c>
      <c r="E486" s="60"/>
      <c r="F486" s="18">
        <f t="shared" si="11"/>
        <v>0</v>
      </c>
    </row>
    <row r="487" spans="1:6" x14ac:dyDescent="0.2">
      <c r="A487" s="133"/>
      <c r="B487" s="64"/>
      <c r="C487" s="60"/>
      <c r="D487" s="113"/>
      <c r="E487" s="60"/>
      <c r="F487" s="18">
        <f t="shared" si="11"/>
        <v>0</v>
      </c>
    </row>
    <row r="488" spans="1:6" x14ac:dyDescent="0.2">
      <c r="A488" s="132">
        <v>6</v>
      </c>
      <c r="B488" s="67" t="s">
        <v>223</v>
      </c>
      <c r="C488" s="60"/>
      <c r="D488" s="113"/>
      <c r="E488" s="60"/>
      <c r="F488" s="18">
        <f t="shared" si="11"/>
        <v>0</v>
      </c>
    </row>
    <row r="489" spans="1:6" x14ac:dyDescent="0.2">
      <c r="A489" s="133">
        <v>6.1</v>
      </c>
      <c r="B489" s="64" t="s">
        <v>429</v>
      </c>
      <c r="C489" s="60">
        <v>22.08</v>
      </c>
      <c r="D489" s="113" t="s">
        <v>76</v>
      </c>
      <c r="E489" s="60"/>
      <c r="F489" s="18">
        <f t="shared" si="11"/>
        <v>0</v>
      </c>
    </row>
    <row r="490" spans="1:6" x14ac:dyDescent="0.2">
      <c r="A490" s="133">
        <v>6.2</v>
      </c>
      <c r="B490" s="64" t="s">
        <v>430</v>
      </c>
      <c r="C490" s="60">
        <v>5.29</v>
      </c>
      <c r="D490" s="113" t="s">
        <v>76</v>
      </c>
      <c r="E490" s="60"/>
      <c r="F490" s="18">
        <f t="shared" si="11"/>
        <v>0</v>
      </c>
    </row>
    <row r="491" spans="1:6" x14ac:dyDescent="0.2">
      <c r="A491" s="133">
        <v>6.3</v>
      </c>
      <c r="B491" s="64" t="s">
        <v>321</v>
      </c>
      <c r="C491" s="60">
        <v>32.880000000000003</v>
      </c>
      <c r="D491" s="113" t="s">
        <v>76</v>
      </c>
      <c r="E491" s="60"/>
      <c r="F491" s="18">
        <f t="shared" si="11"/>
        <v>0</v>
      </c>
    </row>
    <row r="492" spans="1:6" x14ac:dyDescent="0.2">
      <c r="A492" s="133">
        <v>6.4</v>
      </c>
      <c r="B492" s="64" t="s">
        <v>287</v>
      </c>
      <c r="C492" s="60">
        <v>128.4</v>
      </c>
      <c r="D492" s="113" t="s">
        <v>76</v>
      </c>
      <c r="E492" s="60"/>
      <c r="F492" s="18">
        <f t="shared" si="11"/>
        <v>0</v>
      </c>
    </row>
    <row r="493" spans="1:6" x14ac:dyDescent="0.2">
      <c r="A493" s="133">
        <v>6.5</v>
      </c>
      <c r="B493" s="64" t="s">
        <v>431</v>
      </c>
      <c r="C493" s="65">
        <v>2.56</v>
      </c>
      <c r="D493" s="112" t="s">
        <v>76</v>
      </c>
      <c r="E493" s="65"/>
      <c r="F493" s="29">
        <f>ROUND(C493*E493,2)</f>
        <v>0</v>
      </c>
    </row>
    <row r="494" spans="1:6" x14ac:dyDescent="0.2">
      <c r="A494" s="133">
        <v>6.6</v>
      </c>
      <c r="B494" s="64" t="s">
        <v>122</v>
      </c>
      <c r="C494" s="60">
        <v>28.8</v>
      </c>
      <c r="D494" s="113" t="s">
        <v>115</v>
      </c>
      <c r="E494" s="60"/>
      <c r="F494" s="18">
        <f>ROUND(C494*E494,2)</f>
        <v>0</v>
      </c>
    </row>
    <row r="495" spans="1:6" x14ac:dyDescent="0.2">
      <c r="A495" s="62"/>
      <c r="B495" s="83"/>
      <c r="C495" s="113"/>
      <c r="D495" s="60"/>
      <c r="E495" s="60"/>
      <c r="F495" s="18">
        <f t="shared" si="11"/>
        <v>0</v>
      </c>
    </row>
    <row r="496" spans="1:6" x14ac:dyDescent="0.2">
      <c r="A496" s="70">
        <v>7</v>
      </c>
      <c r="B496" s="64" t="s">
        <v>432</v>
      </c>
      <c r="C496" s="60">
        <v>1</v>
      </c>
      <c r="D496" s="61" t="s">
        <v>16</v>
      </c>
      <c r="E496" s="60"/>
      <c r="F496" s="18">
        <f t="shared" ref="F496:F559" si="12">ROUND(C496*E496,2)</f>
        <v>0</v>
      </c>
    </row>
    <row r="497" spans="1:6" x14ac:dyDescent="0.2">
      <c r="A497" s="111">
        <v>8</v>
      </c>
      <c r="B497" s="64" t="s">
        <v>433</v>
      </c>
      <c r="C497" s="60">
        <v>6</v>
      </c>
      <c r="D497" s="113" t="s">
        <v>76</v>
      </c>
      <c r="E497" s="60"/>
      <c r="F497" s="18">
        <f t="shared" si="12"/>
        <v>0</v>
      </c>
    </row>
    <row r="498" spans="1:6" x14ac:dyDescent="0.2">
      <c r="A498" s="133"/>
      <c r="B498" s="64"/>
      <c r="C498" s="60"/>
      <c r="D498" s="113"/>
      <c r="E498" s="60"/>
      <c r="F498" s="18">
        <f t="shared" si="12"/>
        <v>0</v>
      </c>
    </row>
    <row r="499" spans="1:6" x14ac:dyDescent="0.2">
      <c r="A499" s="132">
        <v>9</v>
      </c>
      <c r="B499" s="67" t="s">
        <v>434</v>
      </c>
      <c r="C499" s="60"/>
      <c r="D499" s="113"/>
      <c r="E499" s="60"/>
      <c r="F499" s="18">
        <f t="shared" si="12"/>
        <v>0</v>
      </c>
    </row>
    <row r="500" spans="1:6" x14ac:dyDescent="0.2">
      <c r="A500" s="69">
        <v>9.1</v>
      </c>
      <c r="B500" s="64" t="s">
        <v>435</v>
      </c>
      <c r="C500" s="60">
        <v>1</v>
      </c>
      <c r="D500" s="113" t="s">
        <v>16</v>
      </c>
      <c r="E500" s="60"/>
      <c r="F500" s="18">
        <f t="shared" si="12"/>
        <v>0</v>
      </c>
    </row>
    <row r="501" spans="1:6" x14ac:dyDescent="0.2">
      <c r="A501" s="69">
        <v>9.1999999999999993</v>
      </c>
      <c r="B501" s="64" t="s">
        <v>436</v>
      </c>
      <c r="C501" s="60">
        <v>3</v>
      </c>
      <c r="D501" s="113" t="s">
        <v>16</v>
      </c>
      <c r="E501" s="60"/>
      <c r="F501" s="18">
        <f t="shared" si="12"/>
        <v>0</v>
      </c>
    </row>
    <row r="502" spans="1:6" x14ac:dyDescent="0.2">
      <c r="A502" s="69"/>
      <c r="B502" s="64"/>
      <c r="C502" s="60"/>
      <c r="D502" s="113"/>
      <c r="E502" s="60"/>
      <c r="F502" s="18">
        <f t="shared" si="12"/>
        <v>0</v>
      </c>
    </row>
    <row r="503" spans="1:6" x14ac:dyDescent="0.2">
      <c r="A503" s="135">
        <v>10</v>
      </c>
      <c r="B503" s="136" t="s">
        <v>437</v>
      </c>
      <c r="C503" s="60"/>
      <c r="D503" s="113"/>
      <c r="E503" s="60"/>
      <c r="F503" s="18">
        <f t="shared" si="12"/>
        <v>0</v>
      </c>
    </row>
    <row r="504" spans="1:6" x14ac:dyDescent="0.2">
      <c r="A504" s="137">
        <v>10.1</v>
      </c>
      <c r="B504" s="138" t="s">
        <v>438</v>
      </c>
      <c r="C504" s="60">
        <v>2</v>
      </c>
      <c r="D504" s="113" t="s">
        <v>16</v>
      </c>
      <c r="E504" s="60"/>
      <c r="F504" s="18">
        <f t="shared" si="12"/>
        <v>0</v>
      </c>
    </row>
    <row r="505" spans="1:6" x14ac:dyDescent="0.2">
      <c r="A505" s="137">
        <v>10.199999999999999</v>
      </c>
      <c r="B505" s="138" t="s">
        <v>439</v>
      </c>
      <c r="C505" s="65">
        <v>5</v>
      </c>
      <c r="D505" s="112" t="s">
        <v>16</v>
      </c>
      <c r="E505" s="65"/>
      <c r="F505" s="29">
        <f t="shared" si="12"/>
        <v>0</v>
      </c>
    </row>
    <row r="506" spans="1:6" ht="25.5" x14ac:dyDescent="0.2">
      <c r="A506" s="137">
        <v>10.3</v>
      </c>
      <c r="B506" s="138" t="s">
        <v>440</v>
      </c>
      <c r="C506" s="65">
        <v>1</v>
      </c>
      <c r="D506" s="112" t="s">
        <v>16</v>
      </c>
      <c r="E506" s="65"/>
      <c r="F506" s="29">
        <f t="shared" si="12"/>
        <v>0</v>
      </c>
    </row>
    <row r="507" spans="1:6" ht="38.25" x14ac:dyDescent="0.2">
      <c r="A507" s="137">
        <v>10.4</v>
      </c>
      <c r="B507" s="138" t="s">
        <v>441</v>
      </c>
      <c r="C507" s="65">
        <v>2</v>
      </c>
      <c r="D507" s="112" t="s">
        <v>16</v>
      </c>
      <c r="E507" s="65"/>
      <c r="F507" s="29">
        <f t="shared" si="12"/>
        <v>0</v>
      </c>
    </row>
    <row r="508" spans="1:6" x14ac:dyDescent="0.2">
      <c r="A508" s="137">
        <v>10.5</v>
      </c>
      <c r="B508" s="138" t="s">
        <v>442</v>
      </c>
      <c r="C508" s="60">
        <v>1</v>
      </c>
      <c r="D508" s="113" t="s">
        <v>16</v>
      </c>
      <c r="E508" s="60"/>
      <c r="F508" s="18">
        <f t="shared" si="12"/>
        <v>0</v>
      </c>
    </row>
    <row r="509" spans="1:6" x14ac:dyDescent="0.2">
      <c r="A509" s="137">
        <v>10.5</v>
      </c>
      <c r="B509" s="138" t="s">
        <v>443</v>
      </c>
      <c r="C509" s="60">
        <v>1</v>
      </c>
      <c r="D509" s="113" t="s">
        <v>16</v>
      </c>
      <c r="E509" s="60"/>
      <c r="F509" s="18">
        <f t="shared" si="12"/>
        <v>0</v>
      </c>
    </row>
    <row r="510" spans="1:6" ht="6" customHeight="1" x14ac:dyDescent="0.2">
      <c r="A510" s="62"/>
      <c r="B510" s="64"/>
      <c r="C510" s="60"/>
      <c r="D510" s="113"/>
      <c r="E510" s="60"/>
      <c r="F510" s="18">
        <f t="shared" si="12"/>
        <v>0</v>
      </c>
    </row>
    <row r="511" spans="1:6" x14ac:dyDescent="0.2">
      <c r="A511" s="111">
        <v>11</v>
      </c>
      <c r="B511" s="64" t="s">
        <v>444</v>
      </c>
      <c r="C511" s="60">
        <v>1</v>
      </c>
      <c r="D511" s="113" t="s">
        <v>16</v>
      </c>
      <c r="E511" s="60"/>
      <c r="F511" s="18">
        <f t="shared" si="12"/>
        <v>0</v>
      </c>
    </row>
    <row r="512" spans="1:6" ht="9" customHeight="1" x14ac:dyDescent="0.2">
      <c r="A512" s="62"/>
      <c r="B512" s="63"/>
      <c r="C512" s="60"/>
      <c r="D512" s="113"/>
      <c r="E512" s="60"/>
      <c r="F512" s="18">
        <f t="shared" si="12"/>
        <v>0</v>
      </c>
    </row>
    <row r="513" spans="1:6" ht="51" x14ac:dyDescent="0.2">
      <c r="A513" s="119">
        <v>12</v>
      </c>
      <c r="B513" s="136" t="s">
        <v>445</v>
      </c>
      <c r="C513" s="60"/>
      <c r="D513" s="113"/>
      <c r="E513" s="60"/>
      <c r="F513" s="18">
        <f t="shared" si="12"/>
        <v>0</v>
      </c>
    </row>
    <row r="514" spans="1:6" ht="26.25" customHeight="1" x14ac:dyDescent="0.2">
      <c r="A514" s="137">
        <v>12.1</v>
      </c>
      <c r="B514" s="138" t="s">
        <v>446</v>
      </c>
      <c r="C514" s="77">
        <v>1</v>
      </c>
      <c r="D514" s="139" t="s">
        <v>16</v>
      </c>
      <c r="E514" s="77"/>
      <c r="F514" s="29">
        <f t="shared" si="12"/>
        <v>0</v>
      </c>
    </row>
    <row r="515" spans="1:6" ht="25.5" x14ac:dyDescent="0.2">
      <c r="A515" s="137">
        <v>12.2</v>
      </c>
      <c r="B515" s="138" t="s">
        <v>447</v>
      </c>
      <c r="C515" s="77">
        <v>1</v>
      </c>
      <c r="D515" s="139" t="s">
        <v>16</v>
      </c>
      <c r="E515" s="77"/>
      <c r="F515" s="29">
        <f t="shared" si="12"/>
        <v>0</v>
      </c>
    </row>
    <row r="516" spans="1:6" ht="25.5" x14ac:dyDescent="0.2">
      <c r="A516" s="137">
        <v>12.3</v>
      </c>
      <c r="B516" s="138" t="s">
        <v>448</v>
      </c>
      <c r="C516" s="77">
        <v>2</v>
      </c>
      <c r="D516" s="139" t="s">
        <v>16</v>
      </c>
      <c r="E516" s="77"/>
      <c r="F516" s="29">
        <f t="shared" si="12"/>
        <v>0</v>
      </c>
    </row>
    <row r="517" spans="1:6" x14ac:dyDescent="0.2">
      <c r="A517" s="62"/>
      <c r="B517" s="64"/>
      <c r="C517" s="60"/>
      <c r="D517" s="113"/>
      <c r="E517" s="60"/>
      <c r="F517" s="18">
        <f t="shared" si="12"/>
        <v>0</v>
      </c>
    </row>
    <row r="518" spans="1:6" ht="25.5" x14ac:dyDescent="0.2">
      <c r="A518" s="140">
        <v>13</v>
      </c>
      <c r="B518" s="138" t="s">
        <v>449</v>
      </c>
      <c r="C518" s="77">
        <v>1</v>
      </c>
      <c r="D518" s="139" t="s">
        <v>16</v>
      </c>
      <c r="E518" s="77"/>
      <c r="F518" s="29">
        <f t="shared" si="12"/>
        <v>0</v>
      </c>
    </row>
    <row r="519" spans="1:6" x14ac:dyDescent="0.2">
      <c r="A519" s="140">
        <v>14</v>
      </c>
      <c r="B519" s="138" t="s">
        <v>450</v>
      </c>
      <c r="C519" s="83">
        <v>1</v>
      </c>
      <c r="D519" s="141" t="s">
        <v>16</v>
      </c>
      <c r="E519" s="83"/>
      <c r="F519" s="18">
        <f t="shared" si="12"/>
        <v>0</v>
      </c>
    </row>
    <row r="520" spans="1:6" x14ac:dyDescent="0.2">
      <c r="A520" s="111"/>
      <c r="B520" s="64"/>
      <c r="C520" s="60"/>
      <c r="D520" s="61"/>
      <c r="E520" s="60"/>
      <c r="F520" s="18"/>
    </row>
    <row r="521" spans="1:6" ht="25.5" x14ac:dyDescent="0.2">
      <c r="A521" s="132" t="s">
        <v>451</v>
      </c>
      <c r="B521" s="67" t="s">
        <v>452</v>
      </c>
      <c r="C521" s="60"/>
      <c r="D521" s="61"/>
      <c r="E521" s="60"/>
      <c r="F521" s="18">
        <f t="shared" si="12"/>
        <v>0</v>
      </c>
    </row>
    <row r="522" spans="1:6" x14ac:dyDescent="0.2">
      <c r="A522" s="62"/>
      <c r="B522" s="100"/>
      <c r="C522" s="142"/>
      <c r="D522" s="113"/>
      <c r="E522" s="142"/>
      <c r="F522" s="18">
        <f t="shared" si="12"/>
        <v>0</v>
      </c>
    </row>
    <row r="523" spans="1:6" x14ac:dyDescent="0.2">
      <c r="A523" s="62">
        <v>1</v>
      </c>
      <c r="B523" s="100" t="s">
        <v>295</v>
      </c>
      <c r="C523" s="142">
        <v>1</v>
      </c>
      <c r="D523" s="113" t="s">
        <v>16</v>
      </c>
      <c r="E523" s="142"/>
      <c r="F523" s="18">
        <f t="shared" si="12"/>
        <v>0</v>
      </c>
    </row>
    <row r="524" spans="1:6" x14ac:dyDescent="0.2">
      <c r="A524" s="62"/>
      <c r="B524" s="100"/>
      <c r="C524" s="142"/>
      <c r="D524" s="113"/>
      <c r="E524" s="142"/>
      <c r="F524" s="18">
        <f t="shared" si="12"/>
        <v>0</v>
      </c>
    </row>
    <row r="525" spans="1:6" x14ac:dyDescent="0.2">
      <c r="A525" s="58">
        <v>2</v>
      </c>
      <c r="B525" s="59" t="s">
        <v>296</v>
      </c>
      <c r="C525" s="142"/>
      <c r="D525" s="113"/>
      <c r="E525" s="142"/>
      <c r="F525" s="18">
        <f t="shared" si="12"/>
        <v>0</v>
      </c>
    </row>
    <row r="526" spans="1:6" ht="25.5" x14ac:dyDescent="0.2">
      <c r="A526" s="118">
        <v>2.1</v>
      </c>
      <c r="B526" s="143" t="s">
        <v>453</v>
      </c>
      <c r="C526" s="144">
        <v>16.09</v>
      </c>
      <c r="D526" s="145" t="s">
        <v>29</v>
      </c>
      <c r="E526" s="144"/>
      <c r="F526" s="130">
        <f t="shared" si="12"/>
        <v>0</v>
      </c>
    </row>
    <row r="527" spans="1:6" x14ac:dyDescent="0.2">
      <c r="A527" s="69">
        <v>2.2000000000000002</v>
      </c>
      <c r="B527" s="100" t="s">
        <v>454</v>
      </c>
      <c r="C527" s="142">
        <v>6.93</v>
      </c>
      <c r="D527" s="113" t="s">
        <v>29</v>
      </c>
      <c r="E527" s="142"/>
      <c r="F527" s="18">
        <f t="shared" si="12"/>
        <v>0</v>
      </c>
    </row>
    <row r="528" spans="1:6" x14ac:dyDescent="0.2">
      <c r="A528" s="69">
        <v>2.2999999999999998</v>
      </c>
      <c r="B528" s="100" t="s">
        <v>455</v>
      </c>
      <c r="C528" s="142">
        <v>10.99</v>
      </c>
      <c r="D528" s="113" t="s">
        <v>29</v>
      </c>
      <c r="E528" s="142"/>
      <c r="F528" s="18">
        <f t="shared" si="12"/>
        <v>0</v>
      </c>
    </row>
    <row r="529" spans="1:6" x14ac:dyDescent="0.2">
      <c r="A529" s="62"/>
      <c r="B529" s="100"/>
      <c r="C529" s="142"/>
      <c r="D529" s="113"/>
      <c r="E529" s="142"/>
      <c r="F529" s="18">
        <f t="shared" si="12"/>
        <v>0</v>
      </c>
    </row>
    <row r="530" spans="1:6" x14ac:dyDescent="0.2">
      <c r="A530" s="58">
        <v>3</v>
      </c>
      <c r="B530" s="59" t="s">
        <v>456</v>
      </c>
      <c r="C530" s="142"/>
      <c r="D530" s="113"/>
      <c r="E530" s="142"/>
      <c r="F530" s="18">
        <f t="shared" si="12"/>
        <v>0</v>
      </c>
    </row>
    <row r="531" spans="1:6" ht="25.5" x14ac:dyDescent="0.2">
      <c r="A531" s="69">
        <v>3.1</v>
      </c>
      <c r="B531" s="100" t="s">
        <v>457</v>
      </c>
      <c r="C531" s="146">
        <v>6.44</v>
      </c>
      <c r="D531" s="112" t="s">
        <v>29</v>
      </c>
      <c r="E531" s="146"/>
      <c r="F531" s="29">
        <f t="shared" si="12"/>
        <v>0</v>
      </c>
    </row>
    <row r="532" spans="1:6" x14ac:dyDescent="0.2">
      <c r="A532" s="69">
        <v>3.2</v>
      </c>
      <c r="B532" s="100" t="s">
        <v>458</v>
      </c>
      <c r="C532" s="142">
        <v>0.24</v>
      </c>
      <c r="D532" s="113" t="s">
        <v>29</v>
      </c>
      <c r="E532" s="142"/>
      <c r="F532" s="18">
        <f t="shared" si="12"/>
        <v>0</v>
      </c>
    </row>
    <row r="533" spans="1:6" x14ac:dyDescent="0.2">
      <c r="A533" s="69">
        <v>3.3</v>
      </c>
      <c r="B533" s="100" t="s">
        <v>459</v>
      </c>
      <c r="C533" s="142">
        <v>6.24</v>
      </c>
      <c r="D533" s="113" t="s">
        <v>29</v>
      </c>
      <c r="E533" s="142"/>
      <c r="F533" s="18">
        <f t="shared" si="12"/>
        <v>0</v>
      </c>
    </row>
    <row r="534" spans="1:6" x14ac:dyDescent="0.2">
      <c r="A534" s="62"/>
      <c r="B534" s="100"/>
      <c r="C534" s="142"/>
      <c r="D534" s="113"/>
      <c r="E534" s="142"/>
      <c r="F534" s="18">
        <f t="shared" si="12"/>
        <v>0</v>
      </c>
    </row>
    <row r="535" spans="1:6" x14ac:dyDescent="0.2">
      <c r="A535" s="58">
        <v>4</v>
      </c>
      <c r="B535" s="59" t="s">
        <v>460</v>
      </c>
      <c r="C535" s="142"/>
      <c r="D535" s="113"/>
      <c r="E535" s="142"/>
      <c r="F535" s="18">
        <f t="shared" si="12"/>
        <v>0</v>
      </c>
    </row>
    <row r="536" spans="1:6" x14ac:dyDescent="0.2">
      <c r="A536" s="69">
        <v>4.0999999999999996</v>
      </c>
      <c r="B536" s="100" t="s">
        <v>461</v>
      </c>
      <c r="C536" s="142">
        <v>19.8</v>
      </c>
      <c r="D536" s="113" t="s">
        <v>76</v>
      </c>
      <c r="E536" s="60"/>
      <c r="F536" s="18">
        <f t="shared" si="12"/>
        <v>0</v>
      </c>
    </row>
    <row r="537" spans="1:6" x14ac:dyDescent="0.2">
      <c r="A537" s="69">
        <v>4.2</v>
      </c>
      <c r="B537" s="100" t="s">
        <v>462</v>
      </c>
      <c r="C537" s="142">
        <v>97.41</v>
      </c>
      <c r="D537" s="113" t="s">
        <v>76</v>
      </c>
      <c r="E537" s="142"/>
      <c r="F537" s="18">
        <f t="shared" si="12"/>
        <v>0</v>
      </c>
    </row>
    <row r="538" spans="1:6" x14ac:dyDescent="0.2">
      <c r="A538" s="62"/>
      <c r="B538" s="100"/>
      <c r="C538" s="142"/>
      <c r="D538" s="113"/>
      <c r="E538" s="142"/>
      <c r="F538" s="18">
        <f t="shared" si="12"/>
        <v>0</v>
      </c>
    </row>
    <row r="539" spans="1:6" x14ac:dyDescent="0.2">
      <c r="A539" s="58">
        <v>5</v>
      </c>
      <c r="B539" s="59" t="s">
        <v>463</v>
      </c>
      <c r="C539" s="142"/>
      <c r="D539" s="113"/>
      <c r="E539" s="142"/>
      <c r="F539" s="18">
        <f t="shared" si="12"/>
        <v>0</v>
      </c>
    </row>
    <row r="540" spans="1:6" x14ac:dyDescent="0.2">
      <c r="A540" s="69">
        <v>5.0999999999999996</v>
      </c>
      <c r="B540" s="100" t="s">
        <v>464</v>
      </c>
      <c r="C540" s="142">
        <v>46.2</v>
      </c>
      <c r="D540" s="113" t="s">
        <v>76</v>
      </c>
      <c r="E540" s="60"/>
      <c r="F540" s="18">
        <f t="shared" si="12"/>
        <v>0</v>
      </c>
    </row>
    <row r="541" spans="1:6" x14ac:dyDescent="0.2">
      <c r="A541" s="69">
        <v>5.2</v>
      </c>
      <c r="B541" s="100" t="s">
        <v>465</v>
      </c>
      <c r="C541" s="142">
        <v>180.38</v>
      </c>
      <c r="D541" s="113" t="s">
        <v>76</v>
      </c>
      <c r="E541" s="60"/>
      <c r="F541" s="18">
        <f t="shared" si="12"/>
        <v>0</v>
      </c>
    </row>
    <row r="542" spans="1:6" x14ac:dyDescent="0.2">
      <c r="A542" s="69">
        <v>5.3</v>
      </c>
      <c r="B542" s="100" t="s">
        <v>466</v>
      </c>
      <c r="C542" s="142">
        <v>92.64</v>
      </c>
      <c r="D542" s="113" t="s">
        <v>76</v>
      </c>
      <c r="E542" s="60"/>
      <c r="F542" s="18">
        <f t="shared" si="12"/>
        <v>0</v>
      </c>
    </row>
    <row r="543" spans="1:6" x14ac:dyDescent="0.2">
      <c r="A543" s="69">
        <v>5.4</v>
      </c>
      <c r="B543" s="100" t="s">
        <v>122</v>
      </c>
      <c r="C543" s="142">
        <v>181.86</v>
      </c>
      <c r="D543" s="113" t="s">
        <v>76</v>
      </c>
      <c r="E543" s="60"/>
      <c r="F543" s="18">
        <f t="shared" si="12"/>
        <v>0</v>
      </c>
    </row>
    <row r="544" spans="1:6" x14ac:dyDescent="0.2">
      <c r="A544" s="69">
        <v>5.5</v>
      </c>
      <c r="B544" s="100" t="s">
        <v>467</v>
      </c>
      <c r="C544" s="142">
        <v>46.2</v>
      </c>
      <c r="D544" s="113" t="s">
        <v>76</v>
      </c>
      <c r="E544" s="142"/>
      <c r="F544" s="18">
        <f t="shared" si="12"/>
        <v>0</v>
      </c>
    </row>
    <row r="545" spans="1:6" x14ac:dyDescent="0.2">
      <c r="A545" s="69">
        <v>5.6</v>
      </c>
      <c r="B545" s="100" t="s">
        <v>468</v>
      </c>
      <c r="C545" s="142">
        <v>59</v>
      </c>
      <c r="D545" s="113" t="s">
        <v>76</v>
      </c>
      <c r="E545" s="142"/>
      <c r="F545" s="18">
        <f t="shared" si="12"/>
        <v>0</v>
      </c>
    </row>
    <row r="546" spans="1:6" x14ac:dyDescent="0.2">
      <c r="A546" s="69">
        <v>5.7</v>
      </c>
      <c r="B546" s="100" t="s">
        <v>469</v>
      </c>
      <c r="C546" s="142">
        <v>54.95</v>
      </c>
      <c r="D546" s="113" t="s">
        <v>115</v>
      </c>
      <c r="E546" s="142"/>
      <c r="F546" s="18">
        <f t="shared" si="12"/>
        <v>0</v>
      </c>
    </row>
    <row r="547" spans="1:6" x14ac:dyDescent="0.2">
      <c r="A547" s="69">
        <v>5.8</v>
      </c>
      <c r="B547" s="100" t="s">
        <v>285</v>
      </c>
      <c r="C547" s="142">
        <v>26.8</v>
      </c>
      <c r="D547" s="113" t="s">
        <v>76</v>
      </c>
      <c r="E547" s="142"/>
      <c r="F547" s="18">
        <f t="shared" si="12"/>
        <v>0</v>
      </c>
    </row>
    <row r="548" spans="1:6" x14ac:dyDescent="0.2">
      <c r="A548" s="69">
        <v>5.9</v>
      </c>
      <c r="B548" s="100" t="s">
        <v>470</v>
      </c>
      <c r="C548" s="142">
        <v>281.3</v>
      </c>
      <c r="D548" s="113" t="s">
        <v>76</v>
      </c>
      <c r="E548" s="142"/>
      <c r="F548" s="18">
        <f t="shared" si="12"/>
        <v>0</v>
      </c>
    </row>
    <row r="549" spans="1:6" x14ac:dyDescent="0.2">
      <c r="A549" s="115">
        <v>5.0999999999999996</v>
      </c>
      <c r="B549" s="100" t="s">
        <v>314</v>
      </c>
      <c r="C549" s="142">
        <v>31.15</v>
      </c>
      <c r="D549" s="113" t="s">
        <v>115</v>
      </c>
      <c r="E549" s="142"/>
      <c r="F549" s="18">
        <f t="shared" si="12"/>
        <v>0</v>
      </c>
    </row>
    <row r="550" spans="1:6" x14ac:dyDescent="0.2">
      <c r="A550" s="62"/>
      <c r="B550" s="100"/>
      <c r="C550" s="142"/>
      <c r="D550" s="113"/>
      <c r="E550" s="142"/>
      <c r="F550" s="18">
        <f t="shared" si="12"/>
        <v>0</v>
      </c>
    </row>
    <row r="551" spans="1:6" x14ac:dyDescent="0.2">
      <c r="A551" s="58">
        <v>6</v>
      </c>
      <c r="B551" s="59" t="s">
        <v>471</v>
      </c>
      <c r="C551" s="142"/>
      <c r="D551" s="113"/>
      <c r="E551" s="142"/>
      <c r="F551" s="18">
        <f t="shared" si="12"/>
        <v>0</v>
      </c>
    </row>
    <row r="552" spans="1:6" x14ac:dyDescent="0.2">
      <c r="A552" s="69">
        <v>6.1</v>
      </c>
      <c r="B552" s="64" t="s">
        <v>375</v>
      </c>
      <c r="C552" s="142">
        <v>1</v>
      </c>
      <c r="D552" s="113" t="s">
        <v>16</v>
      </c>
      <c r="E552" s="142"/>
      <c r="F552" s="18">
        <f t="shared" si="12"/>
        <v>0</v>
      </c>
    </row>
    <row r="553" spans="1:6" x14ac:dyDescent="0.2">
      <c r="A553" s="69">
        <v>6.2</v>
      </c>
      <c r="B553" s="100" t="s">
        <v>472</v>
      </c>
      <c r="C553" s="142">
        <v>1</v>
      </c>
      <c r="D553" s="113" t="s">
        <v>16</v>
      </c>
      <c r="E553" s="142"/>
      <c r="F553" s="18">
        <f t="shared" si="12"/>
        <v>0</v>
      </c>
    </row>
    <row r="554" spans="1:6" x14ac:dyDescent="0.2">
      <c r="A554" s="69">
        <v>6.3</v>
      </c>
      <c r="B554" s="100" t="s">
        <v>373</v>
      </c>
      <c r="C554" s="142">
        <v>1</v>
      </c>
      <c r="D554" s="113" t="s">
        <v>16</v>
      </c>
      <c r="E554" s="142"/>
      <c r="F554" s="18">
        <f t="shared" si="12"/>
        <v>0</v>
      </c>
    </row>
    <row r="555" spans="1:6" x14ac:dyDescent="0.2">
      <c r="A555" s="69">
        <v>6.4</v>
      </c>
      <c r="B555" s="100" t="s">
        <v>473</v>
      </c>
      <c r="C555" s="142">
        <v>1</v>
      </c>
      <c r="D555" s="113" t="s">
        <v>16</v>
      </c>
      <c r="E555" s="142"/>
      <c r="F555" s="18">
        <f t="shared" si="12"/>
        <v>0</v>
      </c>
    </row>
    <row r="556" spans="1:6" x14ac:dyDescent="0.2">
      <c r="A556" s="69">
        <v>6.5</v>
      </c>
      <c r="B556" s="64" t="s">
        <v>376</v>
      </c>
      <c r="C556" s="142">
        <v>1</v>
      </c>
      <c r="D556" s="113" t="s">
        <v>16</v>
      </c>
      <c r="E556" s="142"/>
      <c r="F556" s="18">
        <f t="shared" si="12"/>
        <v>0</v>
      </c>
    </row>
    <row r="557" spans="1:6" x14ac:dyDescent="0.2">
      <c r="A557" s="69">
        <v>6.6</v>
      </c>
      <c r="B557" s="64" t="s">
        <v>377</v>
      </c>
      <c r="C557" s="142">
        <v>1</v>
      </c>
      <c r="D557" s="113" t="s">
        <v>16</v>
      </c>
      <c r="E557" s="142"/>
      <c r="F557" s="18">
        <f t="shared" si="12"/>
        <v>0</v>
      </c>
    </row>
    <row r="558" spans="1:6" x14ac:dyDescent="0.2">
      <c r="A558" s="69">
        <v>6.7</v>
      </c>
      <c r="B558" s="100" t="s">
        <v>474</v>
      </c>
      <c r="C558" s="142">
        <v>1</v>
      </c>
      <c r="D558" s="113" t="s">
        <v>16</v>
      </c>
      <c r="E558" s="142"/>
      <c r="F558" s="18">
        <f t="shared" si="12"/>
        <v>0</v>
      </c>
    </row>
    <row r="559" spans="1:6" x14ac:dyDescent="0.2">
      <c r="A559" s="69">
        <v>6.8</v>
      </c>
      <c r="B559" s="100" t="s">
        <v>475</v>
      </c>
      <c r="C559" s="142">
        <v>3</v>
      </c>
      <c r="D559" s="113" t="s">
        <v>16</v>
      </c>
      <c r="E559" s="142"/>
      <c r="F559" s="18">
        <f t="shared" si="12"/>
        <v>0</v>
      </c>
    </row>
    <row r="560" spans="1:6" x14ac:dyDescent="0.2">
      <c r="A560" s="69">
        <v>6.9</v>
      </c>
      <c r="B560" s="100" t="s">
        <v>476</v>
      </c>
      <c r="C560" s="142">
        <v>1</v>
      </c>
      <c r="D560" s="113" t="s">
        <v>16</v>
      </c>
      <c r="E560" s="142"/>
      <c r="F560" s="18">
        <f t="shared" ref="F560:F628" si="13">ROUND(C560*E560,2)</f>
        <v>0</v>
      </c>
    </row>
    <row r="561" spans="1:6" x14ac:dyDescent="0.2">
      <c r="A561" s="115">
        <v>6.1</v>
      </c>
      <c r="B561" s="100" t="s">
        <v>477</v>
      </c>
      <c r="C561" s="142">
        <v>1</v>
      </c>
      <c r="D561" s="113" t="s">
        <v>16</v>
      </c>
      <c r="E561" s="142"/>
      <c r="F561" s="18">
        <f t="shared" si="13"/>
        <v>0</v>
      </c>
    </row>
    <row r="562" spans="1:6" x14ac:dyDescent="0.2">
      <c r="A562" s="115">
        <v>6.11</v>
      </c>
      <c r="B562" s="100" t="s">
        <v>478</v>
      </c>
      <c r="C562" s="142">
        <v>1</v>
      </c>
      <c r="D562" s="113" t="s">
        <v>16</v>
      </c>
      <c r="E562" s="142"/>
      <c r="F562" s="18">
        <f t="shared" si="13"/>
        <v>0</v>
      </c>
    </row>
    <row r="563" spans="1:6" x14ac:dyDescent="0.2">
      <c r="A563" s="62"/>
      <c r="B563" s="100"/>
      <c r="C563" s="142"/>
      <c r="D563" s="113"/>
      <c r="E563" s="142"/>
      <c r="F563" s="18">
        <f t="shared" si="13"/>
        <v>0</v>
      </c>
    </row>
    <row r="564" spans="1:6" x14ac:dyDescent="0.2">
      <c r="A564" s="58">
        <v>7</v>
      </c>
      <c r="B564" s="59" t="s">
        <v>479</v>
      </c>
      <c r="C564" s="142"/>
      <c r="D564" s="113"/>
      <c r="E564" s="142"/>
      <c r="F564" s="18">
        <f t="shared" si="13"/>
        <v>0</v>
      </c>
    </row>
    <row r="565" spans="1:6" x14ac:dyDescent="0.2">
      <c r="A565" s="69">
        <v>7.1</v>
      </c>
      <c r="B565" s="100" t="s">
        <v>480</v>
      </c>
      <c r="C565" s="142">
        <v>8</v>
      </c>
      <c r="D565" s="113" t="s">
        <v>16</v>
      </c>
      <c r="E565" s="142"/>
      <c r="F565" s="18">
        <f t="shared" si="13"/>
        <v>0</v>
      </c>
    </row>
    <row r="566" spans="1:6" x14ac:dyDescent="0.2">
      <c r="A566" s="69">
        <v>7.2</v>
      </c>
      <c r="B566" s="100" t="s">
        <v>481</v>
      </c>
      <c r="C566" s="142">
        <v>10</v>
      </c>
      <c r="D566" s="113" t="s">
        <v>16</v>
      </c>
      <c r="E566" s="142"/>
      <c r="F566" s="18">
        <f t="shared" si="13"/>
        <v>0</v>
      </c>
    </row>
    <row r="567" spans="1:6" x14ac:dyDescent="0.2">
      <c r="A567" s="69">
        <v>7.3</v>
      </c>
      <c r="B567" s="100" t="s">
        <v>482</v>
      </c>
      <c r="C567" s="142">
        <v>8</v>
      </c>
      <c r="D567" s="113" t="s">
        <v>16</v>
      </c>
      <c r="E567" s="142"/>
      <c r="F567" s="18">
        <f t="shared" si="13"/>
        <v>0</v>
      </c>
    </row>
    <row r="568" spans="1:6" x14ac:dyDescent="0.2">
      <c r="A568" s="69">
        <v>7.4</v>
      </c>
      <c r="B568" s="100" t="s">
        <v>483</v>
      </c>
      <c r="C568" s="142">
        <v>1</v>
      </c>
      <c r="D568" s="113" t="s">
        <v>16</v>
      </c>
      <c r="E568" s="142"/>
      <c r="F568" s="18">
        <f t="shared" si="13"/>
        <v>0</v>
      </c>
    </row>
    <row r="569" spans="1:6" x14ac:dyDescent="0.2">
      <c r="A569" s="69">
        <v>7.5</v>
      </c>
      <c r="B569" s="100" t="s">
        <v>484</v>
      </c>
      <c r="C569" s="142">
        <v>1</v>
      </c>
      <c r="D569" s="113" t="s">
        <v>16</v>
      </c>
      <c r="E569" s="142"/>
      <c r="F569" s="18">
        <f t="shared" si="13"/>
        <v>0</v>
      </c>
    </row>
    <row r="570" spans="1:6" x14ac:dyDescent="0.2">
      <c r="A570" s="62"/>
      <c r="B570" s="100"/>
      <c r="C570" s="142"/>
      <c r="D570" s="113"/>
      <c r="E570" s="142"/>
      <c r="F570" s="18">
        <f t="shared" si="13"/>
        <v>0</v>
      </c>
    </row>
    <row r="571" spans="1:6" x14ac:dyDescent="0.2">
      <c r="A571" s="58">
        <v>8</v>
      </c>
      <c r="B571" s="59" t="s">
        <v>485</v>
      </c>
      <c r="C571" s="142"/>
      <c r="D571" s="113"/>
      <c r="E571" s="142"/>
      <c r="F571" s="18">
        <f t="shared" si="13"/>
        <v>0</v>
      </c>
    </row>
    <row r="572" spans="1:6" x14ac:dyDescent="0.2">
      <c r="A572" s="69">
        <v>8.1</v>
      </c>
      <c r="B572" s="100" t="s">
        <v>486</v>
      </c>
      <c r="C572" s="142">
        <v>5</v>
      </c>
      <c r="D572" s="113" t="s">
        <v>16</v>
      </c>
      <c r="E572" s="142"/>
      <c r="F572" s="18">
        <f t="shared" si="13"/>
        <v>0</v>
      </c>
    </row>
    <row r="573" spans="1:6" x14ac:dyDescent="0.2">
      <c r="A573" s="62"/>
      <c r="B573" s="100"/>
      <c r="C573" s="142"/>
      <c r="D573" s="113"/>
      <c r="E573" s="142"/>
      <c r="F573" s="18">
        <f t="shared" si="13"/>
        <v>0</v>
      </c>
    </row>
    <row r="574" spans="1:6" x14ac:dyDescent="0.2">
      <c r="A574" s="58">
        <v>9</v>
      </c>
      <c r="B574" s="59" t="s">
        <v>487</v>
      </c>
      <c r="C574" s="142"/>
      <c r="D574" s="113"/>
      <c r="E574" s="142"/>
      <c r="F574" s="18">
        <f t="shared" si="13"/>
        <v>0</v>
      </c>
    </row>
    <row r="575" spans="1:6" x14ac:dyDescent="0.2">
      <c r="A575" s="69">
        <v>9.1</v>
      </c>
      <c r="B575" s="100" t="s">
        <v>488</v>
      </c>
      <c r="C575" s="142">
        <v>80.48</v>
      </c>
      <c r="D575" s="113" t="s">
        <v>327</v>
      </c>
      <c r="E575" s="142"/>
      <c r="F575" s="18">
        <f t="shared" si="13"/>
        <v>0</v>
      </c>
    </row>
    <row r="576" spans="1:6" x14ac:dyDescent="0.2">
      <c r="A576" s="69"/>
      <c r="B576" s="100"/>
      <c r="C576" s="142"/>
      <c r="D576" s="113"/>
      <c r="E576" s="142"/>
      <c r="F576" s="18">
        <f t="shared" si="13"/>
        <v>0</v>
      </c>
    </row>
    <row r="577" spans="1:6" x14ac:dyDescent="0.2">
      <c r="A577" s="71">
        <v>10</v>
      </c>
      <c r="B577" s="143" t="s">
        <v>489</v>
      </c>
      <c r="C577" s="147">
        <v>1</v>
      </c>
      <c r="D577" s="134" t="s">
        <v>16</v>
      </c>
      <c r="E577" s="147"/>
      <c r="F577" s="38">
        <f t="shared" si="13"/>
        <v>0</v>
      </c>
    </row>
    <row r="578" spans="1:6" x14ac:dyDescent="0.2">
      <c r="A578" s="148"/>
      <c r="B578" s="59"/>
      <c r="C578" s="142"/>
      <c r="D578" s="113"/>
      <c r="E578" s="142"/>
      <c r="F578" s="18">
        <f t="shared" si="13"/>
        <v>0</v>
      </c>
    </row>
    <row r="579" spans="1:6" ht="12" customHeight="1" x14ac:dyDescent="0.2">
      <c r="A579" s="148" t="s">
        <v>490</v>
      </c>
      <c r="B579" s="59" t="s">
        <v>491</v>
      </c>
      <c r="C579" s="60"/>
      <c r="D579" s="61"/>
      <c r="E579" s="60"/>
      <c r="F579" s="18">
        <f t="shared" si="13"/>
        <v>0</v>
      </c>
    </row>
    <row r="580" spans="1:6" x14ac:dyDescent="0.2">
      <c r="A580" s="76"/>
      <c r="B580" s="100"/>
      <c r="C580" s="60"/>
      <c r="D580" s="61"/>
      <c r="E580" s="60"/>
      <c r="F580" s="18">
        <f t="shared" si="13"/>
        <v>0</v>
      </c>
    </row>
    <row r="581" spans="1:6" x14ac:dyDescent="0.2">
      <c r="A581" s="148">
        <v>1</v>
      </c>
      <c r="B581" s="59" t="s">
        <v>492</v>
      </c>
      <c r="C581" s="142"/>
      <c r="D581" s="113"/>
      <c r="E581" s="142"/>
      <c r="F581" s="18">
        <f t="shared" si="13"/>
        <v>0</v>
      </c>
    </row>
    <row r="582" spans="1:6" ht="25.5" x14ac:dyDescent="0.2">
      <c r="A582" s="76">
        <v>1.1000000000000001</v>
      </c>
      <c r="B582" s="100" t="s">
        <v>493</v>
      </c>
      <c r="C582" s="146">
        <v>260</v>
      </c>
      <c r="D582" s="112" t="s">
        <v>115</v>
      </c>
      <c r="E582" s="146"/>
      <c r="F582" s="29">
        <f t="shared" si="13"/>
        <v>0</v>
      </c>
    </row>
    <row r="583" spans="1:6" x14ac:dyDescent="0.2">
      <c r="A583" s="76"/>
      <c r="B583" s="100" t="s">
        <v>494</v>
      </c>
      <c r="C583" s="142">
        <v>84</v>
      </c>
      <c r="D583" s="113" t="s">
        <v>16</v>
      </c>
      <c r="E583" s="142"/>
      <c r="F583" s="18">
        <f t="shared" si="13"/>
        <v>0</v>
      </c>
    </row>
    <row r="584" spans="1:6" x14ac:dyDescent="0.2">
      <c r="A584" s="76">
        <v>1.2</v>
      </c>
      <c r="B584" s="100" t="s">
        <v>495</v>
      </c>
      <c r="C584" s="142">
        <v>5</v>
      </c>
      <c r="D584" s="113" t="s">
        <v>16</v>
      </c>
      <c r="E584" s="142"/>
      <c r="F584" s="18">
        <f t="shared" si="13"/>
        <v>0</v>
      </c>
    </row>
    <row r="585" spans="1:6" x14ac:dyDescent="0.2">
      <c r="A585" s="76">
        <v>1.3</v>
      </c>
      <c r="B585" s="100" t="s">
        <v>496</v>
      </c>
      <c r="C585" s="142">
        <v>1</v>
      </c>
      <c r="D585" s="113" t="s">
        <v>16</v>
      </c>
      <c r="E585" s="142"/>
      <c r="F585" s="18">
        <f t="shared" si="13"/>
        <v>0</v>
      </c>
    </row>
    <row r="586" spans="1:6" x14ac:dyDescent="0.2">
      <c r="A586" s="148"/>
      <c r="B586" s="59"/>
      <c r="C586" s="142"/>
      <c r="D586" s="113"/>
      <c r="E586" s="142"/>
      <c r="F586" s="18">
        <f t="shared" si="13"/>
        <v>0</v>
      </c>
    </row>
    <row r="587" spans="1:6" x14ac:dyDescent="0.2">
      <c r="A587" s="76">
        <v>2</v>
      </c>
      <c r="B587" s="100" t="s">
        <v>497</v>
      </c>
      <c r="C587" s="142">
        <v>1141.3</v>
      </c>
      <c r="D587" s="113" t="s">
        <v>76</v>
      </c>
      <c r="E587" s="142"/>
      <c r="F587" s="18">
        <f t="shared" si="13"/>
        <v>0</v>
      </c>
    </row>
    <row r="588" spans="1:6" x14ac:dyDescent="0.2">
      <c r="A588" s="148"/>
      <c r="B588" s="59"/>
      <c r="C588" s="142"/>
      <c r="D588" s="113"/>
      <c r="E588" s="142"/>
      <c r="F588" s="18">
        <f t="shared" si="13"/>
        <v>0</v>
      </c>
    </row>
    <row r="589" spans="1:6" x14ac:dyDescent="0.2">
      <c r="A589" s="148">
        <v>3</v>
      </c>
      <c r="B589" s="59" t="s">
        <v>498</v>
      </c>
      <c r="C589" s="142"/>
      <c r="D589" s="113"/>
      <c r="E589" s="142"/>
      <c r="F589" s="18">
        <f t="shared" si="13"/>
        <v>0</v>
      </c>
    </row>
    <row r="590" spans="1:6" x14ac:dyDescent="0.2">
      <c r="A590" s="76">
        <v>3.1</v>
      </c>
      <c r="B590" s="100" t="s">
        <v>499</v>
      </c>
      <c r="C590" s="142">
        <v>121.5</v>
      </c>
      <c r="D590" s="113" t="s">
        <v>115</v>
      </c>
      <c r="E590" s="142"/>
      <c r="F590" s="18">
        <f t="shared" si="13"/>
        <v>0</v>
      </c>
    </row>
    <row r="591" spans="1:6" x14ac:dyDescent="0.2">
      <c r="A591" s="76">
        <v>3.2</v>
      </c>
      <c r="B591" s="100" t="s">
        <v>500</v>
      </c>
      <c r="C591" s="142">
        <v>332.3</v>
      </c>
      <c r="D591" s="113" t="s">
        <v>115</v>
      </c>
      <c r="E591" s="142"/>
      <c r="F591" s="18">
        <f t="shared" si="13"/>
        <v>0</v>
      </c>
    </row>
    <row r="592" spans="1:6" x14ac:dyDescent="0.2">
      <c r="A592" s="76">
        <v>3.3</v>
      </c>
      <c r="B592" s="100" t="s">
        <v>501</v>
      </c>
      <c r="C592" s="142">
        <v>71.680000000000007</v>
      </c>
      <c r="D592" s="113" t="s">
        <v>76</v>
      </c>
      <c r="E592" s="142"/>
      <c r="F592" s="18">
        <f t="shared" si="13"/>
        <v>0</v>
      </c>
    </row>
    <row r="593" spans="1:6" x14ac:dyDescent="0.2">
      <c r="A593" s="76"/>
      <c r="B593" s="100"/>
      <c r="C593" s="142"/>
      <c r="D593" s="113"/>
      <c r="E593" s="142"/>
      <c r="F593" s="18">
        <f t="shared" si="13"/>
        <v>0</v>
      </c>
    </row>
    <row r="594" spans="1:6" x14ac:dyDescent="0.2">
      <c r="A594" s="148">
        <v>4</v>
      </c>
      <c r="B594" s="59" t="s">
        <v>502</v>
      </c>
      <c r="C594" s="60"/>
      <c r="D594" s="61"/>
      <c r="E594" s="60"/>
      <c r="F594" s="18">
        <f t="shared" si="13"/>
        <v>0</v>
      </c>
    </row>
    <row r="595" spans="1:6" x14ac:dyDescent="0.2">
      <c r="A595" s="149" t="s">
        <v>503</v>
      </c>
      <c r="B595" s="150" t="s">
        <v>504</v>
      </c>
      <c r="C595" s="60">
        <v>3</v>
      </c>
      <c r="D595" s="151" t="s">
        <v>21</v>
      </c>
      <c r="E595" s="152"/>
      <c r="F595" s="18">
        <f t="shared" si="13"/>
        <v>0</v>
      </c>
    </row>
    <row r="596" spans="1:6" ht="25.5" x14ac:dyDescent="0.2">
      <c r="A596" s="149" t="s">
        <v>505</v>
      </c>
      <c r="B596" s="150" t="s">
        <v>506</v>
      </c>
      <c r="C596" s="65">
        <v>314.24</v>
      </c>
      <c r="D596" s="153" t="s">
        <v>29</v>
      </c>
      <c r="E596" s="154"/>
      <c r="F596" s="29">
        <f t="shared" si="13"/>
        <v>0</v>
      </c>
    </row>
    <row r="597" spans="1:6" ht="25.5" x14ac:dyDescent="0.2">
      <c r="A597" s="149" t="s">
        <v>507</v>
      </c>
      <c r="B597" s="150" t="s">
        <v>508</v>
      </c>
      <c r="C597" s="65">
        <v>251.39</v>
      </c>
      <c r="D597" s="153" t="s">
        <v>29</v>
      </c>
      <c r="E597" s="154"/>
      <c r="F597" s="29">
        <f t="shared" si="13"/>
        <v>0</v>
      </c>
    </row>
    <row r="598" spans="1:6" x14ac:dyDescent="0.2">
      <c r="A598" s="149" t="s">
        <v>509</v>
      </c>
      <c r="B598" s="150" t="s">
        <v>510</v>
      </c>
      <c r="C598" s="60">
        <v>837.97</v>
      </c>
      <c r="D598" s="151" t="s">
        <v>76</v>
      </c>
      <c r="E598" s="152"/>
      <c r="F598" s="18">
        <f t="shared" si="13"/>
        <v>0</v>
      </c>
    </row>
    <row r="599" spans="1:6" x14ac:dyDescent="0.2">
      <c r="A599" s="149" t="s">
        <v>511</v>
      </c>
      <c r="B599" s="150" t="s">
        <v>512</v>
      </c>
      <c r="C599" s="60">
        <v>837.97</v>
      </c>
      <c r="D599" s="151" t="s">
        <v>76</v>
      </c>
      <c r="E599" s="152"/>
      <c r="F599" s="18">
        <f>ROUND(C599*E599,2)</f>
        <v>0</v>
      </c>
    </row>
    <row r="600" spans="1:6" x14ac:dyDescent="0.2">
      <c r="A600" s="149" t="s">
        <v>511</v>
      </c>
      <c r="B600" s="150" t="s">
        <v>513</v>
      </c>
      <c r="C600" s="60">
        <f>C598*0.05*1.25*110</f>
        <v>5761.0437500000007</v>
      </c>
      <c r="D600" s="151" t="s">
        <v>29</v>
      </c>
      <c r="E600" s="152"/>
      <c r="F600" s="18">
        <f>ROUND(C600*E600,2)</f>
        <v>0</v>
      </c>
    </row>
    <row r="601" spans="1:6" x14ac:dyDescent="0.2">
      <c r="A601" s="155" t="s">
        <v>514</v>
      </c>
      <c r="B601" s="156" t="s">
        <v>515</v>
      </c>
      <c r="C601" s="60"/>
      <c r="D601" s="151"/>
      <c r="E601" s="152"/>
      <c r="F601" s="18"/>
    </row>
    <row r="602" spans="1:6" x14ac:dyDescent="0.2">
      <c r="A602" s="149" t="s">
        <v>516</v>
      </c>
      <c r="B602" s="150" t="s">
        <v>517</v>
      </c>
      <c r="C602" s="60">
        <v>1</v>
      </c>
      <c r="D602" s="151" t="s">
        <v>16</v>
      </c>
      <c r="E602" s="152"/>
      <c r="F602" s="18">
        <f>ROUND(C602*E602,2)</f>
        <v>0</v>
      </c>
    </row>
    <row r="603" spans="1:6" x14ac:dyDescent="0.2">
      <c r="A603" s="149" t="s">
        <v>518</v>
      </c>
      <c r="B603" s="150" t="s">
        <v>519</v>
      </c>
      <c r="C603" s="60">
        <v>1</v>
      </c>
      <c r="D603" s="151" t="s">
        <v>16</v>
      </c>
      <c r="E603" s="152"/>
      <c r="F603" s="18">
        <f t="shared" si="13"/>
        <v>0</v>
      </c>
    </row>
    <row r="604" spans="1:6" x14ac:dyDescent="0.2">
      <c r="A604" s="76"/>
      <c r="B604" s="100"/>
      <c r="C604" s="60"/>
      <c r="D604" s="61"/>
      <c r="E604" s="60"/>
      <c r="F604" s="18">
        <f>ROUND(C604*E604,2)</f>
        <v>0</v>
      </c>
    </row>
    <row r="605" spans="1:6" x14ac:dyDescent="0.2">
      <c r="A605" s="148">
        <v>5</v>
      </c>
      <c r="B605" s="59" t="s">
        <v>520</v>
      </c>
      <c r="C605" s="60"/>
      <c r="D605" s="61"/>
      <c r="E605" s="60"/>
      <c r="F605" s="18">
        <f t="shared" si="13"/>
        <v>0</v>
      </c>
    </row>
    <row r="606" spans="1:6" x14ac:dyDescent="0.2">
      <c r="A606" s="76"/>
      <c r="B606" s="100"/>
      <c r="C606" s="60"/>
      <c r="D606" s="61"/>
      <c r="E606" s="60"/>
      <c r="F606" s="18">
        <f t="shared" si="13"/>
        <v>0</v>
      </c>
    </row>
    <row r="607" spans="1:6" x14ac:dyDescent="0.2">
      <c r="A607" s="14">
        <v>5.0999999999999996</v>
      </c>
      <c r="B607" s="157" t="s">
        <v>521</v>
      </c>
      <c r="C607" s="60"/>
      <c r="D607" s="61"/>
      <c r="E607" s="60"/>
      <c r="F607" s="18">
        <f t="shared" si="13"/>
        <v>0</v>
      </c>
    </row>
    <row r="608" spans="1:6" ht="39.75" customHeight="1" x14ac:dyDescent="0.2">
      <c r="A608" s="87" t="s">
        <v>77</v>
      </c>
      <c r="B608" s="158" t="s">
        <v>522</v>
      </c>
      <c r="C608" s="159">
        <v>25</v>
      </c>
      <c r="D608" s="160" t="s">
        <v>29</v>
      </c>
      <c r="E608" s="161"/>
      <c r="F608" s="29">
        <f>ROUND(C608*E608,2)</f>
        <v>0</v>
      </c>
    </row>
    <row r="609" spans="1:6" x14ac:dyDescent="0.2">
      <c r="A609" s="87"/>
      <c r="B609" s="158"/>
      <c r="C609" s="162"/>
      <c r="D609" s="163"/>
      <c r="E609" s="46"/>
      <c r="F609" s="18">
        <f t="shared" si="13"/>
        <v>0</v>
      </c>
    </row>
    <row r="610" spans="1:6" x14ac:dyDescent="0.2">
      <c r="A610" s="87">
        <v>5.2</v>
      </c>
      <c r="B610" s="158" t="s">
        <v>523</v>
      </c>
      <c r="C610" s="162">
        <v>250</v>
      </c>
      <c r="D610" s="163" t="s">
        <v>76</v>
      </c>
      <c r="E610" s="46"/>
      <c r="F610" s="18">
        <f>ROUND(C610*E610,2)</f>
        <v>0</v>
      </c>
    </row>
    <row r="611" spans="1:6" x14ac:dyDescent="0.2">
      <c r="A611" s="87"/>
      <c r="B611" s="158"/>
      <c r="C611" s="162"/>
      <c r="D611" s="163"/>
      <c r="E611" s="46"/>
      <c r="F611" s="18">
        <f t="shared" si="13"/>
        <v>0</v>
      </c>
    </row>
    <row r="612" spans="1:6" x14ac:dyDescent="0.2">
      <c r="A612" s="14">
        <v>5.3</v>
      </c>
      <c r="B612" s="157" t="s">
        <v>524</v>
      </c>
      <c r="C612" s="162"/>
      <c r="D612" s="163"/>
      <c r="E612" s="46"/>
      <c r="F612" s="18">
        <f t="shared" si="13"/>
        <v>0</v>
      </c>
    </row>
    <row r="613" spans="1:6" x14ac:dyDescent="0.2">
      <c r="A613" s="87" t="s">
        <v>525</v>
      </c>
      <c r="B613" s="158" t="s">
        <v>526</v>
      </c>
      <c r="C613" s="162">
        <v>30</v>
      </c>
      <c r="D613" s="163" t="s">
        <v>16</v>
      </c>
      <c r="E613" s="46"/>
      <c r="F613" s="18">
        <f t="shared" si="13"/>
        <v>0</v>
      </c>
    </row>
    <row r="614" spans="1:6" ht="25.5" x14ac:dyDescent="0.2">
      <c r="A614" s="87" t="s">
        <v>527</v>
      </c>
      <c r="B614" s="158" t="s">
        <v>528</v>
      </c>
      <c r="C614" s="162">
        <v>3</v>
      </c>
      <c r="D614" s="163" t="s">
        <v>16</v>
      </c>
      <c r="E614" s="46"/>
      <c r="F614" s="18">
        <f t="shared" si="13"/>
        <v>0</v>
      </c>
    </row>
    <row r="615" spans="1:6" x14ac:dyDescent="0.2">
      <c r="A615" s="87" t="s">
        <v>529</v>
      </c>
      <c r="B615" s="158" t="s">
        <v>530</v>
      </c>
      <c r="C615" s="162">
        <v>2</v>
      </c>
      <c r="D615" s="163" t="s">
        <v>16</v>
      </c>
      <c r="E615" s="46"/>
      <c r="F615" s="18">
        <f t="shared" si="13"/>
        <v>0</v>
      </c>
    </row>
    <row r="616" spans="1:6" ht="25.5" x14ac:dyDescent="0.2">
      <c r="A616" s="87" t="s">
        <v>531</v>
      </c>
      <c r="B616" s="158" t="s">
        <v>532</v>
      </c>
      <c r="C616" s="162">
        <v>4</v>
      </c>
      <c r="D616" s="163" t="s">
        <v>16</v>
      </c>
      <c r="E616" s="46"/>
      <c r="F616" s="18">
        <f t="shared" si="13"/>
        <v>0</v>
      </c>
    </row>
    <row r="617" spans="1:6" x14ac:dyDescent="0.2">
      <c r="A617" s="87" t="s">
        <v>533</v>
      </c>
      <c r="B617" s="158" t="s">
        <v>534</v>
      </c>
      <c r="C617" s="162">
        <v>2</v>
      </c>
      <c r="D617" s="163" t="s">
        <v>16</v>
      </c>
      <c r="E617" s="46"/>
      <c r="F617" s="18">
        <f t="shared" si="13"/>
        <v>0</v>
      </c>
    </row>
    <row r="618" spans="1:6" ht="25.5" x14ac:dyDescent="0.2">
      <c r="A618" s="87" t="s">
        <v>535</v>
      </c>
      <c r="B618" s="158" t="s">
        <v>536</v>
      </c>
      <c r="C618" s="159">
        <v>1</v>
      </c>
      <c r="D618" s="160" t="s">
        <v>16</v>
      </c>
      <c r="E618" s="161"/>
      <c r="F618" s="29">
        <f t="shared" si="13"/>
        <v>0</v>
      </c>
    </row>
    <row r="619" spans="1:6" ht="25.5" x14ac:dyDescent="0.2">
      <c r="A619" s="87" t="s">
        <v>537</v>
      </c>
      <c r="B619" s="158" t="s">
        <v>538</v>
      </c>
      <c r="C619" s="159">
        <v>1</v>
      </c>
      <c r="D619" s="160" t="s">
        <v>16</v>
      </c>
      <c r="E619" s="161"/>
      <c r="F619" s="29">
        <f t="shared" si="13"/>
        <v>0</v>
      </c>
    </row>
    <row r="620" spans="1:6" ht="25.5" x14ac:dyDescent="0.2">
      <c r="A620" s="87" t="s">
        <v>539</v>
      </c>
      <c r="B620" s="158" t="s">
        <v>540</v>
      </c>
      <c r="C620" s="159">
        <v>5</v>
      </c>
      <c r="D620" s="160" t="s">
        <v>16</v>
      </c>
      <c r="E620" s="161"/>
      <c r="F620" s="29">
        <f t="shared" si="13"/>
        <v>0</v>
      </c>
    </row>
    <row r="621" spans="1:6" ht="16.5" customHeight="1" x14ac:dyDescent="0.2">
      <c r="A621" s="89" t="s">
        <v>541</v>
      </c>
      <c r="B621" s="164" t="s">
        <v>542</v>
      </c>
      <c r="C621" s="165">
        <v>1</v>
      </c>
      <c r="D621" s="166" t="s">
        <v>16</v>
      </c>
      <c r="E621" s="167"/>
      <c r="F621" s="130">
        <f t="shared" si="13"/>
        <v>0</v>
      </c>
    </row>
    <row r="622" spans="1:6" x14ac:dyDescent="0.2">
      <c r="A622" s="87" t="s">
        <v>543</v>
      </c>
      <c r="B622" s="158" t="s">
        <v>544</v>
      </c>
      <c r="C622" s="159">
        <v>1</v>
      </c>
      <c r="D622" s="160" t="s">
        <v>16</v>
      </c>
      <c r="E622" s="161"/>
      <c r="F622" s="29">
        <f t="shared" si="13"/>
        <v>0</v>
      </c>
    </row>
    <row r="623" spans="1:6" ht="25.5" x14ac:dyDescent="0.2">
      <c r="A623" s="87" t="s">
        <v>545</v>
      </c>
      <c r="B623" s="158" t="s">
        <v>546</v>
      </c>
      <c r="C623" s="159">
        <v>43</v>
      </c>
      <c r="D623" s="160" t="s">
        <v>16</v>
      </c>
      <c r="E623" s="161"/>
      <c r="F623" s="29">
        <f t="shared" si="13"/>
        <v>0</v>
      </c>
    </row>
    <row r="624" spans="1:6" ht="25.5" x14ac:dyDescent="0.2">
      <c r="A624" s="87" t="s">
        <v>547</v>
      </c>
      <c r="B624" s="158" t="s">
        <v>548</v>
      </c>
      <c r="C624" s="159">
        <v>276</v>
      </c>
      <c r="D624" s="160" t="s">
        <v>16</v>
      </c>
      <c r="E624" s="161"/>
      <c r="F624" s="29">
        <f t="shared" si="13"/>
        <v>0</v>
      </c>
    </row>
    <row r="625" spans="1:6" x14ac:dyDescent="0.2">
      <c r="A625" s="87" t="s">
        <v>549</v>
      </c>
      <c r="B625" s="158" t="s">
        <v>550</v>
      </c>
      <c r="C625" s="162">
        <v>3</v>
      </c>
      <c r="D625" s="163" t="s">
        <v>16</v>
      </c>
      <c r="E625" s="46"/>
      <c r="F625" s="18">
        <f t="shared" si="13"/>
        <v>0</v>
      </c>
    </row>
    <row r="626" spans="1:6" x14ac:dyDescent="0.2">
      <c r="A626" s="87" t="s">
        <v>551</v>
      </c>
      <c r="B626" s="158" t="s">
        <v>552</v>
      </c>
      <c r="C626" s="162">
        <v>4</v>
      </c>
      <c r="D626" s="163" t="s">
        <v>16</v>
      </c>
      <c r="E626" s="46"/>
      <c r="F626" s="18">
        <f t="shared" si="13"/>
        <v>0</v>
      </c>
    </row>
    <row r="627" spans="1:6" ht="38.25" x14ac:dyDescent="0.2">
      <c r="A627" s="87" t="s">
        <v>553</v>
      </c>
      <c r="B627" s="158" t="s">
        <v>554</v>
      </c>
      <c r="C627" s="159">
        <v>9</v>
      </c>
      <c r="D627" s="160" t="s">
        <v>16</v>
      </c>
      <c r="E627" s="161"/>
      <c r="F627" s="29">
        <f t="shared" si="13"/>
        <v>0</v>
      </c>
    </row>
    <row r="628" spans="1:6" x14ac:dyDescent="0.2">
      <c r="A628" s="87" t="s">
        <v>555</v>
      </c>
      <c r="B628" s="158" t="s">
        <v>556</v>
      </c>
      <c r="C628" s="162">
        <v>10</v>
      </c>
      <c r="D628" s="163" t="s">
        <v>16</v>
      </c>
      <c r="E628" s="46"/>
      <c r="F628" s="18">
        <f t="shared" si="13"/>
        <v>0</v>
      </c>
    </row>
    <row r="629" spans="1:6" x14ac:dyDescent="0.2">
      <c r="A629" s="87" t="s">
        <v>557</v>
      </c>
      <c r="B629" s="158" t="s">
        <v>558</v>
      </c>
      <c r="C629" s="162">
        <v>1</v>
      </c>
      <c r="D629" s="163" t="s">
        <v>16</v>
      </c>
      <c r="E629" s="46"/>
      <c r="F629" s="18">
        <f t="shared" ref="F629:F695" si="14">ROUND(C629*E629,2)</f>
        <v>0</v>
      </c>
    </row>
    <row r="630" spans="1:6" x14ac:dyDescent="0.2">
      <c r="A630" s="87" t="s">
        <v>559</v>
      </c>
      <c r="B630" s="158" t="s">
        <v>560</v>
      </c>
      <c r="C630" s="162">
        <v>1</v>
      </c>
      <c r="D630" s="163" t="s">
        <v>16</v>
      </c>
      <c r="E630" s="46"/>
      <c r="F630" s="18">
        <f t="shared" si="14"/>
        <v>0</v>
      </c>
    </row>
    <row r="631" spans="1:6" x14ac:dyDescent="0.2">
      <c r="A631" s="87" t="s">
        <v>561</v>
      </c>
      <c r="B631" s="158" t="s">
        <v>562</v>
      </c>
      <c r="C631" s="162">
        <v>36</v>
      </c>
      <c r="D631" s="163" t="s">
        <v>16</v>
      </c>
      <c r="E631" s="46"/>
      <c r="F631" s="18">
        <f t="shared" si="14"/>
        <v>0</v>
      </c>
    </row>
    <row r="632" spans="1:6" x14ac:dyDescent="0.2">
      <c r="A632" s="87" t="s">
        <v>563</v>
      </c>
      <c r="B632" s="158" t="s">
        <v>564</v>
      </c>
      <c r="C632" s="162">
        <v>5</v>
      </c>
      <c r="D632" s="163" t="s">
        <v>16</v>
      </c>
      <c r="E632" s="46"/>
      <c r="F632" s="18">
        <f t="shared" si="14"/>
        <v>0</v>
      </c>
    </row>
    <row r="633" spans="1:6" x14ac:dyDescent="0.2">
      <c r="A633" s="87" t="s">
        <v>565</v>
      </c>
      <c r="B633" s="158" t="s">
        <v>566</v>
      </c>
      <c r="C633" s="162">
        <v>1</v>
      </c>
      <c r="D633" s="163" t="s">
        <v>16</v>
      </c>
      <c r="E633" s="46"/>
      <c r="F633" s="18">
        <f t="shared" si="14"/>
        <v>0</v>
      </c>
    </row>
    <row r="634" spans="1:6" x14ac:dyDescent="0.2">
      <c r="A634" s="87" t="s">
        <v>567</v>
      </c>
      <c r="B634" s="158" t="s">
        <v>568</v>
      </c>
      <c r="C634" s="162">
        <v>1</v>
      </c>
      <c r="D634" s="163" t="s">
        <v>16</v>
      </c>
      <c r="E634" s="46"/>
      <c r="F634" s="18">
        <f t="shared" si="14"/>
        <v>0</v>
      </c>
    </row>
    <row r="635" spans="1:6" x14ac:dyDescent="0.2">
      <c r="A635" s="87" t="s">
        <v>569</v>
      </c>
      <c r="B635" s="158" t="s">
        <v>570</v>
      </c>
      <c r="C635" s="162">
        <v>113</v>
      </c>
      <c r="D635" s="163" t="s">
        <v>16</v>
      </c>
      <c r="E635" s="46"/>
      <c r="F635" s="18">
        <f t="shared" si="14"/>
        <v>0</v>
      </c>
    </row>
    <row r="636" spans="1:6" x14ac:dyDescent="0.2">
      <c r="A636" s="87" t="s">
        <v>571</v>
      </c>
      <c r="B636" s="158" t="s">
        <v>572</v>
      </c>
      <c r="C636" s="162">
        <v>4</v>
      </c>
      <c r="D636" s="163" t="s">
        <v>16</v>
      </c>
      <c r="E636" s="46"/>
      <c r="F636" s="18">
        <f t="shared" si="14"/>
        <v>0</v>
      </c>
    </row>
    <row r="637" spans="1:6" x14ac:dyDescent="0.2">
      <c r="A637" s="87" t="s">
        <v>573</v>
      </c>
      <c r="B637" s="158" t="s">
        <v>574</v>
      </c>
      <c r="C637" s="162">
        <v>1</v>
      </c>
      <c r="D637" s="163" t="s">
        <v>16</v>
      </c>
      <c r="E637" s="46"/>
      <c r="F637" s="18">
        <f t="shared" si="14"/>
        <v>0</v>
      </c>
    </row>
    <row r="638" spans="1:6" x14ac:dyDescent="0.2">
      <c r="A638" s="87" t="s">
        <v>575</v>
      </c>
      <c r="B638" s="158" t="s">
        <v>576</v>
      </c>
      <c r="C638" s="162">
        <v>1</v>
      </c>
      <c r="D638" s="163" t="s">
        <v>16</v>
      </c>
      <c r="E638" s="46"/>
      <c r="F638" s="18">
        <f t="shared" si="14"/>
        <v>0</v>
      </c>
    </row>
    <row r="639" spans="1:6" x14ac:dyDescent="0.2">
      <c r="A639" s="87" t="s">
        <v>577</v>
      </c>
      <c r="B639" s="158" t="s">
        <v>578</v>
      </c>
      <c r="C639" s="162">
        <v>3</v>
      </c>
      <c r="D639" s="163" t="s">
        <v>16</v>
      </c>
      <c r="E639" s="46"/>
      <c r="F639" s="18">
        <f t="shared" si="14"/>
        <v>0</v>
      </c>
    </row>
    <row r="640" spans="1:6" x14ac:dyDescent="0.2">
      <c r="A640" s="87" t="s">
        <v>579</v>
      </c>
      <c r="B640" s="158" t="s">
        <v>580</v>
      </c>
      <c r="C640" s="162">
        <v>13</v>
      </c>
      <c r="D640" s="163" t="s">
        <v>16</v>
      </c>
      <c r="E640" s="46"/>
      <c r="F640" s="18">
        <f t="shared" si="14"/>
        <v>0</v>
      </c>
    </row>
    <row r="641" spans="1:6" x14ac:dyDescent="0.2">
      <c r="A641" s="87" t="s">
        <v>581</v>
      </c>
      <c r="B641" s="158" t="s">
        <v>582</v>
      </c>
      <c r="C641" s="162">
        <v>1</v>
      </c>
      <c r="D641" s="163" t="s">
        <v>16</v>
      </c>
      <c r="E641" s="46"/>
      <c r="F641" s="18">
        <f t="shared" si="14"/>
        <v>0</v>
      </c>
    </row>
    <row r="642" spans="1:6" x14ac:dyDescent="0.2">
      <c r="A642" s="87" t="s">
        <v>583</v>
      </c>
      <c r="B642" s="158" t="s">
        <v>584</v>
      </c>
      <c r="C642" s="162">
        <v>581</v>
      </c>
      <c r="D642" s="163" t="s">
        <v>16</v>
      </c>
      <c r="E642" s="46"/>
      <c r="F642" s="18">
        <f t="shared" si="14"/>
        <v>0</v>
      </c>
    </row>
    <row r="643" spans="1:6" ht="51" x14ac:dyDescent="0.2">
      <c r="A643" s="168" t="s">
        <v>585</v>
      </c>
      <c r="B643" s="158" t="s">
        <v>586</v>
      </c>
      <c r="C643" s="159">
        <v>1</v>
      </c>
      <c r="D643" s="160" t="s">
        <v>16</v>
      </c>
      <c r="E643" s="161"/>
      <c r="F643" s="29">
        <f>ROUND(C643*E643,2)</f>
        <v>0</v>
      </c>
    </row>
    <row r="644" spans="1:6" x14ac:dyDescent="0.2">
      <c r="A644" s="87"/>
      <c r="B644" s="158"/>
      <c r="C644" s="162"/>
      <c r="D644" s="163"/>
      <c r="E644" s="46"/>
      <c r="F644" s="18">
        <f t="shared" si="14"/>
        <v>0</v>
      </c>
    </row>
    <row r="645" spans="1:6" x14ac:dyDescent="0.2">
      <c r="A645" s="14">
        <v>5.4</v>
      </c>
      <c r="B645" s="157" t="s">
        <v>587</v>
      </c>
      <c r="C645" s="162"/>
      <c r="D645" s="163"/>
      <c r="E645" s="46"/>
      <c r="F645" s="18">
        <f t="shared" si="14"/>
        <v>0</v>
      </c>
    </row>
    <row r="646" spans="1:6" x14ac:dyDescent="0.2">
      <c r="A646" s="87" t="s">
        <v>588</v>
      </c>
      <c r="B646" s="158" t="s">
        <v>589</v>
      </c>
      <c r="C646" s="162">
        <v>11</v>
      </c>
      <c r="D646" s="163" t="s">
        <v>16</v>
      </c>
      <c r="E646" s="46"/>
      <c r="F646" s="18">
        <f t="shared" si="14"/>
        <v>0</v>
      </c>
    </row>
    <row r="647" spans="1:6" x14ac:dyDescent="0.2">
      <c r="A647" s="87" t="s">
        <v>124</v>
      </c>
      <c r="B647" s="158" t="s">
        <v>590</v>
      </c>
      <c r="C647" s="162">
        <v>11</v>
      </c>
      <c r="D647" s="163" t="s">
        <v>16</v>
      </c>
      <c r="E647" s="46"/>
      <c r="F647" s="18">
        <f t="shared" si="14"/>
        <v>0</v>
      </c>
    </row>
    <row r="648" spans="1:6" x14ac:dyDescent="0.2">
      <c r="A648" s="87" t="s">
        <v>126</v>
      </c>
      <c r="B648" s="158" t="s">
        <v>591</v>
      </c>
      <c r="C648" s="162">
        <v>5</v>
      </c>
      <c r="D648" s="163" t="s">
        <v>16</v>
      </c>
      <c r="E648" s="46"/>
      <c r="F648" s="18">
        <f t="shared" si="14"/>
        <v>0</v>
      </c>
    </row>
    <row r="649" spans="1:6" x14ac:dyDescent="0.2">
      <c r="A649" s="87" t="s">
        <v>128</v>
      </c>
      <c r="B649" s="158" t="s">
        <v>592</v>
      </c>
      <c r="C649" s="162">
        <v>5</v>
      </c>
      <c r="D649" s="163" t="s">
        <v>16</v>
      </c>
      <c r="E649" s="46"/>
      <c r="F649" s="18">
        <f t="shared" si="14"/>
        <v>0</v>
      </c>
    </row>
    <row r="650" spans="1:6" x14ac:dyDescent="0.2">
      <c r="A650" s="87" t="s">
        <v>130</v>
      </c>
      <c r="B650" s="158" t="s">
        <v>593</v>
      </c>
      <c r="C650" s="162">
        <v>1</v>
      </c>
      <c r="D650" s="163" t="s">
        <v>16</v>
      </c>
      <c r="E650" s="46"/>
      <c r="F650" s="18">
        <f t="shared" si="14"/>
        <v>0</v>
      </c>
    </row>
    <row r="651" spans="1:6" x14ac:dyDescent="0.2">
      <c r="A651" s="76"/>
      <c r="B651" s="100"/>
      <c r="C651" s="60"/>
      <c r="D651" s="61"/>
      <c r="E651" s="60"/>
      <c r="F651" s="18">
        <f t="shared" si="14"/>
        <v>0</v>
      </c>
    </row>
    <row r="652" spans="1:6" x14ac:dyDescent="0.2">
      <c r="A652" s="76">
        <v>6</v>
      </c>
      <c r="B652" s="100" t="s">
        <v>594</v>
      </c>
      <c r="C652" s="60">
        <v>4</v>
      </c>
      <c r="D652" s="61" t="s">
        <v>21</v>
      </c>
      <c r="E652" s="60"/>
      <c r="F652" s="18">
        <f t="shared" si="14"/>
        <v>0</v>
      </c>
    </row>
    <row r="653" spans="1:6" x14ac:dyDescent="0.2">
      <c r="A653" s="76"/>
      <c r="B653" s="100"/>
      <c r="C653" s="60"/>
      <c r="D653" s="61"/>
      <c r="E653" s="60"/>
      <c r="F653" s="18">
        <f t="shared" si="14"/>
        <v>0</v>
      </c>
    </row>
    <row r="654" spans="1:6" x14ac:dyDescent="0.2">
      <c r="A654" s="148" t="s">
        <v>595</v>
      </c>
      <c r="B654" s="59" t="s">
        <v>596</v>
      </c>
      <c r="C654" s="60"/>
      <c r="D654" s="61"/>
      <c r="E654" s="60"/>
      <c r="F654" s="18">
        <f t="shared" si="14"/>
        <v>0</v>
      </c>
    </row>
    <row r="655" spans="1:6" ht="8.25" customHeight="1" x14ac:dyDescent="0.2">
      <c r="A655" s="76"/>
      <c r="B655" s="100"/>
      <c r="C655" s="60"/>
      <c r="D655" s="61"/>
      <c r="E655" s="60"/>
      <c r="F655" s="18">
        <f t="shared" si="14"/>
        <v>0</v>
      </c>
    </row>
    <row r="656" spans="1:6" x14ac:dyDescent="0.2">
      <c r="A656" s="76">
        <v>1</v>
      </c>
      <c r="B656" s="100" t="s">
        <v>23</v>
      </c>
      <c r="C656" s="60">
        <v>122.58</v>
      </c>
      <c r="D656" s="61" t="s">
        <v>115</v>
      </c>
      <c r="E656" s="60"/>
      <c r="F656" s="18">
        <f t="shared" si="14"/>
        <v>0</v>
      </c>
    </row>
    <row r="657" spans="1:6" ht="7.5" customHeight="1" x14ac:dyDescent="0.2">
      <c r="A657" s="76"/>
      <c r="B657" s="100"/>
      <c r="C657" s="60"/>
      <c r="D657" s="61"/>
      <c r="E657" s="60"/>
      <c r="F657" s="18">
        <f t="shared" si="14"/>
        <v>0</v>
      </c>
    </row>
    <row r="658" spans="1:6" x14ac:dyDescent="0.2">
      <c r="A658" s="148">
        <v>2</v>
      </c>
      <c r="B658" s="59" t="s">
        <v>597</v>
      </c>
      <c r="C658" s="60"/>
      <c r="D658" s="61"/>
      <c r="E658" s="60"/>
      <c r="F658" s="18">
        <f t="shared" si="14"/>
        <v>0</v>
      </c>
    </row>
    <row r="659" spans="1:6" ht="25.5" x14ac:dyDescent="0.2">
      <c r="A659" s="76">
        <v>2.1</v>
      </c>
      <c r="B659" s="100" t="s">
        <v>598</v>
      </c>
      <c r="C659" s="65">
        <v>213.1</v>
      </c>
      <c r="D659" s="66" t="s">
        <v>29</v>
      </c>
      <c r="E659" s="65"/>
      <c r="F659" s="29">
        <f t="shared" si="14"/>
        <v>0</v>
      </c>
    </row>
    <row r="660" spans="1:6" x14ac:dyDescent="0.2">
      <c r="A660" s="76">
        <v>2.2000000000000002</v>
      </c>
      <c r="B660" s="100" t="s">
        <v>599</v>
      </c>
      <c r="C660" s="60">
        <v>0.66</v>
      </c>
      <c r="D660" s="61" t="s">
        <v>29</v>
      </c>
      <c r="E660" s="60"/>
      <c r="F660" s="18">
        <f t="shared" si="14"/>
        <v>0</v>
      </c>
    </row>
    <row r="661" spans="1:6" ht="25.5" x14ac:dyDescent="0.2">
      <c r="A661" s="76">
        <v>2.2999999999999998</v>
      </c>
      <c r="B661" s="100" t="s">
        <v>600</v>
      </c>
      <c r="C661" s="77">
        <v>192.06</v>
      </c>
      <c r="D661" s="78" t="s">
        <v>29</v>
      </c>
      <c r="E661" s="77"/>
      <c r="F661" s="29">
        <f t="shared" si="14"/>
        <v>0</v>
      </c>
    </row>
    <row r="662" spans="1:6" x14ac:dyDescent="0.2">
      <c r="A662" s="76">
        <v>2.4</v>
      </c>
      <c r="B662" s="100" t="s">
        <v>455</v>
      </c>
      <c r="C662" s="60">
        <v>24.29</v>
      </c>
      <c r="D662" s="61" t="s">
        <v>29</v>
      </c>
      <c r="E662" s="60"/>
      <c r="F662" s="18">
        <f t="shared" si="14"/>
        <v>0</v>
      </c>
    </row>
    <row r="663" spans="1:6" x14ac:dyDescent="0.2">
      <c r="A663" s="76"/>
      <c r="B663" s="100"/>
      <c r="C663" s="60"/>
      <c r="D663" s="61"/>
      <c r="E663" s="60"/>
      <c r="F663" s="18">
        <f t="shared" si="14"/>
        <v>0</v>
      </c>
    </row>
    <row r="664" spans="1:6" x14ac:dyDescent="0.2">
      <c r="A664" s="148">
        <v>3</v>
      </c>
      <c r="B664" s="59" t="s">
        <v>601</v>
      </c>
      <c r="C664" s="60"/>
      <c r="D664" s="61"/>
      <c r="E664" s="60"/>
      <c r="F664" s="18">
        <f t="shared" si="14"/>
        <v>0</v>
      </c>
    </row>
    <row r="665" spans="1:6" ht="25.5" x14ac:dyDescent="0.2">
      <c r="A665" s="76">
        <v>3.1</v>
      </c>
      <c r="B665" s="100" t="s">
        <v>602</v>
      </c>
      <c r="C665" s="65">
        <v>131.22</v>
      </c>
      <c r="D665" s="66" t="s">
        <v>115</v>
      </c>
      <c r="E665" s="65"/>
      <c r="F665" s="29">
        <f t="shared" si="14"/>
        <v>0</v>
      </c>
    </row>
    <row r="666" spans="1:6" x14ac:dyDescent="0.2">
      <c r="A666" s="169">
        <v>3.2</v>
      </c>
      <c r="B666" s="143" t="s">
        <v>603</v>
      </c>
      <c r="C666" s="73">
        <v>8.11</v>
      </c>
      <c r="D666" s="74" t="s">
        <v>115</v>
      </c>
      <c r="E666" s="73"/>
      <c r="F666" s="38">
        <f t="shared" si="14"/>
        <v>0</v>
      </c>
    </row>
    <row r="667" spans="1:6" x14ac:dyDescent="0.2">
      <c r="A667" s="76"/>
      <c r="B667" s="100"/>
      <c r="C667" s="60"/>
      <c r="D667" s="61"/>
      <c r="E667" s="60"/>
      <c r="F667" s="18">
        <f t="shared" si="14"/>
        <v>0</v>
      </c>
    </row>
    <row r="668" spans="1:6" x14ac:dyDescent="0.2">
      <c r="A668" s="148">
        <v>4</v>
      </c>
      <c r="B668" s="59" t="s">
        <v>604</v>
      </c>
      <c r="C668" s="60"/>
      <c r="D668" s="61"/>
      <c r="E668" s="60"/>
      <c r="F668" s="18">
        <f t="shared" si="14"/>
        <v>0</v>
      </c>
    </row>
    <row r="669" spans="1:6" ht="25.5" x14ac:dyDescent="0.2">
      <c r="A669" s="76">
        <v>4.0999999999999996</v>
      </c>
      <c r="B669" s="100" t="s">
        <v>605</v>
      </c>
      <c r="C669" s="65">
        <v>131.22</v>
      </c>
      <c r="D669" s="66" t="s">
        <v>115</v>
      </c>
      <c r="E669" s="65"/>
      <c r="F669" s="29">
        <f t="shared" si="14"/>
        <v>0</v>
      </c>
    </row>
    <row r="670" spans="1:6" x14ac:dyDescent="0.2">
      <c r="A670" s="76">
        <v>4.2</v>
      </c>
      <c r="B670" s="100" t="s">
        <v>603</v>
      </c>
      <c r="C670" s="60">
        <v>8.11</v>
      </c>
      <c r="D670" s="61" t="s">
        <v>115</v>
      </c>
      <c r="E670" s="60"/>
      <c r="F670" s="18">
        <f t="shared" si="14"/>
        <v>0</v>
      </c>
    </row>
    <row r="671" spans="1:6" x14ac:dyDescent="0.2">
      <c r="A671" s="76"/>
      <c r="B671" s="100"/>
      <c r="C671" s="60"/>
      <c r="D671" s="61"/>
      <c r="E671" s="60"/>
      <c r="F671" s="18">
        <f t="shared" si="14"/>
        <v>0</v>
      </c>
    </row>
    <row r="672" spans="1:6" x14ac:dyDescent="0.2">
      <c r="A672" s="148">
        <v>5</v>
      </c>
      <c r="B672" s="59" t="s">
        <v>606</v>
      </c>
      <c r="C672" s="60"/>
      <c r="D672" s="61"/>
      <c r="E672" s="60"/>
      <c r="F672" s="18">
        <f t="shared" si="14"/>
        <v>0</v>
      </c>
    </row>
    <row r="673" spans="1:6" ht="25.5" x14ac:dyDescent="0.2">
      <c r="A673" s="76">
        <v>5.0999999999999996</v>
      </c>
      <c r="B673" s="100" t="s">
        <v>607</v>
      </c>
      <c r="C673" s="65">
        <v>1</v>
      </c>
      <c r="D673" s="66" t="s">
        <v>16</v>
      </c>
      <c r="E673" s="65"/>
      <c r="F673" s="29">
        <f t="shared" si="14"/>
        <v>0</v>
      </c>
    </row>
    <row r="674" spans="1:6" x14ac:dyDescent="0.2">
      <c r="A674" s="76"/>
      <c r="B674" s="100"/>
      <c r="C674" s="60"/>
      <c r="D674" s="61"/>
      <c r="E674" s="60"/>
      <c r="F674" s="18">
        <f t="shared" si="14"/>
        <v>0</v>
      </c>
    </row>
    <row r="675" spans="1:6" ht="25.5" x14ac:dyDescent="0.2">
      <c r="A675" s="76">
        <v>6</v>
      </c>
      <c r="B675" s="100" t="s">
        <v>608</v>
      </c>
      <c r="C675" s="65">
        <v>8</v>
      </c>
      <c r="D675" s="66" t="s">
        <v>16</v>
      </c>
      <c r="E675" s="65"/>
      <c r="F675" s="29">
        <f t="shared" si="14"/>
        <v>0</v>
      </c>
    </row>
    <row r="676" spans="1:6" x14ac:dyDescent="0.2">
      <c r="A676" s="76"/>
      <c r="B676" s="100"/>
      <c r="C676" s="60"/>
      <c r="D676" s="61"/>
      <c r="E676" s="60"/>
      <c r="F676" s="18">
        <f t="shared" si="14"/>
        <v>0</v>
      </c>
    </row>
    <row r="677" spans="1:6" x14ac:dyDescent="0.2">
      <c r="A677" s="148">
        <v>7</v>
      </c>
      <c r="B677" s="59" t="s">
        <v>609</v>
      </c>
      <c r="C677" s="60"/>
      <c r="D677" s="61"/>
      <c r="E677" s="60"/>
      <c r="F677" s="18">
        <f t="shared" si="14"/>
        <v>0</v>
      </c>
    </row>
    <row r="678" spans="1:6" x14ac:dyDescent="0.2">
      <c r="A678" s="76">
        <v>7.1</v>
      </c>
      <c r="B678" s="100" t="s">
        <v>610</v>
      </c>
      <c r="C678" s="60">
        <v>1</v>
      </c>
      <c r="D678" s="61" t="s">
        <v>16</v>
      </c>
      <c r="E678" s="60"/>
      <c r="F678" s="18">
        <f>ROUND(C678*E678,2)</f>
        <v>0</v>
      </c>
    </row>
    <row r="679" spans="1:6" x14ac:dyDescent="0.2">
      <c r="A679" s="76">
        <v>7.2</v>
      </c>
      <c r="B679" s="100" t="s">
        <v>611</v>
      </c>
      <c r="C679" s="60">
        <v>2</v>
      </c>
      <c r="D679" s="61" t="s">
        <v>16</v>
      </c>
      <c r="E679" s="60"/>
      <c r="F679" s="18">
        <f>ROUND(C679*E679,2)</f>
        <v>0</v>
      </c>
    </row>
    <row r="680" spans="1:6" x14ac:dyDescent="0.2">
      <c r="A680" s="76">
        <v>7.3</v>
      </c>
      <c r="B680" s="100" t="s">
        <v>612</v>
      </c>
      <c r="C680" s="60">
        <v>2</v>
      </c>
      <c r="D680" s="61" t="s">
        <v>16</v>
      </c>
      <c r="E680" s="60"/>
      <c r="F680" s="18">
        <f>ROUND(C680*E680,2)</f>
        <v>0</v>
      </c>
    </row>
    <row r="681" spans="1:6" x14ac:dyDescent="0.2">
      <c r="A681" s="76"/>
      <c r="B681" s="100"/>
      <c r="C681" s="60"/>
      <c r="D681" s="61"/>
      <c r="E681" s="60"/>
      <c r="F681" s="18">
        <f t="shared" si="14"/>
        <v>0</v>
      </c>
    </row>
    <row r="682" spans="1:6" x14ac:dyDescent="0.2">
      <c r="A682" s="148">
        <v>8</v>
      </c>
      <c r="B682" s="59" t="s">
        <v>613</v>
      </c>
      <c r="C682" s="60"/>
      <c r="D682" s="61"/>
      <c r="E682" s="60"/>
      <c r="F682" s="18">
        <f t="shared" si="14"/>
        <v>0</v>
      </c>
    </row>
    <row r="683" spans="1:6" x14ac:dyDescent="0.2">
      <c r="A683" s="76">
        <v>8.1</v>
      </c>
      <c r="B683" s="100" t="s">
        <v>614</v>
      </c>
      <c r="C683" s="60">
        <v>1</v>
      </c>
      <c r="D683" s="61" t="s">
        <v>16</v>
      </c>
      <c r="E683" s="60"/>
      <c r="F683" s="18">
        <f t="shared" si="14"/>
        <v>0</v>
      </c>
    </row>
    <row r="684" spans="1:6" x14ac:dyDescent="0.2">
      <c r="A684" s="76">
        <v>8.1999999999999993</v>
      </c>
      <c r="B684" s="100" t="s">
        <v>597</v>
      </c>
      <c r="C684" s="60">
        <v>1</v>
      </c>
      <c r="D684" s="61" t="s">
        <v>16</v>
      </c>
      <c r="E684" s="60"/>
      <c r="F684" s="18">
        <f t="shared" si="14"/>
        <v>0</v>
      </c>
    </row>
    <row r="685" spans="1:6" x14ac:dyDescent="0.2">
      <c r="A685" s="76"/>
      <c r="B685" s="100"/>
      <c r="C685" s="60"/>
      <c r="D685" s="61"/>
      <c r="E685" s="60"/>
      <c r="F685" s="18">
        <f t="shared" si="14"/>
        <v>0</v>
      </c>
    </row>
    <row r="686" spans="1:6" x14ac:dyDescent="0.2">
      <c r="A686" s="148">
        <v>8.3000000000000007</v>
      </c>
      <c r="B686" s="59" t="s">
        <v>456</v>
      </c>
      <c r="C686" s="60"/>
      <c r="D686" s="61"/>
      <c r="E686" s="60"/>
      <c r="F686" s="18">
        <f t="shared" si="14"/>
        <v>0</v>
      </c>
    </row>
    <row r="687" spans="1:6" x14ac:dyDescent="0.2">
      <c r="A687" s="76" t="s">
        <v>615</v>
      </c>
      <c r="B687" s="100" t="s">
        <v>616</v>
      </c>
      <c r="C687" s="60">
        <v>0.73</v>
      </c>
      <c r="D687" s="61" t="s">
        <v>29</v>
      </c>
      <c r="E687" s="60"/>
      <c r="F687" s="18">
        <f t="shared" si="14"/>
        <v>0</v>
      </c>
    </row>
    <row r="688" spans="1:6" x14ac:dyDescent="0.2">
      <c r="A688" s="76" t="s">
        <v>617</v>
      </c>
      <c r="B688" s="100" t="s">
        <v>618</v>
      </c>
      <c r="C688" s="60">
        <v>2.98</v>
      </c>
      <c r="D688" s="61" t="s">
        <v>29</v>
      </c>
      <c r="E688" s="60"/>
      <c r="F688" s="18">
        <f t="shared" si="14"/>
        <v>0</v>
      </c>
    </row>
    <row r="689" spans="1:6" x14ac:dyDescent="0.2">
      <c r="A689" s="76" t="s">
        <v>619</v>
      </c>
      <c r="B689" s="100" t="s">
        <v>620</v>
      </c>
      <c r="C689" s="60">
        <v>0.66</v>
      </c>
      <c r="D689" s="61" t="s">
        <v>29</v>
      </c>
      <c r="E689" s="60"/>
      <c r="F689" s="18">
        <f t="shared" si="14"/>
        <v>0</v>
      </c>
    </row>
    <row r="690" spans="1:6" x14ac:dyDescent="0.2">
      <c r="A690" s="76"/>
      <c r="B690" s="100"/>
      <c r="C690" s="60"/>
      <c r="D690" s="61"/>
      <c r="E690" s="60"/>
      <c r="F690" s="18">
        <f t="shared" si="14"/>
        <v>0</v>
      </c>
    </row>
    <row r="691" spans="1:6" x14ac:dyDescent="0.2">
      <c r="A691" s="148">
        <v>8.4</v>
      </c>
      <c r="B691" s="59" t="s">
        <v>74</v>
      </c>
      <c r="C691" s="60"/>
      <c r="D691" s="61"/>
      <c r="E691" s="60"/>
      <c r="F691" s="18">
        <f t="shared" si="14"/>
        <v>0</v>
      </c>
    </row>
    <row r="692" spans="1:6" x14ac:dyDescent="0.2">
      <c r="A692" s="76" t="s">
        <v>147</v>
      </c>
      <c r="B692" s="100" t="s">
        <v>621</v>
      </c>
      <c r="C692" s="60">
        <v>3.54</v>
      </c>
      <c r="D692" s="61" t="s">
        <v>76</v>
      </c>
      <c r="E692" s="60"/>
      <c r="F692" s="18">
        <f t="shared" si="14"/>
        <v>0</v>
      </c>
    </row>
    <row r="693" spans="1:6" x14ac:dyDescent="0.2">
      <c r="A693" s="76" t="s">
        <v>148</v>
      </c>
      <c r="B693" s="100" t="s">
        <v>430</v>
      </c>
      <c r="C693" s="60">
        <v>4.88</v>
      </c>
      <c r="D693" s="61" t="s">
        <v>76</v>
      </c>
      <c r="E693" s="60"/>
      <c r="F693" s="18">
        <f t="shared" si="14"/>
        <v>0</v>
      </c>
    </row>
    <row r="694" spans="1:6" x14ac:dyDescent="0.2">
      <c r="A694" s="76" t="s">
        <v>149</v>
      </c>
      <c r="B694" s="100" t="s">
        <v>622</v>
      </c>
      <c r="C694" s="60">
        <v>21.7</v>
      </c>
      <c r="D694" s="61" t="s">
        <v>76</v>
      </c>
      <c r="E694" s="60"/>
      <c r="F694" s="18">
        <f t="shared" si="14"/>
        <v>0</v>
      </c>
    </row>
    <row r="695" spans="1:6" x14ac:dyDescent="0.2">
      <c r="A695" s="76" t="s">
        <v>150</v>
      </c>
      <c r="B695" s="100" t="s">
        <v>623</v>
      </c>
      <c r="C695" s="60">
        <v>20.62</v>
      </c>
      <c r="D695" s="61" t="s">
        <v>76</v>
      </c>
      <c r="E695" s="60"/>
      <c r="F695" s="18">
        <f t="shared" si="14"/>
        <v>0</v>
      </c>
    </row>
    <row r="696" spans="1:6" x14ac:dyDescent="0.2">
      <c r="A696" s="76" t="s">
        <v>151</v>
      </c>
      <c r="B696" s="100" t="s">
        <v>122</v>
      </c>
      <c r="C696" s="60">
        <v>22.78</v>
      </c>
      <c r="D696" s="61" t="s">
        <v>76</v>
      </c>
      <c r="E696" s="60"/>
      <c r="F696" s="18">
        <f t="shared" ref="F696:F708" si="15">ROUND(C696*E696,2)</f>
        <v>0</v>
      </c>
    </row>
    <row r="697" spans="1:6" x14ac:dyDescent="0.2">
      <c r="A697" s="76" t="s">
        <v>624</v>
      </c>
      <c r="B697" s="100" t="s">
        <v>625</v>
      </c>
      <c r="C697" s="60">
        <v>25.5</v>
      </c>
      <c r="D697" s="61" t="s">
        <v>76</v>
      </c>
      <c r="E697" s="60"/>
      <c r="F697" s="18">
        <f t="shared" si="15"/>
        <v>0</v>
      </c>
    </row>
    <row r="698" spans="1:6" x14ac:dyDescent="0.2">
      <c r="A698" s="76"/>
      <c r="B698" s="100"/>
      <c r="C698" s="60"/>
      <c r="D698" s="61"/>
      <c r="E698" s="60"/>
      <c r="F698" s="18">
        <f t="shared" si="15"/>
        <v>0</v>
      </c>
    </row>
    <row r="699" spans="1:6" x14ac:dyDescent="0.2">
      <c r="A699" s="148">
        <v>8.5</v>
      </c>
      <c r="B699" s="59" t="s">
        <v>626</v>
      </c>
      <c r="C699" s="60"/>
      <c r="D699" s="61"/>
      <c r="E699" s="60"/>
      <c r="F699" s="18">
        <f t="shared" si="15"/>
        <v>0</v>
      </c>
    </row>
    <row r="700" spans="1:6" ht="25.5" x14ac:dyDescent="0.2">
      <c r="A700" s="76" t="s">
        <v>627</v>
      </c>
      <c r="B700" s="100" t="s">
        <v>628</v>
      </c>
      <c r="C700" s="65">
        <v>1</v>
      </c>
      <c r="D700" s="66" t="s">
        <v>16</v>
      </c>
      <c r="E700" s="65"/>
      <c r="F700" s="29">
        <f t="shared" si="15"/>
        <v>0</v>
      </c>
    </row>
    <row r="701" spans="1:6" x14ac:dyDescent="0.2">
      <c r="A701" s="76" t="s">
        <v>629</v>
      </c>
      <c r="B701" s="100" t="s">
        <v>630</v>
      </c>
      <c r="C701" s="60">
        <v>1</v>
      </c>
      <c r="D701" s="61" t="s">
        <v>16</v>
      </c>
      <c r="E701" s="60"/>
      <c r="F701" s="18">
        <f t="shared" si="15"/>
        <v>0</v>
      </c>
    </row>
    <row r="702" spans="1:6" ht="25.5" x14ac:dyDescent="0.2">
      <c r="A702" s="76" t="s">
        <v>631</v>
      </c>
      <c r="B702" s="100" t="s">
        <v>632</v>
      </c>
      <c r="C702" s="65">
        <v>2</v>
      </c>
      <c r="D702" s="66" t="s">
        <v>16</v>
      </c>
      <c r="E702" s="65"/>
      <c r="F702" s="29">
        <f t="shared" si="15"/>
        <v>0</v>
      </c>
    </row>
    <row r="703" spans="1:6" ht="25.5" x14ac:dyDescent="0.2">
      <c r="A703" s="76" t="s">
        <v>633</v>
      </c>
      <c r="B703" s="100" t="s">
        <v>634</v>
      </c>
      <c r="C703" s="65">
        <v>1</v>
      </c>
      <c r="D703" s="66" t="s">
        <v>16</v>
      </c>
      <c r="E703" s="65"/>
      <c r="F703" s="29">
        <f t="shared" si="15"/>
        <v>0</v>
      </c>
    </row>
    <row r="704" spans="1:6" ht="25.5" x14ac:dyDescent="0.2">
      <c r="A704" s="76" t="s">
        <v>635</v>
      </c>
      <c r="B704" s="100" t="s">
        <v>636</v>
      </c>
      <c r="C704" s="60">
        <v>2</v>
      </c>
      <c r="D704" s="61" t="s">
        <v>16</v>
      </c>
      <c r="E704" s="60"/>
      <c r="F704" s="18">
        <f t="shared" si="15"/>
        <v>0</v>
      </c>
    </row>
    <row r="705" spans="1:6" ht="25.5" x14ac:dyDescent="0.2">
      <c r="A705" s="76" t="s">
        <v>637</v>
      </c>
      <c r="B705" s="100" t="s">
        <v>638</v>
      </c>
      <c r="C705" s="60">
        <v>1</v>
      </c>
      <c r="D705" s="61" t="s">
        <v>16</v>
      </c>
      <c r="E705" s="60"/>
      <c r="F705" s="18">
        <f t="shared" si="15"/>
        <v>0</v>
      </c>
    </row>
    <row r="706" spans="1:6" ht="25.5" x14ac:dyDescent="0.2">
      <c r="A706" s="76" t="s">
        <v>639</v>
      </c>
      <c r="B706" s="100" t="s">
        <v>640</v>
      </c>
      <c r="C706" s="60">
        <v>1</v>
      </c>
      <c r="D706" s="61" t="s">
        <v>16</v>
      </c>
      <c r="E706" s="60"/>
      <c r="F706" s="18">
        <f t="shared" si="15"/>
        <v>0</v>
      </c>
    </row>
    <row r="707" spans="1:6" x14ac:dyDescent="0.2">
      <c r="A707" s="169" t="s">
        <v>641</v>
      </c>
      <c r="B707" s="143" t="s">
        <v>133</v>
      </c>
      <c r="C707" s="73">
        <v>1</v>
      </c>
      <c r="D707" s="74" t="s">
        <v>16</v>
      </c>
      <c r="E707" s="73"/>
      <c r="F707" s="38">
        <f t="shared" si="15"/>
        <v>0</v>
      </c>
    </row>
    <row r="708" spans="1:6" x14ac:dyDescent="0.2">
      <c r="A708" s="76"/>
      <c r="B708" s="100"/>
      <c r="C708" s="60"/>
      <c r="D708" s="61"/>
      <c r="E708" s="60"/>
      <c r="F708" s="18">
        <f t="shared" si="15"/>
        <v>0</v>
      </c>
    </row>
    <row r="709" spans="1:6" ht="25.5" x14ac:dyDescent="0.2">
      <c r="A709" s="148" t="s">
        <v>595</v>
      </c>
      <c r="B709" s="59" t="s">
        <v>642</v>
      </c>
      <c r="C709" s="60"/>
      <c r="D709" s="61"/>
      <c r="E709" s="60"/>
      <c r="F709" s="57"/>
    </row>
    <row r="710" spans="1:6" x14ac:dyDescent="0.2">
      <c r="A710" s="148"/>
      <c r="B710" s="59"/>
      <c r="C710" s="142"/>
      <c r="D710" s="113"/>
      <c r="E710" s="142"/>
      <c r="F710" s="170"/>
    </row>
    <row r="711" spans="1:6" x14ac:dyDescent="0.2">
      <c r="A711" s="171">
        <v>1</v>
      </c>
      <c r="B711" s="59" t="s">
        <v>643</v>
      </c>
      <c r="C711" s="172"/>
      <c r="D711" s="173"/>
      <c r="E711" s="172"/>
      <c r="F711" s="170"/>
    </row>
    <row r="712" spans="1:6" x14ac:dyDescent="0.2">
      <c r="A712" s="174">
        <v>1.1000000000000001</v>
      </c>
      <c r="B712" s="100" t="s">
        <v>644</v>
      </c>
      <c r="C712" s="172">
        <v>17.89</v>
      </c>
      <c r="D712" s="173" t="s">
        <v>29</v>
      </c>
      <c r="E712" s="172"/>
      <c r="F712" s="170">
        <f>ROUND(E712*C712,2)</f>
        <v>0</v>
      </c>
    </row>
    <row r="713" spans="1:6" x14ac:dyDescent="0.2">
      <c r="A713" s="174"/>
      <c r="B713" s="100"/>
      <c r="C713" s="172"/>
      <c r="D713" s="173"/>
      <c r="E713" s="172"/>
      <c r="F713" s="170"/>
    </row>
    <row r="714" spans="1:6" ht="25.5" x14ac:dyDescent="0.2">
      <c r="A714" s="76">
        <v>2</v>
      </c>
      <c r="B714" s="100" t="s">
        <v>645</v>
      </c>
      <c r="C714" s="175">
        <v>94</v>
      </c>
      <c r="D714" s="176" t="s">
        <v>115</v>
      </c>
      <c r="E714" s="175"/>
      <c r="F714" s="177">
        <f>ROUND(E714*C714,2)</f>
        <v>0</v>
      </c>
    </row>
    <row r="715" spans="1:6" x14ac:dyDescent="0.2">
      <c r="A715" s="76"/>
      <c r="B715" s="100"/>
      <c r="C715" s="172"/>
      <c r="D715" s="173"/>
      <c r="E715" s="172"/>
      <c r="F715" s="170"/>
    </row>
    <row r="716" spans="1:6" x14ac:dyDescent="0.2">
      <c r="A716" s="178">
        <v>3</v>
      </c>
      <c r="B716" s="100" t="s">
        <v>646</v>
      </c>
      <c r="C716" s="172">
        <v>241.92</v>
      </c>
      <c r="D716" s="173" t="s">
        <v>76</v>
      </c>
      <c r="E716" s="172"/>
      <c r="F716" s="170">
        <f>ROUND(E716*C716,2)</f>
        <v>0</v>
      </c>
    </row>
    <row r="717" spans="1:6" x14ac:dyDescent="0.2">
      <c r="A717" s="76"/>
      <c r="B717" s="100"/>
      <c r="C717" s="142"/>
      <c r="D717" s="113"/>
      <c r="E717" s="142"/>
      <c r="F717" s="170"/>
    </row>
    <row r="718" spans="1:6" ht="38.25" x14ac:dyDescent="0.2">
      <c r="A718" s="148">
        <v>3</v>
      </c>
      <c r="B718" s="59" t="s">
        <v>647</v>
      </c>
      <c r="C718" s="179"/>
      <c r="D718" s="180"/>
      <c r="E718" s="179"/>
      <c r="F718" s="181"/>
    </row>
    <row r="719" spans="1:6" x14ac:dyDescent="0.2">
      <c r="A719" s="174">
        <v>3.1</v>
      </c>
      <c r="B719" s="100" t="s">
        <v>648</v>
      </c>
      <c r="C719" s="172">
        <f>462.84*5*0.2*1.25</f>
        <v>578.54999999999995</v>
      </c>
      <c r="D719" s="173" t="s">
        <v>29</v>
      </c>
      <c r="E719" s="172"/>
      <c r="F719" s="170">
        <f>ROUND(E719*C719,2)</f>
        <v>0</v>
      </c>
    </row>
    <row r="720" spans="1:6" ht="25.5" x14ac:dyDescent="0.2">
      <c r="A720" s="174">
        <v>3.2</v>
      </c>
      <c r="B720" s="100" t="s">
        <v>649</v>
      </c>
      <c r="C720" s="175">
        <f>350*5*0.3*1.25</f>
        <v>656.25</v>
      </c>
      <c r="D720" s="176" t="s">
        <v>29</v>
      </c>
      <c r="E720" s="175"/>
      <c r="F720" s="177">
        <f>ROUND(E720*C720,2)</f>
        <v>0</v>
      </c>
    </row>
    <row r="721" spans="1:8" x14ac:dyDescent="0.2">
      <c r="A721" s="76"/>
      <c r="B721" s="100"/>
      <c r="C721" s="142"/>
      <c r="D721" s="113"/>
      <c r="E721" s="142"/>
      <c r="F721" s="170"/>
    </row>
    <row r="722" spans="1:8" ht="25.5" x14ac:dyDescent="0.2">
      <c r="A722" s="148">
        <v>4</v>
      </c>
      <c r="B722" s="59" t="s">
        <v>650</v>
      </c>
      <c r="C722" s="179"/>
      <c r="D722" s="180"/>
      <c r="E722" s="179"/>
      <c r="F722" s="181"/>
    </row>
    <row r="723" spans="1:8" x14ac:dyDescent="0.2">
      <c r="A723" s="182">
        <v>4.0999999999999996</v>
      </c>
      <c r="B723" s="183" t="s">
        <v>651</v>
      </c>
      <c r="C723" s="184">
        <f>462.84*5</f>
        <v>2314.1999999999998</v>
      </c>
      <c r="D723" s="185" t="s">
        <v>76</v>
      </c>
      <c r="E723" s="186"/>
      <c r="F723" s="184">
        <f>ROUND(C723*E723,2)</f>
        <v>0</v>
      </c>
    </row>
    <row r="724" spans="1:8" x14ac:dyDescent="0.2">
      <c r="A724" s="182">
        <v>4.2</v>
      </c>
      <c r="B724" s="183" t="s">
        <v>652</v>
      </c>
      <c r="C724" s="184">
        <f>+C723</f>
        <v>2314.1999999999998</v>
      </c>
      <c r="D724" s="185" t="s">
        <v>76</v>
      </c>
      <c r="E724" s="186"/>
      <c r="F724" s="184">
        <f>ROUND(C724*E724,2)</f>
        <v>0</v>
      </c>
    </row>
    <row r="725" spans="1:8" x14ac:dyDescent="0.2">
      <c r="A725" s="182">
        <v>4.3</v>
      </c>
      <c r="B725" s="183" t="s">
        <v>653</v>
      </c>
      <c r="C725" s="184">
        <f>462.84*5*0.05*1.25</f>
        <v>144.63749999999999</v>
      </c>
      <c r="D725" s="185" t="s">
        <v>29</v>
      </c>
      <c r="E725" s="184"/>
      <c r="F725" s="184">
        <f>ROUND(C725*E725,2)</f>
        <v>0</v>
      </c>
    </row>
    <row r="726" spans="1:8" x14ac:dyDescent="0.2">
      <c r="A726" s="182">
        <v>4.4000000000000004</v>
      </c>
      <c r="B726" s="183" t="s">
        <v>654</v>
      </c>
      <c r="C726" s="184">
        <v>144.63999999999999</v>
      </c>
      <c r="D726" s="185" t="s">
        <v>29</v>
      </c>
      <c r="E726" s="184"/>
      <c r="F726" s="184">
        <f>ROUND(C726*E726,2)</f>
        <v>0</v>
      </c>
    </row>
    <row r="727" spans="1:8" x14ac:dyDescent="0.2">
      <c r="A727" s="182">
        <v>4.5</v>
      </c>
      <c r="B727" s="183" t="s">
        <v>655</v>
      </c>
      <c r="C727" s="187">
        <f>+C725*102</f>
        <v>14753.025</v>
      </c>
      <c r="D727" s="188" t="s">
        <v>656</v>
      </c>
      <c r="E727" s="187"/>
      <c r="F727" s="187">
        <f>ROUND(C727*E727,2)</f>
        <v>0</v>
      </c>
      <c r="H727" s="189"/>
    </row>
    <row r="728" spans="1:8" x14ac:dyDescent="0.2">
      <c r="A728" s="76"/>
      <c r="B728" s="100"/>
      <c r="C728" s="142"/>
      <c r="D728" s="113"/>
      <c r="E728" s="142"/>
      <c r="F728" s="170"/>
    </row>
    <row r="729" spans="1:8" ht="25.5" x14ac:dyDescent="0.2">
      <c r="A729" s="148">
        <v>9</v>
      </c>
      <c r="B729" s="59" t="s">
        <v>657</v>
      </c>
      <c r="C729" s="142"/>
      <c r="D729" s="113"/>
      <c r="E729" s="142"/>
      <c r="F729" s="170"/>
    </row>
    <row r="730" spans="1:8" x14ac:dyDescent="0.2">
      <c r="A730" s="76"/>
      <c r="B730" s="100"/>
      <c r="C730" s="142"/>
      <c r="D730" s="113"/>
      <c r="E730" s="142"/>
      <c r="F730" s="170"/>
    </row>
    <row r="731" spans="1:8" x14ac:dyDescent="0.2">
      <c r="A731" s="76">
        <v>9.1</v>
      </c>
      <c r="B731" s="100" t="s">
        <v>614</v>
      </c>
      <c r="C731" s="172">
        <v>1</v>
      </c>
      <c r="D731" s="173" t="s">
        <v>16</v>
      </c>
      <c r="E731" s="172"/>
      <c r="F731" s="170">
        <f>ROUND(E731*C731,2)</f>
        <v>0</v>
      </c>
    </row>
    <row r="732" spans="1:8" x14ac:dyDescent="0.2">
      <c r="A732" s="76"/>
      <c r="B732" s="100"/>
      <c r="C732" s="142"/>
      <c r="D732" s="113"/>
      <c r="E732" s="142"/>
      <c r="F732" s="170"/>
    </row>
    <row r="733" spans="1:8" x14ac:dyDescent="0.2">
      <c r="A733" s="148">
        <v>9.1999999999999993</v>
      </c>
      <c r="B733" s="59" t="s">
        <v>597</v>
      </c>
      <c r="C733" s="172"/>
      <c r="D733" s="173"/>
      <c r="E733" s="172"/>
      <c r="F733" s="170"/>
    </row>
    <row r="734" spans="1:8" ht="25.5" x14ac:dyDescent="0.2">
      <c r="A734" s="190" t="s">
        <v>153</v>
      </c>
      <c r="B734" s="191" t="s">
        <v>598</v>
      </c>
      <c r="C734" s="192">
        <v>11.4</v>
      </c>
      <c r="D734" s="193" t="s">
        <v>29</v>
      </c>
      <c r="E734" s="194"/>
      <c r="F734" s="177">
        <f>ROUND(E734*C734,2)</f>
        <v>0</v>
      </c>
    </row>
    <row r="735" spans="1:8" x14ac:dyDescent="0.2">
      <c r="A735" s="190" t="s">
        <v>154</v>
      </c>
      <c r="B735" s="191" t="s">
        <v>658</v>
      </c>
      <c r="C735" s="195">
        <v>14.82</v>
      </c>
      <c r="D735" s="173" t="s">
        <v>29</v>
      </c>
      <c r="E735" s="172"/>
      <c r="F735" s="170">
        <f>ROUND(E735*C735,2)</f>
        <v>0</v>
      </c>
    </row>
    <row r="736" spans="1:8" ht="25.5" x14ac:dyDescent="0.2">
      <c r="A736" s="190" t="s">
        <v>155</v>
      </c>
      <c r="B736" s="191" t="s">
        <v>659</v>
      </c>
      <c r="C736" s="175">
        <v>8</v>
      </c>
      <c r="D736" s="176" t="s">
        <v>29</v>
      </c>
      <c r="E736" s="175"/>
      <c r="F736" s="177">
        <f>ROUND(E736*C736,2)</f>
        <v>0</v>
      </c>
    </row>
    <row r="737" spans="1:68" x14ac:dyDescent="0.2">
      <c r="A737" s="76"/>
      <c r="B737" s="100"/>
      <c r="C737" s="142"/>
      <c r="D737" s="113"/>
      <c r="E737" s="142"/>
      <c r="F737" s="170"/>
    </row>
    <row r="738" spans="1:68" x14ac:dyDescent="0.2">
      <c r="A738" s="148">
        <v>9.3000000000000007</v>
      </c>
      <c r="B738" s="59" t="s">
        <v>601</v>
      </c>
      <c r="C738" s="172"/>
      <c r="D738" s="173"/>
      <c r="E738" s="172"/>
      <c r="F738" s="170"/>
    </row>
    <row r="739" spans="1:68" x14ac:dyDescent="0.2">
      <c r="A739" s="190" t="s">
        <v>660</v>
      </c>
      <c r="B739" s="191" t="s">
        <v>661</v>
      </c>
      <c r="C739" s="172">
        <v>12</v>
      </c>
      <c r="D739" s="173" t="s">
        <v>115</v>
      </c>
      <c r="E739" s="172"/>
      <c r="F739" s="170">
        <f>ROUND(E739*C739,2)</f>
        <v>0</v>
      </c>
    </row>
    <row r="740" spans="1:68" x14ac:dyDescent="0.2">
      <c r="A740" s="76"/>
      <c r="B740" s="100"/>
      <c r="C740" s="142"/>
      <c r="D740" s="113"/>
      <c r="E740" s="142"/>
      <c r="F740" s="170"/>
    </row>
    <row r="741" spans="1:68" x14ac:dyDescent="0.2">
      <c r="A741" s="148">
        <v>9.4</v>
      </c>
      <c r="B741" s="59" t="s">
        <v>662</v>
      </c>
      <c r="C741" s="172"/>
      <c r="D741" s="173"/>
      <c r="E741" s="172"/>
      <c r="F741" s="170"/>
    </row>
    <row r="742" spans="1:68" x14ac:dyDescent="0.2">
      <c r="A742" s="190" t="s">
        <v>157</v>
      </c>
      <c r="B742" s="191" t="s">
        <v>661</v>
      </c>
      <c r="C742" s="172">
        <v>12</v>
      </c>
      <c r="D742" s="173" t="s">
        <v>115</v>
      </c>
      <c r="E742" s="172"/>
      <c r="F742" s="170">
        <f>ROUND(E742*C742,2)</f>
        <v>0</v>
      </c>
    </row>
    <row r="743" spans="1:68" x14ac:dyDescent="0.2">
      <c r="A743" s="76"/>
      <c r="B743" s="100"/>
      <c r="C743" s="142"/>
      <c r="D743" s="113"/>
      <c r="E743" s="142"/>
      <c r="F743" s="170"/>
    </row>
    <row r="744" spans="1:68" ht="13.5" thickBot="1" x14ac:dyDescent="0.25">
      <c r="A744" s="196">
        <v>9.5</v>
      </c>
      <c r="B744" s="191" t="s">
        <v>663</v>
      </c>
      <c r="C744" s="172">
        <v>2</v>
      </c>
      <c r="D744" s="173" t="s">
        <v>16</v>
      </c>
      <c r="E744" s="172"/>
      <c r="F744" s="170">
        <f>ROUND(E744*C744,2)</f>
        <v>0</v>
      </c>
    </row>
    <row r="745" spans="1:68" s="44" customFormat="1" ht="14.25" thickTop="1" thickBot="1" x14ac:dyDescent="0.25">
      <c r="A745" s="52"/>
      <c r="B745" s="53" t="s">
        <v>664</v>
      </c>
      <c r="C745" s="48"/>
      <c r="D745" s="54"/>
      <c r="E745" s="48"/>
      <c r="F745" s="16">
        <f>SUM(F116:F744)</f>
        <v>0</v>
      </c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</row>
    <row r="746" spans="1:68" ht="13.5" thickTop="1" x14ac:dyDescent="0.2">
      <c r="A746" s="14"/>
      <c r="B746" s="45"/>
      <c r="C746" s="16"/>
      <c r="D746" s="17"/>
      <c r="E746" s="16"/>
      <c r="F746" s="18">
        <f t="shared" ref="F746:F806" si="16">ROUND(C746*E746,2)</f>
        <v>0</v>
      </c>
    </row>
    <row r="747" spans="1:68" ht="38.25" x14ac:dyDescent="0.2">
      <c r="A747" s="197" t="s">
        <v>665</v>
      </c>
      <c r="B747" s="15" t="s">
        <v>666</v>
      </c>
      <c r="C747" s="46"/>
      <c r="D747" s="56"/>
      <c r="E747" s="46"/>
      <c r="F747" s="18">
        <f t="shared" si="16"/>
        <v>0</v>
      </c>
    </row>
    <row r="748" spans="1:68" x14ac:dyDescent="0.2">
      <c r="A748" s="55"/>
      <c r="B748" s="198"/>
      <c r="C748" s="46"/>
      <c r="D748" s="56"/>
      <c r="E748" s="46"/>
      <c r="F748" s="18">
        <f t="shared" si="16"/>
        <v>0</v>
      </c>
    </row>
    <row r="749" spans="1:68" x14ac:dyDescent="0.2">
      <c r="A749" s="199">
        <v>1</v>
      </c>
      <c r="B749" s="200" t="s">
        <v>614</v>
      </c>
      <c r="C749" s="201">
        <v>1</v>
      </c>
      <c r="D749" s="202" t="s">
        <v>16</v>
      </c>
      <c r="E749" s="201"/>
      <c r="F749" s="38">
        <f>ROUND(C749*E749,2)</f>
        <v>0</v>
      </c>
    </row>
    <row r="750" spans="1:68" x14ac:dyDescent="0.2">
      <c r="A750" s="55"/>
      <c r="B750" s="198"/>
      <c r="C750" s="46"/>
      <c r="D750" s="56"/>
      <c r="E750" s="46"/>
      <c r="F750" s="18">
        <f t="shared" si="16"/>
        <v>0</v>
      </c>
    </row>
    <row r="751" spans="1:68" ht="27" customHeight="1" x14ac:dyDescent="0.2">
      <c r="A751" s="49">
        <v>2</v>
      </c>
      <c r="B751" s="15" t="s">
        <v>667</v>
      </c>
      <c r="C751" s="46"/>
      <c r="D751" s="56"/>
      <c r="E751" s="46"/>
      <c r="F751" s="18">
        <f t="shared" si="16"/>
        <v>0</v>
      </c>
    </row>
    <row r="752" spans="1:68" x14ac:dyDescent="0.2">
      <c r="A752" s="55">
        <v>2.1</v>
      </c>
      <c r="B752" s="198" t="s">
        <v>668</v>
      </c>
      <c r="C752" s="46">
        <v>6</v>
      </c>
      <c r="D752" s="56" t="s">
        <v>21</v>
      </c>
      <c r="E752" s="46"/>
      <c r="F752" s="18">
        <f>ROUND(C752*E752,2)</f>
        <v>0</v>
      </c>
    </row>
    <row r="753" spans="1:6" x14ac:dyDescent="0.2">
      <c r="A753" s="55">
        <v>2.2000000000000002</v>
      </c>
      <c r="B753" s="198" t="s">
        <v>669</v>
      </c>
      <c r="C753" s="46">
        <v>2</v>
      </c>
      <c r="D753" s="56" t="s">
        <v>670</v>
      </c>
      <c r="E753" s="46"/>
      <c r="F753" s="18">
        <f>ROUND(C753*E753,2)</f>
        <v>0</v>
      </c>
    </row>
    <row r="754" spans="1:6" x14ac:dyDescent="0.2">
      <c r="A754" s="55"/>
      <c r="B754" s="198"/>
      <c r="C754" s="46"/>
      <c r="D754" s="56"/>
      <c r="E754" s="46"/>
      <c r="F754" s="18">
        <f t="shared" si="16"/>
        <v>0</v>
      </c>
    </row>
    <row r="755" spans="1:6" x14ac:dyDescent="0.2">
      <c r="A755" s="49">
        <v>3</v>
      </c>
      <c r="B755" s="15" t="s">
        <v>671</v>
      </c>
      <c r="C755" s="46"/>
      <c r="D755" s="56"/>
      <c r="E755" s="46"/>
      <c r="F755" s="18">
        <f>ROUND(C755*E755,2)</f>
        <v>0</v>
      </c>
    </row>
    <row r="756" spans="1:6" x14ac:dyDescent="0.2">
      <c r="A756" s="55">
        <v>3.1</v>
      </c>
      <c r="B756" s="198" t="s">
        <v>44</v>
      </c>
      <c r="C756" s="46">
        <v>12</v>
      </c>
      <c r="D756" s="56" t="s">
        <v>29</v>
      </c>
      <c r="E756" s="46"/>
      <c r="F756" s="18">
        <f>ROUND(C756*E756,2)</f>
        <v>0</v>
      </c>
    </row>
    <row r="757" spans="1:6" x14ac:dyDescent="0.2">
      <c r="A757" s="55">
        <v>3.2</v>
      </c>
      <c r="B757" s="198" t="s">
        <v>46</v>
      </c>
      <c r="C757" s="46">
        <v>27</v>
      </c>
      <c r="D757" s="56" t="s">
        <v>29</v>
      </c>
      <c r="E757" s="46"/>
      <c r="F757" s="18">
        <f>ROUND(C757*E757,2)</f>
        <v>0</v>
      </c>
    </row>
    <row r="758" spans="1:6" x14ac:dyDescent="0.2">
      <c r="A758" s="55"/>
      <c r="B758" s="198"/>
      <c r="C758" s="46"/>
      <c r="D758" s="56"/>
      <c r="E758" s="46"/>
      <c r="F758" s="18"/>
    </row>
    <row r="759" spans="1:6" x14ac:dyDescent="0.2">
      <c r="A759" s="132">
        <v>4</v>
      </c>
      <c r="B759" s="67" t="s">
        <v>672</v>
      </c>
      <c r="C759" s="60"/>
      <c r="D759" s="113"/>
      <c r="E759" s="60"/>
      <c r="F759" s="18">
        <f t="shared" si="16"/>
        <v>0</v>
      </c>
    </row>
    <row r="760" spans="1:6" x14ac:dyDescent="0.2">
      <c r="A760" s="62">
        <v>4.0999999999999996</v>
      </c>
      <c r="B760" s="64" t="s">
        <v>673</v>
      </c>
      <c r="C760" s="60">
        <v>7.88</v>
      </c>
      <c r="D760" s="113" t="s">
        <v>29</v>
      </c>
      <c r="E760" s="60"/>
      <c r="F760" s="18">
        <f t="shared" si="16"/>
        <v>0</v>
      </c>
    </row>
    <row r="761" spans="1:6" ht="15" customHeight="1" x14ac:dyDescent="0.2">
      <c r="A761" s="62">
        <v>4.2</v>
      </c>
      <c r="B761" s="64" t="s">
        <v>674</v>
      </c>
      <c r="C761" s="60">
        <v>17.41</v>
      </c>
      <c r="D761" s="113" t="s">
        <v>29</v>
      </c>
      <c r="E761" s="60"/>
      <c r="F761" s="18">
        <f t="shared" si="16"/>
        <v>0</v>
      </c>
    </row>
    <row r="762" spans="1:6" ht="25.5" x14ac:dyDescent="0.2">
      <c r="A762" s="62">
        <v>4.3</v>
      </c>
      <c r="B762" s="64" t="s">
        <v>675</v>
      </c>
      <c r="C762" s="65">
        <v>2.13</v>
      </c>
      <c r="D762" s="112" t="s">
        <v>29</v>
      </c>
      <c r="E762" s="65"/>
      <c r="F762" s="29">
        <f t="shared" si="16"/>
        <v>0</v>
      </c>
    </row>
    <row r="763" spans="1:6" x14ac:dyDescent="0.2">
      <c r="A763" s="62">
        <v>4.4000000000000004</v>
      </c>
      <c r="B763" s="64" t="s">
        <v>676</v>
      </c>
      <c r="C763" s="60">
        <v>46.25</v>
      </c>
      <c r="D763" s="113" t="s">
        <v>29</v>
      </c>
      <c r="E763" s="60"/>
      <c r="F763" s="18">
        <f t="shared" si="16"/>
        <v>0</v>
      </c>
    </row>
    <row r="764" spans="1:6" x14ac:dyDescent="0.2">
      <c r="A764" s="62"/>
      <c r="B764" s="64"/>
      <c r="C764" s="60"/>
      <c r="D764" s="113"/>
      <c r="E764" s="60"/>
      <c r="F764" s="18">
        <f t="shared" si="16"/>
        <v>0</v>
      </c>
    </row>
    <row r="765" spans="1:6" x14ac:dyDescent="0.2">
      <c r="A765" s="58">
        <v>5</v>
      </c>
      <c r="B765" s="59" t="s">
        <v>463</v>
      </c>
      <c r="C765" s="142"/>
      <c r="D765" s="113"/>
      <c r="E765" s="142"/>
      <c r="F765" s="18">
        <f t="shared" si="16"/>
        <v>0</v>
      </c>
    </row>
    <row r="766" spans="1:6" x14ac:dyDescent="0.2">
      <c r="A766" s="69">
        <v>5.0999999999999996</v>
      </c>
      <c r="B766" s="100" t="s">
        <v>430</v>
      </c>
      <c r="C766" s="142">
        <v>308.31</v>
      </c>
      <c r="D766" s="113" t="s">
        <v>76</v>
      </c>
      <c r="E766" s="60"/>
      <c r="F766" s="18">
        <f t="shared" si="16"/>
        <v>0</v>
      </c>
    </row>
    <row r="767" spans="1:6" x14ac:dyDescent="0.2">
      <c r="A767" s="69">
        <v>5.2</v>
      </c>
      <c r="B767" s="100" t="s">
        <v>622</v>
      </c>
      <c r="C767" s="142">
        <v>36.799999999999997</v>
      </c>
      <c r="D767" s="113" t="s">
        <v>76</v>
      </c>
      <c r="E767" s="60"/>
      <c r="F767" s="18">
        <f t="shared" si="16"/>
        <v>0</v>
      </c>
    </row>
    <row r="768" spans="1:6" x14ac:dyDescent="0.2">
      <c r="A768" s="69">
        <v>5.3</v>
      </c>
      <c r="B768" s="100" t="s">
        <v>122</v>
      </c>
      <c r="C768" s="142">
        <v>75.599999999999994</v>
      </c>
      <c r="D768" s="113" t="s">
        <v>115</v>
      </c>
      <c r="E768" s="60"/>
      <c r="F768" s="18">
        <f t="shared" si="16"/>
        <v>0</v>
      </c>
    </row>
    <row r="769" spans="1:6" x14ac:dyDescent="0.2">
      <c r="A769" s="69">
        <v>5.4</v>
      </c>
      <c r="B769" s="100" t="s">
        <v>677</v>
      </c>
      <c r="C769" s="142">
        <v>381.91</v>
      </c>
      <c r="D769" s="113" t="s">
        <v>76</v>
      </c>
      <c r="E769" s="60"/>
      <c r="F769" s="18">
        <f t="shared" si="16"/>
        <v>0</v>
      </c>
    </row>
    <row r="770" spans="1:6" ht="25.5" x14ac:dyDescent="0.2">
      <c r="A770" s="131">
        <v>5.5</v>
      </c>
      <c r="B770" s="100" t="s">
        <v>678</v>
      </c>
      <c r="C770" s="203">
        <v>252.28</v>
      </c>
      <c r="D770" s="139" t="s">
        <v>76</v>
      </c>
      <c r="E770" s="77"/>
      <c r="F770" s="29">
        <f t="shared" si="16"/>
        <v>0</v>
      </c>
    </row>
    <row r="771" spans="1:6" x14ac:dyDescent="0.2">
      <c r="A771" s="69"/>
      <c r="B771" s="100"/>
      <c r="C771" s="142"/>
      <c r="D771" s="113"/>
      <c r="E771" s="142"/>
      <c r="F771" s="18">
        <f t="shared" si="16"/>
        <v>0</v>
      </c>
    </row>
    <row r="772" spans="1:6" x14ac:dyDescent="0.2">
      <c r="A772" s="58">
        <v>6</v>
      </c>
      <c r="B772" s="59" t="s">
        <v>679</v>
      </c>
      <c r="C772" s="142"/>
      <c r="D772" s="113"/>
      <c r="E772" s="142"/>
      <c r="F772" s="18"/>
    </row>
    <row r="773" spans="1:6" x14ac:dyDescent="0.2">
      <c r="A773" s="69">
        <v>6.1</v>
      </c>
      <c r="B773" s="204" t="s">
        <v>680</v>
      </c>
      <c r="C773" s="142">
        <v>62</v>
      </c>
      <c r="D773" s="113" t="s">
        <v>115</v>
      </c>
      <c r="E773" s="142"/>
      <c r="F773" s="18">
        <f>ROUND(C773*E773,2)</f>
        <v>0</v>
      </c>
    </row>
    <row r="774" spans="1:6" x14ac:dyDescent="0.2">
      <c r="A774" s="62">
        <v>6.2</v>
      </c>
      <c r="B774" s="100" t="s">
        <v>681</v>
      </c>
      <c r="C774" s="142">
        <v>3</v>
      </c>
      <c r="D774" s="113" t="s">
        <v>21</v>
      </c>
      <c r="E774" s="142"/>
      <c r="F774" s="18">
        <f>ROUND(C774*E774,2)</f>
        <v>0</v>
      </c>
    </row>
    <row r="775" spans="1:6" x14ac:dyDescent="0.2">
      <c r="A775" s="62">
        <v>6.3</v>
      </c>
      <c r="B775" s="100" t="s">
        <v>682</v>
      </c>
      <c r="C775" s="142">
        <v>6</v>
      </c>
      <c r="D775" s="113" t="s">
        <v>21</v>
      </c>
      <c r="E775" s="142"/>
      <c r="F775" s="18">
        <f>ROUND(C775*E775,2)</f>
        <v>0</v>
      </c>
    </row>
    <row r="776" spans="1:6" x14ac:dyDescent="0.2">
      <c r="A776" s="62"/>
      <c r="B776" s="100"/>
      <c r="C776" s="142"/>
      <c r="D776" s="113"/>
      <c r="E776" s="142"/>
      <c r="F776" s="18"/>
    </row>
    <row r="777" spans="1:6" ht="25.5" x14ac:dyDescent="0.2">
      <c r="A777" s="148">
        <v>7</v>
      </c>
      <c r="B777" s="59" t="s">
        <v>683</v>
      </c>
      <c r="C777" s="203"/>
      <c r="D777" s="139"/>
      <c r="E777" s="203"/>
      <c r="F777" s="29"/>
    </row>
    <row r="778" spans="1:6" ht="25.5" x14ac:dyDescent="0.2">
      <c r="A778" s="76">
        <v>7.1</v>
      </c>
      <c r="B778" s="100" t="s">
        <v>684</v>
      </c>
      <c r="C778" s="203">
        <v>1</v>
      </c>
      <c r="D778" s="139" t="s">
        <v>29</v>
      </c>
      <c r="E778" s="203"/>
      <c r="F778" s="29">
        <f t="shared" si="16"/>
        <v>0</v>
      </c>
    </row>
    <row r="779" spans="1:6" x14ac:dyDescent="0.2">
      <c r="A779" s="76">
        <v>7.2</v>
      </c>
      <c r="B779" s="100" t="s">
        <v>685</v>
      </c>
      <c r="C779" s="203">
        <f>3.33*2</f>
        <v>6.66</v>
      </c>
      <c r="D779" s="139" t="s">
        <v>76</v>
      </c>
      <c r="E779" s="203"/>
      <c r="F779" s="29">
        <f t="shared" si="16"/>
        <v>0</v>
      </c>
    </row>
    <row r="780" spans="1:6" ht="8.25" customHeight="1" x14ac:dyDescent="0.2">
      <c r="A780" s="69"/>
      <c r="B780" s="100"/>
      <c r="C780" s="142"/>
      <c r="D780" s="113"/>
      <c r="E780" s="142"/>
      <c r="F780" s="29">
        <f t="shared" si="16"/>
        <v>0</v>
      </c>
    </row>
    <row r="781" spans="1:6" ht="25.5" x14ac:dyDescent="0.2">
      <c r="A781" s="58">
        <v>8</v>
      </c>
      <c r="B781" s="59" t="s">
        <v>686</v>
      </c>
      <c r="C781" s="142"/>
      <c r="D781" s="113"/>
      <c r="E781" s="142"/>
      <c r="F781" s="18">
        <f t="shared" si="16"/>
        <v>0</v>
      </c>
    </row>
    <row r="782" spans="1:6" x14ac:dyDescent="0.2">
      <c r="A782" s="69">
        <v>8.1</v>
      </c>
      <c r="B782" s="204" t="s">
        <v>687</v>
      </c>
      <c r="C782" s="142">
        <v>62</v>
      </c>
      <c r="D782" s="113" t="s">
        <v>115</v>
      </c>
      <c r="E782" s="142"/>
      <c r="F782" s="18">
        <f t="shared" si="16"/>
        <v>0</v>
      </c>
    </row>
    <row r="783" spans="1:6" x14ac:dyDescent="0.2">
      <c r="A783" s="69">
        <v>8.1999999999999993</v>
      </c>
      <c r="B783" s="204" t="s">
        <v>688</v>
      </c>
      <c r="C783" s="142">
        <v>14</v>
      </c>
      <c r="D783" s="113" t="s">
        <v>16</v>
      </c>
      <c r="E783" s="142"/>
      <c r="F783" s="18">
        <f t="shared" si="16"/>
        <v>0</v>
      </c>
    </row>
    <row r="784" spans="1:6" x14ac:dyDescent="0.2">
      <c r="A784" s="69">
        <v>8.3000000000000007</v>
      </c>
      <c r="B784" s="204" t="s">
        <v>689</v>
      </c>
      <c r="C784" s="142">
        <v>21</v>
      </c>
      <c r="D784" s="113" t="s">
        <v>16</v>
      </c>
      <c r="E784" s="142"/>
      <c r="F784" s="18">
        <f t="shared" si="16"/>
        <v>0</v>
      </c>
    </row>
    <row r="785" spans="1:6" ht="6.75" customHeight="1" x14ac:dyDescent="0.2">
      <c r="A785" s="115"/>
      <c r="B785" s="100"/>
      <c r="C785" s="142"/>
      <c r="D785" s="113"/>
      <c r="E785" s="142"/>
      <c r="F785" s="18">
        <f t="shared" si="16"/>
        <v>0</v>
      </c>
    </row>
    <row r="786" spans="1:6" x14ac:dyDescent="0.2">
      <c r="A786" s="58">
        <v>9</v>
      </c>
      <c r="B786" s="59" t="s">
        <v>626</v>
      </c>
      <c r="C786" s="142"/>
      <c r="D786" s="113"/>
      <c r="E786" s="142"/>
      <c r="F786" s="18">
        <f t="shared" si="16"/>
        <v>0</v>
      </c>
    </row>
    <row r="787" spans="1:6" x14ac:dyDescent="0.2">
      <c r="A787" s="69">
        <v>9.1</v>
      </c>
      <c r="B787" s="204" t="s">
        <v>690</v>
      </c>
      <c r="C787" s="142">
        <v>46.32</v>
      </c>
      <c r="D787" s="113" t="s">
        <v>115</v>
      </c>
      <c r="E787" s="142"/>
      <c r="F787" s="18">
        <f t="shared" si="16"/>
        <v>0</v>
      </c>
    </row>
    <row r="788" spans="1:6" ht="25.5" x14ac:dyDescent="0.2">
      <c r="A788" s="69">
        <v>9.1999999999999993</v>
      </c>
      <c r="B788" s="204" t="s">
        <v>636</v>
      </c>
      <c r="C788" s="146">
        <v>2</v>
      </c>
      <c r="D788" s="112" t="s">
        <v>16</v>
      </c>
      <c r="E788" s="146"/>
      <c r="F788" s="29">
        <f t="shared" si="16"/>
        <v>0</v>
      </c>
    </row>
    <row r="789" spans="1:6" ht="25.5" x14ac:dyDescent="0.2">
      <c r="A789" s="69">
        <v>9.3000000000000007</v>
      </c>
      <c r="B789" s="204" t="s">
        <v>691</v>
      </c>
      <c r="C789" s="146">
        <v>2</v>
      </c>
      <c r="D789" s="112" t="s">
        <v>16</v>
      </c>
      <c r="E789" s="146"/>
      <c r="F789" s="29">
        <f t="shared" si="16"/>
        <v>0</v>
      </c>
    </row>
    <row r="790" spans="1:6" ht="25.5" x14ac:dyDescent="0.2">
      <c r="A790" s="69">
        <v>9.4</v>
      </c>
      <c r="B790" s="204" t="s">
        <v>692</v>
      </c>
      <c r="C790" s="146">
        <v>1</v>
      </c>
      <c r="D790" s="112" t="s">
        <v>16</v>
      </c>
      <c r="E790" s="146"/>
      <c r="F790" s="29">
        <f t="shared" si="16"/>
        <v>0</v>
      </c>
    </row>
    <row r="791" spans="1:6" ht="25.5" x14ac:dyDescent="0.2">
      <c r="A791" s="69">
        <v>9.5</v>
      </c>
      <c r="B791" s="204" t="s">
        <v>693</v>
      </c>
      <c r="C791" s="146">
        <v>2</v>
      </c>
      <c r="D791" s="112" t="s">
        <v>16</v>
      </c>
      <c r="E791" s="146"/>
      <c r="F791" s="29">
        <f t="shared" si="16"/>
        <v>0</v>
      </c>
    </row>
    <row r="792" spans="1:6" x14ac:dyDescent="0.2">
      <c r="A792" s="69">
        <v>9.6</v>
      </c>
      <c r="B792" s="204" t="s">
        <v>694</v>
      </c>
      <c r="C792" s="142">
        <v>2</v>
      </c>
      <c r="D792" s="113" t="s">
        <v>16</v>
      </c>
      <c r="E792" s="142"/>
      <c r="F792" s="18">
        <f t="shared" si="16"/>
        <v>0</v>
      </c>
    </row>
    <row r="793" spans="1:6" x14ac:dyDescent="0.2">
      <c r="A793" s="69">
        <v>9.6999999999999993</v>
      </c>
      <c r="B793" s="204" t="s">
        <v>695</v>
      </c>
      <c r="C793" s="142">
        <v>3</v>
      </c>
      <c r="D793" s="113" t="s">
        <v>16</v>
      </c>
      <c r="E793" s="142"/>
      <c r="F793" s="18">
        <f t="shared" si="16"/>
        <v>0</v>
      </c>
    </row>
    <row r="794" spans="1:6" x14ac:dyDescent="0.2">
      <c r="A794" s="118">
        <v>9.8000000000000007</v>
      </c>
      <c r="B794" s="205" t="s">
        <v>133</v>
      </c>
      <c r="C794" s="147">
        <v>1</v>
      </c>
      <c r="D794" s="134" t="s">
        <v>16</v>
      </c>
      <c r="E794" s="147"/>
      <c r="F794" s="38">
        <f t="shared" si="16"/>
        <v>0</v>
      </c>
    </row>
    <row r="795" spans="1:6" x14ac:dyDescent="0.2">
      <c r="A795" s="55"/>
      <c r="B795" s="198"/>
      <c r="C795" s="46"/>
      <c r="D795" s="56"/>
      <c r="E795" s="46"/>
      <c r="F795" s="18">
        <f t="shared" si="16"/>
        <v>0</v>
      </c>
    </row>
    <row r="796" spans="1:6" ht="25.5" x14ac:dyDescent="0.2">
      <c r="A796" s="206">
        <v>10</v>
      </c>
      <c r="B796" s="207" t="s">
        <v>696</v>
      </c>
      <c r="C796" s="142"/>
      <c r="D796" s="113"/>
      <c r="E796" s="142"/>
      <c r="F796" s="18">
        <f t="shared" si="16"/>
        <v>0</v>
      </c>
    </row>
    <row r="797" spans="1:6" x14ac:dyDescent="0.2">
      <c r="A797" s="69">
        <v>10.1</v>
      </c>
      <c r="B797" s="204" t="s">
        <v>697</v>
      </c>
      <c r="C797" s="142">
        <v>52</v>
      </c>
      <c r="D797" s="113" t="s">
        <v>16</v>
      </c>
      <c r="E797" s="142"/>
      <c r="F797" s="18">
        <f t="shared" si="16"/>
        <v>0</v>
      </c>
    </row>
    <row r="798" spans="1:6" x14ac:dyDescent="0.2">
      <c r="A798" s="69">
        <v>10.199999999999999</v>
      </c>
      <c r="B798" s="204" t="s">
        <v>698</v>
      </c>
      <c r="C798" s="142">
        <v>52</v>
      </c>
      <c r="D798" s="113" t="s">
        <v>16</v>
      </c>
      <c r="E798" s="142"/>
      <c r="F798" s="18">
        <f t="shared" si="16"/>
        <v>0</v>
      </c>
    </row>
    <row r="799" spans="1:6" x14ac:dyDescent="0.2">
      <c r="A799" s="69">
        <v>10.3</v>
      </c>
      <c r="B799" s="204" t="s">
        <v>699</v>
      </c>
      <c r="C799" s="142">
        <v>4</v>
      </c>
      <c r="D799" s="113" t="s">
        <v>21</v>
      </c>
      <c r="E799" s="142"/>
      <c r="F799" s="18">
        <f t="shared" si="16"/>
        <v>0</v>
      </c>
    </row>
    <row r="800" spans="1:6" x14ac:dyDescent="0.2">
      <c r="A800" s="69">
        <v>10.4</v>
      </c>
      <c r="B800" s="204" t="s">
        <v>700</v>
      </c>
      <c r="C800" s="142">
        <v>4</v>
      </c>
      <c r="D800" s="113" t="s">
        <v>21</v>
      </c>
      <c r="E800" s="142"/>
      <c r="F800" s="18">
        <f t="shared" si="16"/>
        <v>0</v>
      </c>
    </row>
    <row r="801" spans="1:6" x14ac:dyDescent="0.2">
      <c r="A801" s="55"/>
      <c r="B801" s="198"/>
      <c r="C801" s="46"/>
      <c r="D801" s="56"/>
      <c r="E801" s="46"/>
      <c r="F801" s="18">
        <f t="shared" si="16"/>
        <v>0</v>
      </c>
    </row>
    <row r="802" spans="1:6" x14ac:dyDescent="0.2">
      <c r="A802" s="208">
        <v>11</v>
      </c>
      <c r="B802" s="204" t="s">
        <v>701</v>
      </c>
      <c r="C802" s="142">
        <v>48</v>
      </c>
      <c r="D802" s="113" t="s">
        <v>29</v>
      </c>
      <c r="E802" s="142"/>
      <c r="F802" s="18">
        <f t="shared" si="16"/>
        <v>0</v>
      </c>
    </row>
    <row r="803" spans="1:6" x14ac:dyDescent="0.2">
      <c r="A803" s="55"/>
      <c r="B803" s="198"/>
      <c r="C803" s="46"/>
      <c r="D803" s="56"/>
      <c r="E803" s="46"/>
      <c r="F803" s="18">
        <f t="shared" si="16"/>
        <v>0</v>
      </c>
    </row>
    <row r="804" spans="1:6" ht="25.5" x14ac:dyDescent="0.2">
      <c r="A804" s="62">
        <v>12</v>
      </c>
      <c r="B804" s="100" t="s">
        <v>702</v>
      </c>
      <c r="C804" s="142">
        <f>476.88+2678.98</f>
        <v>3155.86</v>
      </c>
      <c r="D804" s="113" t="s">
        <v>76</v>
      </c>
      <c r="E804" s="142"/>
      <c r="F804" s="18">
        <f t="shared" si="16"/>
        <v>0</v>
      </c>
    </row>
    <row r="805" spans="1:6" x14ac:dyDescent="0.2">
      <c r="A805" s="62">
        <v>13</v>
      </c>
      <c r="B805" s="100" t="s">
        <v>61</v>
      </c>
      <c r="C805" s="142">
        <v>1</v>
      </c>
      <c r="D805" s="113" t="s">
        <v>16</v>
      </c>
      <c r="E805" s="142"/>
      <c r="F805" s="18">
        <f t="shared" si="16"/>
        <v>0</v>
      </c>
    </row>
    <row r="806" spans="1:6" x14ac:dyDescent="0.2">
      <c r="A806" s="62">
        <v>14</v>
      </c>
      <c r="B806" s="100" t="s">
        <v>703</v>
      </c>
      <c r="C806" s="142">
        <v>2</v>
      </c>
      <c r="D806" s="113" t="s">
        <v>16</v>
      </c>
      <c r="E806" s="142"/>
      <c r="F806" s="18">
        <f t="shared" si="16"/>
        <v>0</v>
      </c>
    </row>
    <row r="807" spans="1:6" ht="9.75" customHeight="1" x14ac:dyDescent="0.2">
      <c r="A807" s="62"/>
      <c r="B807" s="100"/>
      <c r="C807" s="142"/>
      <c r="D807" s="113"/>
      <c r="E807" s="142"/>
      <c r="F807" s="18"/>
    </row>
    <row r="808" spans="1:6" ht="38.25" x14ac:dyDescent="0.2">
      <c r="A808" s="208">
        <v>15</v>
      </c>
      <c r="B808" s="204" t="s">
        <v>704</v>
      </c>
      <c r="C808" s="146">
        <v>236.61</v>
      </c>
      <c r="D808" s="112" t="s">
        <v>115</v>
      </c>
      <c r="E808" s="146"/>
      <c r="F808" s="29">
        <f>ROUND(C808*E808,2)</f>
        <v>0</v>
      </c>
    </row>
    <row r="809" spans="1:6" ht="7.5" customHeight="1" x14ac:dyDescent="0.2">
      <c r="A809" s="62"/>
      <c r="B809" s="100"/>
    </row>
    <row r="810" spans="1:6" ht="25.5" x14ac:dyDescent="0.2">
      <c r="A810" s="208">
        <v>16</v>
      </c>
      <c r="B810" s="204" t="s">
        <v>705</v>
      </c>
      <c r="C810" s="146">
        <v>48</v>
      </c>
      <c r="D810" s="112" t="s">
        <v>29</v>
      </c>
      <c r="E810" s="146"/>
      <c r="F810" s="29">
        <f t="shared" ref="F810:F825" si="17">ROUND(C810*E810,2)</f>
        <v>0</v>
      </c>
    </row>
    <row r="811" spans="1:6" ht="7.5" customHeight="1" x14ac:dyDescent="0.2">
      <c r="A811" s="62"/>
      <c r="B811" s="100"/>
      <c r="C811" s="142"/>
      <c r="D811" s="113"/>
      <c r="E811" s="142"/>
      <c r="F811" s="18">
        <f>ROUND(C811*E811,2)</f>
        <v>0</v>
      </c>
    </row>
    <row r="812" spans="1:6" x14ac:dyDescent="0.2">
      <c r="A812" s="208">
        <v>17</v>
      </c>
      <c r="B812" s="204" t="s">
        <v>706</v>
      </c>
      <c r="C812" s="209">
        <v>155.56</v>
      </c>
      <c r="D812" s="141" t="s">
        <v>76</v>
      </c>
      <c r="E812" s="209"/>
      <c r="F812" s="18">
        <f t="shared" si="17"/>
        <v>0</v>
      </c>
    </row>
    <row r="813" spans="1:6" ht="9.75" customHeight="1" x14ac:dyDescent="0.2">
      <c r="A813" s="62"/>
      <c r="B813" s="100"/>
      <c r="C813" s="142"/>
      <c r="D813" s="113"/>
      <c r="E813" s="142"/>
      <c r="F813" s="18">
        <f>ROUND(C813*E813,2)</f>
        <v>0</v>
      </c>
    </row>
    <row r="814" spans="1:6" ht="38.25" x14ac:dyDescent="0.2">
      <c r="A814" s="206">
        <v>18</v>
      </c>
      <c r="B814" s="207" t="s">
        <v>707</v>
      </c>
      <c r="C814" s="142"/>
      <c r="D814" s="113"/>
      <c r="E814" s="142"/>
      <c r="F814" s="18">
        <f t="shared" si="17"/>
        <v>0</v>
      </c>
    </row>
    <row r="815" spans="1:6" x14ac:dyDescent="0.2">
      <c r="A815" s="131">
        <v>18.100000000000001</v>
      </c>
      <c r="B815" s="204" t="s">
        <v>708</v>
      </c>
      <c r="C815" s="209">
        <v>6</v>
      </c>
      <c r="D815" s="141" t="s">
        <v>21</v>
      </c>
      <c r="E815" s="209"/>
      <c r="F815" s="18">
        <f t="shared" si="17"/>
        <v>0</v>
      </c>
    </row>
    <row r="816" spans="1:6" ht="25.5" x14ac:dyDescent="0.2">
      <c r="A816" s="131">
        <v>18.2</v>
      </c>
      <c r="B816" s="204" t="s">
        <v>709</v>
      </c>
      <c r="C816" s="203">
        <v>4</v>
      </c>
      <c r="D816" s="139" t="s">
        <v>710</v>
      </c>
      <c r="E816" s="203"/>
      <c r="F816" s="29">
        <f t="shared" si="17"/>
        <v>0</v>
      </c>
    </row>
    <row r="817" spans="1:68" ht="9.75" customHeight="1" x14ac:dyDescent="0.2">
      <c r="A817" s="62"/>
      <c r="B817" s="100"/>
      <c r="C817" s="142"/>
      <c r="D817" s="113"/>
      <c r="E817" s="142"/>
      <c r="F817" s="18">
        <f t="shared" si="17"/>
        <v>0</v>
      </c>
    </row>
    <row r="818" spans="1:68" ht="38.25" x14ac:dyDescent="0.2">
      <c r="A818" s="208">
        <v>19</v>
      </c>
      <c r="B818" s="204" t="s">
        <v>711</v>
      </c>
      <c r="C818" s="203">
        <v>10</v>
      </c>
      <c r="D818" s="139" t="s">
        <v>16</v>
      </c>
      <c r="E818" s="203"/>
      <c r="F818" s="29">
        <f t="shared" si="17"/>
        <v>0</v>
      </c>
    </row>
    <row r="819" spans="1:68" x14ac:dyDescent="0.2">
      <c r="A819" s="62"/>
      <c r="B819" s="100"/>
      <c r="C819" s="142"/>
      <c r="D819" s="113"/>
      <c r="E819" s="142"/>
      <c r="F819" s="18">
        <f t="shared" si="17"/>
        <v>0</v>
      </c>
    </row>
    <row r="820" spans="1:68" ht="25.5" x14ac:dyDescent="0.2">
      <c r="A820" s="206">
        <v>20</v>
      </c>
      <c r="B820" s="207" t="s">
        <v>712</v>
      </c>
      <c r="C820" s="142"/>
      <c r="D820" s="113"/>
      <c r="E820" s="142"/>
      <c r="F820" s="18">
        <f t="shared" si="17"/>
        <v>0</v>
      </c>
    </row>
    <row r="821" spans="1:68" x14ac:dyDescent="0.2">
      <c r="A821" s="131">
        <v>20.100000000000001</v>
      </c>
      <c r="B821" s="204" t="s">
        <v>713</v>
      </c>
      <c r="C821" s="209">
        <v>473.25</v>
      </c>
      <c r="D821" s="141" t="s">
        <v>29</v>
      </c>
      <c r="E821" s="209"/>
      <c r="F821" s="18">
        <f t="shared" si="17"/>
        <v>0</v>
      </c>
    </row>
    <row r="822" spans="1:68" x14ac:dyDescent="0.2">
      <c r="A822" s="131">
        <v>20.2</v>
      </c>
      <c r="B822" s="204" t="s">
        <v>455</v>
      </c>
      <c r="C822" s="209">
        <v>567.9</v>
      </c>
      <c r="D822" s="141" t="s">
        <v>29</v>
      </c>
      <c r="E822" s="209"/>
      <c r="F822" s="18">
        <f t="shared" si="17"/>
        <v>0</v>
      </c>
    </row>
    <row r="823" spans="1:68" x14ac:dyDescent="0.2">
      <c r="A823" s="62"/>
      <c r="B823" s="100"/>
      <c r="C823" s="142"/>
      <c r="D823" s="113"/>
      <c r="E823" s="142"/>
      <c r="F823" s="18">
        <f t="shared" si="17"/>
        <v>0</v>
      </c>
    </row>
    <row r="824" spans="1:68" x14ac:dyDescent="0.2">
      <c r="A824" s="208">
        <v>21</v>
      </c>
      <c r="B824" s="204" t="s">
        <v>714</v>
      </c>
      <c r="C824" s="209">
        <v>6.27</v>
      </c>
      <c r="D824" s="141" t="s">
        <v>29</v>
      </c>
      <c r="E824" s="209"/>
      <c r="F824" s="18">
        <f t="shared" si="17"/>
        <v>0</v>
      </c>
    </row>
    <row r="825" spans="1:68" ht="26.25" thickBot="1" x14ac:dyDescent="0.25">
      <c r="A825" s="208">
        <v>22</v>
      </c>
      <c r="B825" s="204" t="s">
        <v>715</v>
      </c>
      <c r="C825" s="203">
        <v>1</v>
      </c>
      <c r="D825" s="139" t="s">
        <v>16</v>
      </c>
      <c r="E825" s="203"/>
      <c r="F825" s="29">
        <f t="shared" si="17"/>
        <v>0</v>
      </c>
    </row>
    <row r="826" spans="1:68" s="44" customFormat="1" ht="14.25" thickTop="1" thickBot="1" x14ac:dyDescent="0.25">
      <c r="A826" s="52"/>
      <c r="B826" s="53" t="s">
        <v>716</v>
      </c>
      <c r="C826" s="48"/>
      <c r="D826" s="54"/>
      <c r="E826" s="48"/>
      <c r="F826" s="16">
        <f>SUM(F749:F825)</f>
        <v>0</v>
      </c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</row>
    <row r="827" spans="1:68" ht="6.75" customHeight="1" thickTop="1" x14ac:dyDescent="0.2">
      <c r="A827" s="55"/>
      <c r="B827" s="45"/>
      <c r="C827" s="46"/>
      <c r="D827" s="47"/>
      <c r="E827" s="48"/>
      <c r="F827" s="18">
        <f t="shared" ref="F827:F924" si="18">ROUND(C827*E827,2)</f>
        <v>0</v>
      </c>
    </row>
    <row r="828" spans="1:68" ht="38.25" x14ac:dyDescent="0.2">
      <c r="A828" s="197" t="s">
        <v>717</v>
      </c>
      <c r="B828" s="15" t="s">
        <v>718</v>
      </c>
      <c r="C828" s="46"/>
      <c r="D828" s="56"/>
      <c r="E828" s="46"/>
      <c r="F828" s="18">
        <f t="shared" si="18"/>
        <v>0</v>
      </c>
    </row>
    <row r="829" spans="1:68" ht="7.5" customHeight="1" x14ac:dyDescent="0.2">
      <c r="A829" s="55"/>
      <c r="B829" s="45"/>
      <c r="C829" s="46"/>
      <c r="D829" s="47"/>
      <c r="E829" s="48"/>
      <c r="F829" s="18"/>
    </row>
    <row r="830" spans="1:68" ht="25.5" x14ac:dyDescent="0.2">
      <c r="A830" s="206">
        <v>1</v>
      </c>
      <c r="B830" s="207" t="s">
        <v>719</v>
      </c>
      <c r="C830" s="209"/>
      <c r="D830" s="141"/>
      <c r="E830" s="209"/>
      <c r="F830" s="18"/>
    </row>
    <row r="831" spans="1:68" x14ac:dyDescent="0.2">
      <c r="A831" s="131">
        <v>1.1000000000000001</v>
      </c>
      <c r="B831" s="204" t="s">
        <v>720</v>
      </c>
      <c r="C831" s="209">
        <v>1</v>
      </c>
      <c r="D831" s="141" t="s">
        <v>21</v>
      </c>
      <c r="E831" s="209"/>
      <c r="F831" s="18">
        <f>ROUND(C831*E831,2)</f>
        <v>0</v>
      </c>
    </row>
    <row r="832" spans="1:68" x14ac:dyDescent="0.2">
      <c r="A832" s="131">
        <v>1.2</v>
      </c>
      <c r="B832" s="204" t="s">
        <v>721</v>
      </c>
      <c r="C832" s="209">
        <v>1</v>
      </c>
      <c r="D832" s="141" t="s">
        <v>16</v>
      </c>
      <c r="E832" s="209"/>
      <c r="F832" s="18">
        <f>ROUND(C832*E832,2)</f>
        <v>0</v>
      </c>
    </row>
    <row r="833" spans="1:7" x14ac:dyDescent="0.2">
      <c r="A833" s="131">
        <v>1.3</v>
      </c>
      <c r="B833" s="204" t="s">
        <v>722</v>
      </c>
      <c r="C833" s="209">
        <v>1</v>
      </c>
      <c r="D833" s="141" t="s">
        <v>16</v>
      </c>
      <c r="E833" s="209"/>
      <c r="F833" s="18">
        <f>ROUND(C833*E833,2)</f>
        <v>0</v>
      </c>
    </row>
    <row r="834" spans="1:7" x14ac:dyDescent="0.2">
      <c r="A834" s="131">
        <v>1.4</v>
      </c>
      <c r="B834" s="204" t="s">
        <v>723</v>
      </c>
      <c r="C834" s="209">
        <v>1</v>
      </c>
      <c r="D834" s="141" t="s">
        <v>21</v>
      </c>
      <c r="E834" s="209"/>
      <c r="F834" s="18">
        <f>ROUND(C834*E834,2)</f>
        <v>0</v>
      </c>
    </row>
    <row r="835" spans="1:7" x14ac:dyDescent="0.2">
      <c r="A835" s="210">
        <v>1.5</v>
      </c>
      <c r="B835" s="205" t="s">
        <v>724</v>
      </c>
      <c r="C835" s="211">
        <v>1</v>
      </c>
      <c r="D835" s="212" t="s">
        <v>21</v>
      </c>
      <c r="E835" s="211"/>
      <c r="F835" s="38">
        <f>ROUND(C835*E835,2)</f>
        <v>0</v>
      </c>
    </row>
    <row r="836" spans="1:7" ht="8.25" customHeight="1" x14ac:dyDescent="0.2">
      <c r="A836" s="55"/>
      <c r="B836" s="45"/>
      <c r="C836" s="46"/>
      <c r="D836" s="47"/>
      <c r="E836" s="48"/>
      <c r="F836" s="18"/>
    </row>
    <row r="837" spans="1:7" x14ac:dyDescent="0.2">
      <c r="A837" s="206">
        <v>2</v>
      </c>
      <c r="B837" s="207" t="s">
        <v>265</v>
      </c>
      <c r="C837" s="209"/>
      <c r="D837" s="141"/>
      <c r="E837" s="209"/>
      <c r="F837" s="18"/>
    </row>
    <row r="838" spans="1:7" ht="76.5" x14ac:dyDescent="0.2">
      <c r="A838" s="131">
        <v>2.1</v>
      </c>
      <c r="B838" s="204" t="s">
        <v>725</v>
      </c>
      <c r="C838" s="203">
        <v>1</v>
      </c>
      <c r="D838" s="139" t="s">
        <v>16</v>
      </c>
      <c r="E838" s="203"/>
      <c r="F838" s="29">
        <f>ROUND(C838*E838,2)</f>
        <v>0</v>
      </c>
      <c r="G838" s="189"/>
    </row>
    <row r="839" spans="1:7" ht="38.25" x14ac:dyDescent="0.2">
      <c r="A839" s="131">
        <v>2.2000000000000002</v>
      </c>
      <c r="B839" s="204" t="s">
        <v>726</v>
      </c>
      <c r="C839" s="203">
        <v>1</v>
      </c>
      <c r="D839" s="139" t="s">
        <v>16</v>
      </c>
      <c r="E839" s="203"/>
      <c r="F839" s="29">
        <f>ROUND(C839*E839,2)</f>
        <v>0</v>
      </c>
    </row>
    <row r="840" spans="1:7" x14ac:dyDescent="0.2">
      <c r="A840" s="55"/>
      <c r="B840" s="45"/>
      <c r="C840" s="46"/>
      <c r="D840" s="47"/>
      <c r="E840" s="48"/>
      <c r="F840" s="18"/>
    </row>
    <row r="841" spans="1:7" x14ac:dyDescent="0.2">
      <c r="A841" s="206">
        <v>3</v>
      </c>
      <c r="B841" s="207" t="s">
        <v>727</v>
      </c>
      <c r="C841" s="209"/>
      <c r="D841" s="141"/>
      <c r="E841" s="209"/>
      <c r="F841" s="18"/>
    </row>
    <row r="842" spans="1:7" ht="25.5" x14ac:dyDescent="0.2">
      <c r="A842" s="131">
        <v>3.1</v>
      </c>
      <c r="B842" s="204" t="s">
        <v>728</v>
      </c>
      <c r="C842" s="203">
        <v>122.5</v>
      </c>
      <c r="D842" s="139" t="s">
        <v>76</v>
      </c>
      <c r="E842" s="203"/>
      <c r="F842" s="29">
        <f>ROUND(C842*E842,2)</f>
        <v>0</v>
      </c>
    </row>
    <row r="843" spans="1:7" x14ac:dyDescent="0.2">
      <c r="A843" s="55"/>
      <c r="B843" s="45"/>
      <c r="C843" s="46"/>
      <c r="D843" s="47"/>
      <c r="E843" s="48"/>
      <c r="F843" s="18"/>
    </row>
    <row r="844" spans="1:7" ht="51" x14ac:dyDescent="0.2">
      <c r="A844" s="206">
        <v>4</v>
      </c>
      <c r="B844" s="207" t="s">
        <v>729</v>
      </c>
      <c r="C844" s="209"/>
      <c r="D844" s="141"/>
      <c r="E844" s="209"/>
      <c r="F844" s="18"/>
    </row>
    <row r="845" spans="1:7" x14ac:dyDescent="0.2">
      <c r="A845" s="131">
        <v>4.0999999999999996</v>
      </c>
      <c r="B845" s="204" t="s">
        <v>668</v>
      </c>
      <c r="C845" s="203">
        <v>5</v>
      </c>
      <c r="D845" s="139" t="s">
        <v>21</v>
      </c>
      <c r="E845" s="203"/>
      <c r="F845" s="29">
        <f>ROUND(C845*E845,2)</f>
        <v>0</v>
      </c>
    </row>
    <row r="846" spans="1:7" x14ac:dyDescent="0.2">
      <c r="A846" s="131">
        <v>4.2</v>
      </c>
      <c r="B846" s="204" t="s">
        <v>730</v>
      </c>
      <c r="C846" s="203">
        <v>1</v>
      </c>
      <c r="D846" s="139" t="s">
        <v>16</v>
      </c>
      <c r="E846" s="203"/>
      <c r="F846" s="29">
        <f>ROUND(C846*E846,2)</f>
        <v>0</v>
      </c>
    </row>
    <row r="847" spans="1:7" x14ac:dyDescent="0.2">
      <c r="A847" s="131">
        <v>4.3</v>
      </c>
      <c r="B847" s="204" t="s">
        <v>72</v>
      </c>
      <c r="C847" s="203">
        <v>1</v>
      </c>
      <c r="D847" s="139" t="s">
        <v>16</v>
      </c>
      <c r="E847" s="203"/>
      <c r="F847" s="29">
        <f>ROUND(C847*E847,2)</f>
        <v>0</v>
      </c>
    </row>
    <row r="848" spans="1:7" x14ac:dyDescent="0.2">
      <c r="A848" s="55"/>
      <c r="B848" s="45"/>
      <c r="C848" s="46"/>
      <c r="D848" s="47"/>
      <c r="E848" s="48"/>
      <c r="F848" s="18"/>
    </row>
    <row r="849" spans="1:6" ht="25.5" x14ac:dyDescent="0.2">
      <c r="A849" s="208">
        <v>5</v>
      </c>
      <c r="B849" s="204" t="s">
        <v>731</v>
      </c>
      <c r="C849" s="203">
        <v>2</v>
      </c>
      <c r="D849" s="139" t="s">
        <v>16</v>
      </c>
      <c r="E849" s="203"/>
      <c r="F849" s="29">
        <f>ROUND(C849*E849,2)</f>
        <v>0</v>
      </c>
    </row>
    <row r="850" spans="1:6" x14ac:dyDescent="0.2">
      <c r="A850" s="213"/>
      <c r="B850" s="45"/>
      <c r="C850" s="46"/>
      <c r="D850" s="47"/>
      <c r="E850" s="48"/>
      <c r="F850" s="18"/>
    </row>
    <row r="851" spans="1:6" x14ac:dyDescent="0.2">
      <c r="A851" s="208">
        <v>6</v>
      </c>
      <c r="B851" s="204" t="s">
        <v>703</v>
      </c>
      <c r="C851" s="203">
        <v>1</v>
      </c>
      <c r="D851" s="139" t="s">
        <v>16</v>
      </c>
      <c r="E851" s="203"/>
      <c r="F851" s="29">
        <f>ROUND(C851*E851,2)</f>
        <v>0</v>
      </c>
    </row>
    <row r="852" spans="1:6" x14ac:dyDescent="0.2">
      <c r="A852" s="52"/>
      <c r="B852" s="53" t="s">
        <v>716</v>
      </c>
      <c r="C852" s="48"/>
      <c r="D852" s="54"/>
      <c r="E852" s="48"/>
      <c r="F852" s="16">
        <f>SUM(F831:F851)</f>
        <v>0</v>
      </c>
    </row>
    <row r="853" spans="1:6" x14ac:dyDescent="0.2">
      <c r="A853" s="55"/>
      <c r="B853" s="45"/>
      <c r="C853" s="46"/>
      <c r="D853" s="47"/>
      <c r="E853" s="48"/>
      <c r="F853" s="18"/>
    </row>
    <row r="854" spans="1:6" ht="38.25" x14ac:dyDescent="0.2">
      <c r="A854" s="106" t="s">
        <v>717</v>
      </c>
      <c r="B854" s="214" t="s">
        <v>732</v>
      </c>
      <c r="C854" s="215"/>
      <c r="D854" s="216"/>
      <c r="E854" s="216"/>
      <c r="F854" s="18">
        <f t="shared" si="18"/>
        <v>0</v>
      </c>
    </row>
    <row r="855" spans="1:6" x14ac:dyDescent="0.2">
      <c r="A855" s="106"/>
      <c r="B855" s="214"/>
      <c r="C855" s="215"/>
      <c r="D855" s="216"/>
      <c r="E855" s="216"/>
      <c r="F855" s="18">
        <f t="shared" si="18"/>
        <v>0</v>
      </c>
    </row>
    <row r="856" spans="1:6" x14ac:dyDescent="0.2">
      <c r="A856" s="217">
        <v>1</v>
      </c>
      <c r="B856" s="218" t="s">
        <v>733</v>
      </c>
      <c r="C856" s="219"/>
      <c r="D856" s="220"/>
      <c r="E856" s="221"/>
      <c r="F856" s="18">
        <f t="shared" si="18"/>
        <v>0</v>
      </c>
    </row>
    <row r="857" spans="1:6" x14ac:dyDescent="0.2">
      <c r="A857" s="222">
        <v>1.1000000000000001</v>
      </c>
      <c r="B857" s="223" t="s">
        <v>734</v>
      </c>
      <c r="C857" s="219">
        <v>3</v>
      </c>
      <c r="D857" s="220" t="s">
        <v>16</v>
      </c>
      <c r="E857" s="221"/>
      <c r="F857" s="18">
        <f t="shared" si="18"/>
        <v>0</v>
      </c>
    </row>
    <row r="858" spans="1:6" x14ac:dyDescent="0.2">
      <c r="A858" s="222">
        <v>1.2</v>
      </c>
      <c r="B858" s="223" t="s">
        <v>735</v>
      </c>
      <c r="C858" s="219">
        <v>1</v>
      </c>
      <c r="D858" s="220" t="s">
        <v>16</v>
      </c>
      <c r="E858" s="221"/>
      <c r="F858" s="18">
        <f t="shared" si="18"/>
        <v>0</v>
      </c>
    </row>
    <row r="859" spans="1:6" x14ac:dyDescent="0.2">
      <c r="A859" s="222">
        <v>1.3</v>
      </c>
      <c r="B859" s="223" t="s">
        <v>736</v>
      </c>
      <c r="C859" s="219">
        <v>1</v>
      </c>
      <c r="D859" s="220" t="s">
        <v>16</v>
      </c>
      <c r="E859" s="221"/>
      <c r="F859" s="18">
        <f t="shared" si="18"/>
        <v>0</v>
      </c>
    </row>
    <row r="860" spans="1:6" x14ac:dyDescent="0.2">
      <c r="A860" s="222">
        <v>1.4</v>
      </c>
      <c r="B860" s="223" t="s">
        <v>737</v>
      </c>
      <c r="C860" s="219">
        <v>1</v>
      </c>
      <c r="D860" s="220" t="s">
        <v>16</v>
      </c>
      <c r="E860" s="221"/>
      <c r="F860" s="18">
        <f t="shared" si="18"/>
        <v>0</v>
      </c>
    </row>
    <row r="861" spans="1:6" x14ac:dyDescent="0.2">
      <c r="A861" s="222">
        <v>1.5</v>
      </c>
      <c r="B861" s="223" t="s">
        <v>738</v>
      </c>
      <c r="C861" s="219">
        <v>3</v>
      </c>
      <c r="D861" s="220" t="s">
        <v>16</v>
      </c>
      <c r="E861" s="221"/>
      <c r="F861" s="18">
        <f t="shared" si="18"/>
        <v>0</v>
      </c>
    </row>
    <row r="862" spans="1:6" x14ac:dyDescent="0.2">
      <c r="A862" s="222">
        <v>1.6</v>
      </c>
      <c r="B862" s="223" t="s">
        <v>739</v>
      </c>
      <c r="C862" s="219">
        <v>3</v>
      </c>
      <c r="D862" s="220" t="s">
        <v>16</v>
      </c>
      <c r="E862" s="221"/>
      <c r="F862" s="18">
        <f t="shared" si="18"/>
        <v>0</v>
      </c>
    </row>
    <row r="863" spans="1:6" x14ac:dyDescent="0.2">
      <c r="A863" s="222">
        <v>1.7</v>
      </c>
      <c r="B863" s="223" t="s">
        <v>740</v>
      </c>
      <c r="C863" s="219">
        <v>685</v>
      </c>
      <c r="D863" s="220" t="s">
        <v>741</v>
      </c>
      <c r="E863" s="221"/>
      <c r="F863" s="18">
        <f t="shared" si="18"/>
        <v>0</v>
      </c>
    </row>
    <row r="864" spans="1:6" x14ac:dyDescent="0.2">
      <c r="A864" s="222">
        <v>1.8</v>
      </c>
      <c r="B864" s="223" t="s">
        <v>742</v>
      </c>
      <c r="C864" s="219">
        <v>2</v>
      </c>
      <c r="D864" s="220" t="s">
        <v>16</v>
      </c>
      <c r="E864" s="221"/>
      <c r="F864" s="18">
        <f t="shared" si="18"/>
        <v>0</v>
      </c>
    </row>
    <row r="865" spans="1:6" x14ac:dyDescent="0.2">
      <c r="A865" s="222">
        <v>1.9</v>
      </c>
      <c r="B865" s="223" t="s">
        <v>743</v>
      </c>
      <c r="C865" s="219">
        <v>1</v>
      </c>
      <c r="D865" s="220" t="s">
        <v>16</v>
      </c>
      <c r="E865" s="221"/>
      <c r="F865" s="18">
        <f t="shared" si="18"/>
        <v>0</v>
      </c>
    </row>
    <row r="866" spans="1:6" x14ac:dyDescent="0.2">
      <c r="A866" s="224">
        <v>1.1000000000000001</v>
      </c>
      <c r="B866" s="223" t="s">
        <v>744</v>
      </c>
      <c r="C866" s="219">
        <v>1</v>
      </c>
      <c r="D866" s="220" t="s">
        <v>16</v>
      </c>
      <c r="E866" s="221"/>
      <c r="F866" s="18">
        <f t="shared" si="18"/>
        <v>0</v>
      </c>
    </row>
    <row r="867" spans="1:6" x14ac:dyDescent="0.2">
      <c r="A867" s="224">
        <v>1.1100000000000001</v>
      </c>
      <c r="B867" s="223" t="s">
        <v>745</v>
      </c>
      <c r="C867" s="219">
        <v>3</v>
      </c>
      <c r="D867" s="220" t="s">
        <v>16</v>
      </c>
      <c r="E867" s="221"/>
      <c r="F867" s="18">
        <f t="shared" si="18"/>
        <v>0</v>
      </c>
    </row>
    <row r="868" spans="1:6" x14ac:dyDescent="0.2">
      <c r="A868" s="224">
        <v>1.1200000000000001</v>
      </c>
      <c r="B868" s="223" t="s">
        <v>746</v>
      </c>
      <c r="C868" s="219">
        <v>3</v>
      </c>
      <c r="D868" s="220" t="s">
        <v>16</v>
      </c>
      <c r="E868" s="221"/>
      <c r="F868" s="18">
        <f>ROUND(C868*E868,2)</f>
        <v>0</v>
      </c>
    </row>
    <row r="869" spans="1:6" ht="25.5" x14ac:dyDescent="0.2">
      <c r="A869" s="224">
        <v>1.1299999999999999</v>
      </c>
      <c r="B869" s="223" t="s">
        <v>747</v>
      </c>
      <c r="C869" s="225">
        <v>1</v>
      </c>
      <c r="D869" s="226" t="s">
        <v>16</v>
      </c>
      <c r="E869" s="227"/>
      <c r="F869" s="29">
        <f t="shared" si="18"/>
        <v>0</v>
      </c>
    </row>
    <row r="870" spans="1:6" x14ac:dyDescent="0.2">
      <c r="A870" s="224">
        <v>1.1399999999999999</v>
      </c>
      <c r="B870" s="223" t="s">
        <v>748</v>
      </c>
      <c r="C870" s="219">
        <v>1</v>
      </c>
      <c r="D870" s="220" t="s">
        <v>16</v>
      </c>
      <c r="E870" s="221"/>
      <c r="F870" s="18">
        <f t="shared" si="18"/>
        <v>0</v>
      </c>
    </row>
    <row r="871" spans="1:6" x14ac:dyDescent="0.2">
      <c r="A871" s="224">
        <v>1.1499999999999999</v>
      </c>
      <c r="B871" s="223" t="s">
        <v>749</v>
      </c>
      <c r="C871" s="219">
        <v>3</v>
      </c>
      <c r="D871" s="220" t="s">
        <v>16</v>
      </c>
      <c r="E871" s="221"/>
      <c r="F871" s="18">
        <f t="shared" si="18"/>
        <v>0</v>
      </c>
    </row>
    <row r="872" spans="1:6" x14ac:dyDescent="0.2">
      <c r="A872" s="228">
        <v>1.1599999999999999</v>
      </c>
      <c r="B872" s="229" t="s">
        <v>750</v>
      </c>
      <c r="C872" s="230">
        <v>1</v>
      </c>
      <c r="D872" s="231" t="s">
        <v>16</v>
      </c>
      <c r="E872" s="232"/>
      <c r="F872" s="38">
        <f t="shared" si="18"/>
        <v>0</v>
      </c>
    </row>
    <row r="873" spans="1:6" x14ac:dyDescent="0.2">
      <c r="A873" s="222"/>
      <c r="B873" s="223"/>
      <c r="C873" s="219"/>
      <c r="D873" s="220"/>
      <c r="E873" s="221"/>
      <c r="F873" s="18">
        <f t="shared" si="18"/>
        <v>0</v>
      </c>
    </row>
    <row r="874" spans="1:6" ht="25.5" x14ac:dyDescent="0.2">
      <c r="A874" s="217">
        <v>2</v>
      </c>
      <c r="B874" s="218" t="s">
        <v>751</v>
      </c>
      <c r="C874" s="219"/>
      <c r="D874" s="220"/>
      <c r="E874" s="221"/>
      <c r="F874" s="18">
        <f t="shared" si="18"/>
        <v>0</v>
      </c>
    </row>
    <row r="875" spans="1:6" x14ac:dyDescent="0.2">
      <c r="A875" s="222">
        <v>2.1</v>
      </c>
      <c r="B875" s="223" t="s">
        <v>752</v>
      </c>
      <c r="C875" s="48">
        <v>1</v>
      </c>
      <c r="D875" s="233" t="s">
        <v>16</v>
      </c>
      <c r="E875" s="48"/>
      <c r="F875" s="18">
        <f t="shared" si="18"/>
        <v>0</v>
      </c>
    </row>
    <row r="876" spans="1:6" x14ac:dyDescent="0.2">
      <c r="A876" s="234">
        <v>2.2000000000000002</v>
      </c>
      <c r="B876" s="223" t="s">
        <v>753</v>
      </c>
      <c r="C876" s="219">
        <v>2</v>
      </c>
      <c r="D876" s="220" t="s">
        <v>16</v>
      </c>
      <c r="E876" s="221"/>
      <c r="F876" s="18">
        <f t="shared" si="18"/>
        <v>0</v>
      </c>
    </row>
    <row r="877" spans="1:6" x14ac:dyDescent="0.2">
      <c r="A877" s="222">
        <v>2.2999999999999998</v>
      </c>
      <c r="B877" s="223" t="s">
        <v>754</v>
      </c>
      <c r="C877" s="219">
        <v>2</v>
      </c>
      <c r="D877" s="220" t="s">
        <v>16</v>
      </c>
      <c r="E877" s="221"/>
      <c r="F877" s="18">
        <f t="shared" si="18"/>
        <v>0</v>
      </c>
    </row>
    <row r="878" spans="1:6" x14ac:dyDescent="0.2">
      <c r="A878" s="222">
        <v>2.4</v>
      </c>
      <c r="B878" s="223" t="s">
        <v>755</v>
      </c>
      <c r="C878" s="219">
        <v>1</v>
      </c>
      <c r="D878" s="220" t="s">
        <v>16</v>
      </c>
      <c r="E878" s="221"/>
      <c r="F878" s="18">
        <f t="shared" si="18"/>
        <v>0</v>
      </c>
    </row>
    <row r="879" spans="1:6" x14ac:dyDescent="0.2">
      <c r="A879" s="222">
        <v>2.5</v>
      </c>
      <c r="B879" s="223" t="s">
        <v>756</v>
      </c>
      <c r="C879" s="219">
        <v>1</v>
      </c>
      <c r="D879" s="220" t="s">
        <v>16</v>
      </c>
      <c r="E879" s="221"/>
      <c r="F879" s="18">
        <f t="shared" si="18"/>
        <v>0</v>
      </c>
    </row>
    <row r="880" spans="1:6" x14ac:dyDescent="0.2">
      <c r="A880" s="222">
        <v>2.6</v>
      </c>
      <c r="B880" s="223" t="s">
        <v>757</v>
      </c>
      <c r="C880" s="219">
        <v>6</v>
      </c>
      <c r="D880" s="220" t="s">
        <v>16</v>
      </c>
      <c r="E880" s="221"/>
      <c r="F880" s="18">
        <f t="shared" si="18"/>
        <v>0</v>
      </c>
    </row>
    <row r="881" spans="1:6" ht="25.5" x14ac:dyDescent="0.2">
      <c r="A881" s="222">
        <v>2.7</v>
      </c>
      <c r="B881" s="223" t="s">
        <v>758</v>
      </c>
      <c r="C881" s="235">
        <v>1</v>
      </c>
      <c r="D881" s="236" t="s">
        <v>16</v>
      </c>
      <c r="E881" s="223"/>
      <c r="F881" s="18">
        <f t="shared" si="18"/>
        <v>0</v>
      </c>
    </row>
    <row r="882" spans="1:6" x14ac:dyDescent="0.2">
      <c r="A882" s="222">
        <v>2.8</v>
      </c>
      <c r="B882" s="223" t="s">
        <v>759</v>
      </c>
      <c r="C882" s="219">
        <v>6</v>
      </c>
      <c r="D882" s="220" t="s">
        <v>16</v>
      </c>
      <c r="E882" s="221"/>
      <c r="F882" s="18">
        <f t="shared" si="18"/>
        <v>0</v>
      </c>
    </row>
    <row r="883" spans="1:6" x14ac:dyDescent="0.2">
      <c r="A883" s="222">
        <v>2.9</v>
      </c>
      <c r="B883" s="223" t="s">
        <v>760</v>
      </c>
      <c r="C883" s="219">
        <v>4</v>
      </c>
      <c r="D883" s="220" t="s">
        <v>16</v>
      </c>
      <c r="E883" s="221"/>
      <c r="F883" s="18">
        <f t="shared" si="18"/>
        <v>0</v>
      </c>
    </row>
    <row r="884" spans="1:6" x14ac:dyDescent="0.2">
      <c r="A884" s="224">
        <v>2.1</v>
      </c>
      <c r="B884" s="223" t="s">
        <v>761</v>
      </c>
      <c r="C884" s="219">
        <v>2</v>
      </c>
      <c r="D884" s="220" t="s">
        <v>16</v>
      </c>
      <c r="E884" s="221"/>
      <c r="F884" s="18">
        <f t="shared" si="18"/>
        <v>0</v>
      </c>
    </row>
    <row r="885" spans="1:6" x14ac:dyDescent="0.2">
      <c r="A885" s="224">
        <v>2.11</v>
      </c>
      <c r="B885" s="223" t="s">
        <v>762</v>
      </c>
      <c r="C885" s="219">
        <v>2</v>
      </c>
      <c r="D885" s="220" t="s">
        <v>16</v>
      </c>
      <c r="E885" s="221"/>
      <c r="F885" s="18">
        <f t="shared" si="18"/>
        <v>0</v>
      </c>
    </row>
    <row r="886" spans="1:6" x14ac:dyDescent="0.2">
      <c r="A886" s="224">
        <v>2.12</v>
      </c>
      <c r="B886" s="223" t="s">
        <v>763</v>
      </c>
      <c r="C886" s="219">
        <v>1</v>
      </c>
      <c r="D886" s="237" t="s">
        <v>16</v>
      </c>
      <c r="E886" s="219"/>
      <c r="F886" s="18">
        <f t="shared" si="18"/>
        <v>0</v>
      </c>
    </row>
    <row r="887" spans="1:6" x14ac:dyDescent="0.2">
      <c r="A887" s="224">
        <v>2.13</v>
      </c>
      <c r="B887" s="223" t="s">
        <v>764</v>
      </c>
      <c r="C887" s="221">
        <v>330</v>
      </c>
      <c r="D887" s="220" t="s">
        <v>741</v>
      </c>
      <c r="E887" s="221"/>
      <c r="F887" s="18">
        <f t="shared" si="18"/>
        <v>0</v>
      </c>
    </row>
    <row r="888" spans="1:6" x14ac:dyDescent="0.2">
      <c r="A888" s="224">
        <v>2.14</v>
      </c>
      <c r="B888" s="223" t="s">
        <v>765</v>
      </c>
      <c r="C888" s="221">
        <v>315</v>
      </c>
      <c r="D888" s="220" t="s">
        <v>741</v>
      </c>
      <c r="E888" s="221"/>
      <c r="F888" s="18">
        <f t="shared" si="18"/>
        <v>0</v>
      </c>
    </row>
    <row r="889" spans="1:6" ht="25.5" x14ac:dyDescent="0.2">
      <c r="A889" s="224">
        <v>2.16</v>
      </c>
      <c r="B889" s="223" t="s">
        <v>766</v>
      </c>
      <c r="C889" s="238">
        <v>1</v>
      </c>
      <c r="D889" s="239" t="s">
        <v>16</v>
      </c>
      <c r="E889" s="238"/>
      <c r="F889" s="29">
        <f t="shared" si="18"/>
        <v>0</v>
      </c>
    </row>
    <row r="890" spans="1:6" ht="25.5" x14ac:dyDescent="0.2">
      <c r="A890" s="224">
        <v>2.17</v>
      </c>
      <c r="B890" s="223" t="s">
        <v>767</v>
      </c>
      <c r="C890" s="238">
        <v>2</v>
      </c>
      <c r="D890" s="239" t="s">
        <v>16</v>
      </c>
      <c r="E890" s="238"/>
      <c r="F890" s="29">
        <f t="shared" si="18"/>
        <v>0</v>
      </c>
    </row>
    <row r="891" spans="1:6" ht="25.5" x14ac:dyDescent="0.2">
      <c r="A891" s="224">
        <v>2.19</v>
      </c>
      <c r="B891" s="223" t="s">
        <v>768</v>
      </c>
      <c r="C891" s="227">
        <v>2</v>
      </c>
      <c r="D891" s="226" t="s">
        <v>16</v>
      </c>
      <c r="E891" s="227"/>
      <c r="F891" s="29">
        <f t="shared" si="18"/>
        <v>0</v>
      </c>
    </row>
    <row r="892" spans="1:6" x14ac:dyDescent="0.2">
      <c r="A892" s="224">
        <v>2.2000000000000002</v>
      </c>
      <c r="B892" s="240" t="s">
        <v>769</v>
      </c>
      <c r="C892" s="221">
        <v>1</v>
      </c>
      <c r="D892" s="220" t="s">
        <v>16</v>
      </c>
      <c r="E892" s="221"/>
      <c r="F892" s="18">
        <f t="shared" si="18"/>
        <v>0</v>
      </c>
    </row>
    <row r="893" spans="1:6" x14ac:dyDescent="0.2">
      <c r="A893" s="224"/>
      <c r="B893" s="240"/>
      <c r="C893" s="221"/>
      <c r="D893" s="220"/>
      <c r="E893" s="221"/>
      <c r="F893" s="18">
        <f t="shared" si="18"/>
        <v>0</v>
      </c>
    </row>
    <row r="894" spans="1:6" x14ac:dyDescent="0.2">
      <c r="A894" s="217">
        <v>3</v>
      </c>
      <c r="B894" s="218" t="s">
        <v>770</v>
      </c>
      <c r="C894" s="221"/>
      <c r="D894" s="220"/>
      <c r="E894" s="221"/>
      <c r="F894" s="18">
        <f t="shared" si="18"/>
        <v>0</v>
      </c>
    </row>
    <row r="895" spans="1:6" ht="25.5" x14ac:dyDescent="0.2">
      <c r="A895" s="222">
        <v>3.1</v>
      </c>
      <c r="B895" s="223" t="s">
        <v>771</v>
      </c>
      <c r="C895" s="238">
        <v>1</v>
      </c>
      <c r="D895" s="239" t="s">
        <v>16</v>
      </c>
      <c r="E895" s="238"/>
      <c r="F895" s="29">
        <f t="shared" si="18"/>
        <v>0</v>
      </c>
    </row>
    <row r="896" spans="1:6" x14ac:dyDescent="0.2">
      <c r="A896" s="222">
        <v>3.2</v>
      </c>
      <c r="B896" s="223" t="s">
        <v>772</v>
      </c>
      <c r="C896" s="221">
        <v>10</v>
      </c>
      <c r="D896" s="220" t="s">
        <v>16</v>
      </c>
      <c r="E896" s="221"/>
      <c r="F896" s="18">
        <f t="shared" si="18"/>
        <v>0</v>
      </c>
    </row>
    <row r="897" spans="1:6" x14ac:dyDescent="0.2">
      <c r="A897" s="222">
        <v>3.3</v>
      </c>
      <c r="B897" s="223" t="s">
        <v>762</v>
      </c>
      <c r="C897" s="221">
        <v>5</v>
      </c>
      <c r="D897" s="220" t="s">
        <v>16</v>
      </c>
      <c r="E897" s="221"/>
      <c r="F897" s="18">
        <f t="shared" si="18"/>
        <v>0</v>
      </c>
    </row>
    <row r="898" spans="1:6" x14ac:dyDescent="0.2">
      <c r="A898" s="222">
        <v>3.4</v>
      </c>
      <c r="B898" s="223" t="s">
        <v>773</v>
      </c>
      <c r="C898" s="221">
        <v>1</v>
      </c>
      <c r="D898" s="220" t="s">
        <v>16</v>
      </c>
      <c r="E898" s="221"/>
      <c r="F898" s="18">
        <f t="shared" si="18"/>
        <v>0</v>
      </c>
    </row>
    <row r="899" spans="1:6" x14ac:dyDescent="0.2">
      <c r="A899" s="222">
        <v>3.5</v>
      </c>
      <c r="B899" s="223" t="s">
        <v>763</v>
      </c>
      <c r="C899" s="221">
        <v>1</v>
      </c>
      <c r="D899" s="220" t="s">
        <v>16</v>
      </c>
      <c r="E899" s="221"/>
      <c r="F899" s="18">
        <f t="shared" si="18"/>
        <v>0</v>
      </c>
    </row>
    <row r="900" spans="1:6" x14ac:dyDescent="0.2">
      <c r="A900" s="222">
        <v>3.6</v>
      </c>
      <c r="B900" s="223" t="s">
        <v>761</v>
      </c>
      <c r="C900" s="221">
        <v>17</v>
      </c>
      <c r="D900" s="220" t="s">
        <v>16</v>
      </c>
      <c r="E900" s="221"/>
      <c r="F900" s="18">
        <f t="shared" si="18"/>
        <v>0</v>
      </c>
    </row>
    <row r="901" spans="1:6" x14ac:dyDescent="0.2">
      <c r="A901" s="222"/>
      <c r="B901" s="46"/>
      <c r="C901" s="221"/>
      <c r="D901" s="220"/>
      <c r="E901" s="221"/>
      <c r="F901" s="18">
        <f t="shared" si="18"/>
        <v>0</v>
      </c>
    </row>
    <row r="902" spans="1:6" x14ac:dyDescent="0.2">
      <c r="A902" s="217">
        <v>4</v>
      </c>
      <c r="B902" s="241" t="s">
        <v>774</v>
      </c>
      <c r="C902" s="221"/>
      <c r="D902" s="220"/>
      <c r="E902" s="221"/>
      <c r="F902" s="18">
        <f t="shared" si="18"/>
        <v>0</v>
      </c>
    </row>
    <row r="903" spans="1:6" x14ac:dyDescent="0.2">
      <c r="A903" s="222">
        <v>4.0999999999999996</v>
      </c>
      <c r="B903" s="46" t="s">
        <v>775</v>
      </c>
      <c r="C903" s="221">
        <v>4</v>
      </c>
      <c r="D903" s="220" t="s">
        <v>16</v>
      </c>
      <c r="E903" s="221"/>
      <c r="F903" s="18">
        <f t="shared" si="18"/>
        <v>0</v>
      </c>
    </row>
    <row r="904" spans="1:6" x14ac:dyDescent="0.2">
      <c r="A904" s="222">
        <v>4.2</v>
      </c>
      <c r="B904" s="46" t="s">
        <v>776</v>
      </c>
      <c r="C904" s="221">
        <v>4</v>
      </c>
      <c r="D904" s="220" t="s">
        <v>16</v>
      </c>
      <c r="E904" s="221"/>
      <c r="F904" s="18">
        <f t="shared" si="18"/>
        <v>0</v>
      </c>
    </row>
    <row r="905" spans="1:6" x14ac:dyDescent="0.2">
      <c r="A905" s="222">
        <v>4.3</v>
      </c>
      <c r="B905" s="46" t="s">
        <v>777</v>
      </c>
      <c r="C905" s="221">
        <v>3</v>
      </c>
      <c r="D905" s="220" t="s">
        <v>16</v>
      </c>
      <c r="E905" s="221"/>
      <c r="F905" s="18">
        <f t="shared" si="18"/>
        <v>0</v>
      </c>
    </row>
    <row r="906" spans="1:6" ht="38.25" x14ac:dyDescent="0.2">
      <c r="A906" s="222">
        <v>4.4000000000000004</v>
      </c>
      <c r="B906" s="46" t="s">
        <v>778</v>
      </c>
      <c r="C906" s="223">
        <v>23.46</v>
      </c>
      <c r="D906" s="236" t="s">
        <v>29</v>
      </c>
      <c r="E906" s="223"/>
      <c r="F906" s="18">
        <f t="shared" si="18"/>
        <v>0</v>
      </c>
    </row>
    <row r="907" spans="1:6" x14ac:dyDescent="0.2">
      <c r="A907" s="222">
        <v>4.5</v>
      </c>
      <c r="B907" s="46" t="s">
        <v>779</v>
      </c>
      <c r="C907" s="221">
        <v>715</v>
      </c>
      <c r="D907" s="220" t="s">
        <v>355</v>
      </c>
      <c r="E907" s="221"/>
      <c r="F907" s="18">
        <f t="shared" si="18"/>
        <v>0</v>
      </c>
    </row>
    <row r="908" spans="1:6" x14ac:dyDescent="0.2">
      <c r="A908" s="222">
        <v>4.5999999999999996</v>
      </c>
      <c r="B908" s="46" t="s">
        <v>780</v>
      </c>
      <c r="C908" s="221">
        <v>117</v>
      </c>
      <c r="D908" s="220" t="s">
        <v>741</v>
      </c>
      <c r="E908" s="221"/>
      <c r="F908" s="18">
        <f t="shared" si="18"/>
        <v>0</v>
      </c>
    </row>
    <row r="909" spans="1:6" x14ac:dyDescent="0.2">
      <c r="A909" s="222">
        <v>4.7</v>
      </c>
      <c r="B909" s="46" t="s">
        <v>781</v>
      </c>
      <c r="C909" s="221">
        <v>176</v>
      </c>
      <c r="D909" s="220" t="s">
        <v>741</v>
      </c>
      <c r="E909" s="221"/>
      <c r="F909" s="18">
        <f t="shared" si="18"/>
        <v>0</v>
      </c>
    </row>
    <row r="910" spans="1:6" x14ac:dyDescent="0.2">
      <c r="A910" s="222">
        <v>4.8</v>
      </c>
      <c r="B910" s="46" t="s">
        <v>782</v>
      </c>
      <c r="C910" s="221">
        <v>117</v>
      </c>
      <c r="D910" s="220" t="s">
        <v>741</v>
      </c>
      <c r="E910" s="221"/>
      <c r="F910" s="18">
        <f t="shared" si="18"/>
        <v>0</v>
      </c>
    </row>
    <row r="911" spans="1:6" x14ac:dyDescent="0.2">
      <c r="A911" s="242">
        <v>4.9000000000000004</v>
      </c>
      <c r="B911" s="46" t="s">
        <v>783</v>
      </c>
      <c r="C911" s="221">
        <v>29</v>
      </c>
      <c r="D911" s="220" t="s">
        <v>16</v>
      </c>
      <c r="E911" s="221"/>
      <c r="F911" s="18">
        <f t="shared" si="18"/>
        <v>0</v>
      </c>
    </row>
    <row r="912" spans="1:6" x14ac:dyDescent="0.2">
      <c r="A912" s="243">
        <v>4.0999999999999996</v>
      </c>
      <c r="B912" s="244" t="s">
        <v>784</v>
      </c>
      <c r="C912" s="221">
        <v>1</v>
      </c>
      <c r="D912" s="220" t="s">
        <v>16</v>
      </c>
      <c r="E912" s="221"/>
      <c r="F912" s="18">
        <f t="shared" si="18"/>
        <v>0</v>
      </c>
    </row>
    <row r="913" spans="1:7" x14ac:dyDescent="0.2">
      <c r="A913" s="242"/>
      <c r="B913" s="244"/>
      <c r="C913" s="221"/>
      <c r="D913" s="220"/>
      <c r="E913" s="221"/>
      <c r="F913" s="18">
        <f t="shared" si="18"/>
        <v>0</v>
      </c>
    </row>
    <row r="914" spans="1:7" x14ac:dyDescent="0.2">
      <c r="A914" s="245">
        <v>5</v>
      </c>
      <c r="B914" s="246" t="s">
        <v>785</v>
      </c>
      <c r="C914" s="221"/>
      <c r="D914" s="220"/>
      <c r="E914" s="221"/>
      <c r="F914" s="18">
        <f t="shared" si="18"/>
        <v>0</v>
      </c>
    </row>
    <row r="915" spans="1:7" x14ac:dyDescent="0.2">
      <c r="A915" s="222">
        <v>5.0999999999999996</v>
      </c>
      <c r="B915" s="244" t="s">
        <v>786</v>
      </c>
      <c r="C915" s="221">
        <v>323</v>
      </c>
      <c r="D915" s="220" t="s">
        <v>741</v>
      </c>
      <c r="E915" s="221"/>
      <c r="F915" s="18">
        <f t="shared" si="18"/>
        <v>0</v>
      </c>
    </row>
    <row r="916" spans="1:7" x14ac:dyDescent="0.2">
      <c r="A916" s="222">
        <v>5.2</v>
      </c>
      <c r="B916" s="244" t="s">
        <v>787</v>
      </c>
      <c r="C916" s="221">
        <v>250</v>
      </c>
      <c r="D916" s="220" t="s">
        <v>741</v>
      </c>
      <c r="E916" s="221"/>
      <c r="F916" s="18">
        <f t="shared" si="18"/>
        <v>0</v>
      </c>
    </row>
    <row r="917" spans="1:7" x14ac:dyDescent="0.2">
      <c r="A917" s="247">
        <v>5.3</v>
      </c>
      <c r="B917" s="248" t="s">
        <v>788</v>
      </c>
      <c r="C917" s="232">
        <v>43</v>
      </c>
      <c r="D917" s="231" t="s">
        <v>741</v>
      </c>
      <c r="E917" s="232"/>
      <c r="F917" s="38">
        <f t="shared" si="18"/>
        <v>0</v>
      </c>
    </row>
    <row r="918" spans="1:7" ht="25.5" x14ac:dyDescent="0.2">
      <c r="A918" s="222">
        <v>5.4</v>
      </c>
      <c r="B918" s="46" t="s">
        <v>789</v>
      </c>
      <c r="C918" s="238">
        <v>1</v>
      </c>
      <c r="D918" s="239" t="s">
        <v>16</v>
      </c>
      <c r="E918" s="238"/>
      <c r="F918" s="29">
        <f t="shared" si="18"/>
        <v>0</v>
      </c>
      <c r="G918" s="189"/>
    </row>
    <row r="919" spans="1:7" x14ac:dyDescent="0.2">
      <c r="A919" s="222">
        <v>5.5</v>
      </c>
      <c r="B919" s="46" t="s">
        <v>760</v>
      </c>
      <c r="C919" s="221">
        <v>1</v>
      </c>
      <c r="D919" s="220" t="s">
        <v>16</v>
      </c>
      <c r="E919" s="221"/>
      <c r="F919" s="18">
        <f t="shared" si="18"/>
        <v>0</v>
      </c>
    </row>
    <row r="920" spans="1:7" x14ac:dyDescent="0.2">
      <c r="A920" s="222">
        <v>5.6</v>
      </c>
      <c r="B920" s="46" t="s">
        <v>761</v>
      </c>
      <c r="C920" s="221">
        <v>1</v>
      </c>
      <c r="D920" s="220" t="s">
        <v>16</v>
      </c>
      <c r="E920" s="221"/>
      <c r="F920" s="18">
        <f t="shared" si="18"/>
        <v>0</v>
      </c>
    </row>
    <row r="921" spans="1:7" x14ac:dyDescent="0.2">
      <c r="A921" s="222">
        <v>5.7</v>
      </c>
      <c r="B921" s="46" t="s">
        <v>790</v>
      </c>
      <c r="C921" s="221">
        <v>1</v>
      </c>
      <c r="D921" s="220" t="s">
        <v>16</v>
      </c>
      <c r="E921" s="221"/>
      <c r="F921" s="18">
        <f t="shared" si="18"/>
        <v>0</v>
      </c>
    </row>
    <row r="922" spans="1:7" x14ac:dyDescent="0.2">
      <c r="A922" s="222">
        <v>5.8</v>
      </c>
      <c r="B922" s="46" t="s">
        <v>791</v>
      </c>
      <c r="C922" s="221">
        <v>1</v>
      </c>
      <c r="D922" s="220" t="s">
        <v>16</v>
      </c>
      <c r="E922" s="221"/>
      <c r="F922" s="18">
        <f t="shared" si="18"/>
        <v>0</v>
      </c>
    </row>
    <row r="923" spans="1:7" x14ac:dyDescent="0.2">
      <c r="A923" s="222"/>
      <c r="B923" s="46"/>
      <c r="C923" s="221"/>
      <c r="D923" s="220"/>
      <c r="E923" s="221"/>
      <c r="F923" s="18">
        <f t="shared" si="18"/>
        <v>0</v>
      </c>
    </row>
    <row r="924" spans="1:7" ht="51" x14ac:dyDescent="0.2">
      <c r="A924" s="249">
        <v>6</v>
      </c>
      <c r="B924" s="46" t="s">
        <v>792</v>
      </c>
      <c r="C924" s="227">
        <v>1</v>
      </c>
      <c r="D924" s="226" t="s">
        <v>16</v>
      </c>
      <c r="E924" s="227"/>
      <c r="F924" s="29">
        <f t="shared" si="18"/>
        <v>0</v>
      </c>
    </row>
    <row r="925" spans="1:7" x14ac:dyDescent="0.2">
      <c r="A925" s="249"/>
      <c r="B925" s="46"/>
      <c r="C925" s="223"/>
      <c r="D925" s="236"/>
      <c r="E925" s="223"/>
      <c r="F925" s="18"/>
    </row>
    <row r="926" spans="1:7" x14ac:dyDescent="0.2">
      <c r="A926" s="217">
        <v>7</v>
      </c>
      <c r="B926" s="241" t="s">
        <v>793</v>
      </c>
      <c r="C926" s="223"/>
      <c r="D926" s="236"/>
      <c r="E926" s="223"/>
      <c r="F926" s="18">
        <f t="shared" ref="F926:F972" si="19">ROUND(C926*E926,2)</f>
        <v>0</v>
      </c>
    </row>
    <row r="927" spans="1:7" ht="25.5" x14ac:dyDescent="0.2">
      <c r="A927" s="222">
        <v>7.1</v>
      </c>
      <c r="B927" s="46" t="s">
        <v>794</v>
      </c>
      <c r="C927" s="223">
        <v>1</v>
      </c>
      <c r="D927" s="236" t="s">
        <v>16</v>
      </c>
      <c r="E927" s="223"/>
      <c r="F927" s="18">
        <f t="shared" si="19"/>
        <v>0</v>
      </c>
    </row>
    <row r="928" spans="1:7" x14ac:dyDescent="0.2">
      <c r="A928" s="222">
        <v>7.2</v>
      </c>
      <c r="B928" s="46" t="s">
        <v>795</v>
      </c>
      <c r="C928" s="223">
        <v>1</v>
      </c>
      <c r="D928" s="236" t="s">
        <v>16</v>
      </c>
      <c r="E928" s="223"/>
      <c r="F928" s="18">
        <f>ROUND(C928*E928,2)</f>
        <v>0</v>
      </c>
    </row>
    <row r="929" spans="1:6" ht="15" customHeight="1" x14ac:dyDescent="0.2">
      <c r="A929" s="222">
        <v>7.3</v>
      </c>
      <c r="B929" s="46" t="s">
        <v>796</v>
      </c>
      <c r="C929" s="223">
        <v>1</v>
      </c>
      <c r="D929" s="236" t="s">
        <v>16</v>
      </c>
      <c r="E929" s="223"/>
      <c r="F929" s="18">
        <f t="shared" si="19"/>
        <v>0</v>
      </c>
    </row>
    <row r="930" spans="1:6" ht="25.5" x14ac:dyDescent="0.2">
      <c r="A930" s="222">
        <v>7.4</v>
      </c>
      <c r="B930" s="46" t="s">
        <v>797</v>
      </c>
      <c r="C930" s="227">
        <v>1</v>
      </c>
      <c r="D930" s="226" t="s">
        <v>16</v>
      </c>
      <c r="E930" s="227"/>
      <c r="F930" s="29">
        <f t="shared" si="19"/>
        <v>0</v>
      </c>
    </row>
    <row r="931" spans="1:6" ht="25.5" x14ac:dyDescent="0.2">
      <c r="A931" s="222">
        <v>7.5</v>
      </c>
      <c r="B931" s="46" t="s">
        <v>798</v>
      </c>
      <c r="C931" s="227">
        <v>1</v>
      </c>
      <c r="D931" s="226" t="s">
        <v>16</v>
      </c>
      <c r="E931" s="227"/>
      <c r="F931" s="29">
        <f t="shared" si="19"/>
        <v>0</v>
      </c>
    </row>
    <row r="932" spans="1:6" x14ac:dyDescent="0.2">
      <c r="A932" s="222">
        <v>7.6</v>
      </c>
      <c r="B932" s="46" t="s">
        <v>799</v>
      </c>
      <c r="C932" s="223">
        <v>200</v>
      </c>
      <c r="D932" s="236" t="s">
        <v>355</v>
      </c>
      <c r="E932" s="223"/>
      <c r="F932" s="18">
        <f t="shared" si="19"/>
        <v>0</v>
      </c>
    </row>
    <row r="933" spans="1:6" x14ac:dyDescent="0.2">
      <c r="A933" s="222">
        <v>7.7</v>
      </c>
      <c r="B933" s="46" t="s">
        <v>800</v>
      </c>
      <c r="C933" s="223">
        <v>3</v>
      </c>
      <c r="D933" s="236" t="s">
        <v>16</v>
      </c>
      <c r="E933" s="223"/>
      <c r="F933" s="18">
        <f t="shared" si="19"/>
        <v>0</v>
      </c>
    </row>
    <row r="934" spans="1:6" x14ac:dyDescent="0.2">
      <c r="A934" s="222">
        <v>7.8</v>
      </c>
      <c r="B934" s="46" t="s">
        <v>801</v>
      </c>
      <c r="C934" s="223">
        <v>1</v>
      </c>
      <c r="D934" s="236" t="s">
        <v>16</v>
      </c>
      <c r="E934" s="223"/>
      <c r="F934" s="18">
        <f t="shared" si="19"/>
        <v>0</v>
      </c>
    </row>
    <row r="935" spans="1:6" x14ac:dyDescent="0.2">
      <c r="A935" s="222">
        <v>7.9</v>
      </c>
      <c r="B935" s="46" t="s">
        <v>802</v>
      </c>
      <c r="C935" s="223">
        <v>1</v>
      </c>
      <c r="D935" s="236" t="s">
        <v>16</v>
      </c>
      <c r="E935" s="223"/>
      <c r="F935" s="18">
        <f t="shared" si="19"/>
        <v>0</v>
      </c>
    </row>
    <row r="936" spans="1:6" x14ac:dyDescent="0.2">
      <c r="A936" s="224">
        <v>7.1</v>
      </c>
      <c r="B936" s="46" t="s">
        <v>803</v>
      </c>
      <c r="C936" s="223">
        <v>2</v>
      </c>
      <c r="D936" s="236" t="s">
        <v>16</v>
      </c>
      <c r="E936" s="223"/>
      <c r="F936" s="18">
        <f t="shared" si="19"/>
        <v>0</v>
      </c>
    </row>
    <row r="937" spans="1:6" x14ac:dyDescent="0.2">
      <c r="A937" s="224">
        <v>7.11</v>
      </c>
      <c r="B937" s="46" t="s">
        <v>804</v>
      </c>
      <c r="C937" s="223">
        <v>1</v>
      </c>
      <c r="D937" s="236" t="s">
        <v>16</v>
      </c>
      <c r="E937" s="223"/>
      <c r="F937" s="18">
        <f t="shared" si="19"/>
        <v>0</v>
      </c>
    </row>
    <row r="938" spans="1:6" x14ac:dyDescent="0.2">
      <c r="A938" s="224">
        <v>7.12</v>
      </c>
      <c r="B938" s="46" t="s">
        <v>805</v>
      </c>
      <c r="C938" s="223">
        <v>2</v>
      </c>
      <c r="D938" s="236" t="s">
        <v>16</v>
      </c>
      <c r="E938" s="223"/>
      <c r="F938" s="18">
        <f t="shared" si="19"/>
        <v>0</v>
      </c>
    </row>
    <row r="939" spans="1:6" x14ac:dyDescent="0.2">
      <c r="A939" s="224">
        <v>7.13</v>
      </c>
      <c r="B939" s="46" t="s">
        <v>806</v>
      </c>
      <c r="C939" s="223">
        <v>2</v>
      </c>
      <c r="D939" s="236" t="s">
        <v>16</v>
      </c>
      <c r="E939" s="223"/>
      <c r="F939" s="18">
        <f t="shared" si="19"/>
        <v>0</v>
      </c>
    </row>
    <row r="940" spans="1:6" x14ac:dyDescent="0.2">
      <c r="A940" s="224">
        <v>7.14</v>
      </c>
      <c r="B940" s="46" t="s">
        <v>807</v>
      </c>
      <c r="C940" s="223">
        <v>1</v>
      </c>
      <c r="D940" s="236" t="s">
        <v>16</v>
      </c>
      <c r="E940" s="223"/>
      <c r="F940" s="18">
        <f t="shared" si="19"/>
        <v>0</v>
      </c>
    </row>
    <row r="941" spans="1:6" x14ac:dyDescent="0.2">
      <c r="A941" s="249"/>
      <c r="B941" s="46"/>
      <c r="C941" s="223"/>
      <c r="D941" s="236"/>
      <c r="E941" s="223"/>
      <c r="F941" s="18">
        <f t="shared" si="19"/>
        <v>0</v>
      </c>
    </row>
    <row r="942" spans="1:6" x14ac:dyDescent="0.2">
      <c r="A942" s="217">
        <v>8</v>
      </c>
      <c r="B942" s="241" t="s">
        <v>808</v>
      </c>
      <c r="C942" s="223"/>
      <c r="D942" s="236"/>
      <c r="E942" s="223"/>
      <c r="F942" s="18">
        <f t="shared" si="19"/>
        <v>0</v>
      </c>
    </row>
    <row r="943" spans="1:6" x14ac:dyDescent="0.2">
      <c r="A943" s="222">
        <v>8.1</v>
      </c>
      <c r="B943" s="46" t="s">
        <v>295</v>
      </c>
      <c r="C943" s="223">
        <v>1</v>
      </c>
      <c r="D943" s="236" t="s">
        <v>16</v>
      </c>
      <c r="E943" s="223"/>
      <c r="F943" s="18">
        <f t="shared" si="19"/>
        <v>0</v>
      </c>
    </row>
    <row r="944" spans="1:6" x14ac:dyDescent="0.2">
      <c r="A944" s="222">
        <v>8.1999999999999993</v>
      </c>
      <c r="B944" s="46" t="s">
        <v>296</v>
      </c>
      <c r="C944" s="223">
        <v>1</v>
      </c>
      <c r="D944" s="236" t="s">
        <v>16</v>
      </c>
      <c r="E944" s="223"/>
      <c r="F944" s="18">
        <f t="shared" si="19"/>
        <v>0</v>
      </c>
    </row>
    <row r="945" spans="1:6" x14ac:dyDescent="0.2">
      <c r="A945" s="249"/>
      <c r="B945" s="46"/>
      <c r="C945" s="223"/>
      <c r="D945" s="236"/>
      <c r="E945" s="223"/>
      <c r="F945" s="18">
        <f t="shared" si="19"/>
        <v>0</v>
      </c>
    </row>
    <row r="946" spans="1:6" x14ac:dyDescent="0.2">
      <c r="A946" s="250">
        <v>8.3000000000000007</v>
      </c>
      <c r="B946" s="241" t="s">
        <v>809</v>
      </c>
      <c r="C946" s="223"/>
      <c r="D946" s="236"/>
      <c r="E946" s="223"/>
      <c r="F946" s="18">
        <f t="shared" si="19"/>
        <v>0</v>
      </c>
    </row>
    <row r="947" spans="1:6" ht="25.5" x14ac:dyDescent="0.2">
      <c r="A947" s="249" t="s">
        <v>615</v>
      </c>
      <c r="B947" s="46" t="s">
        <v>810</v>
      </c>
      <c r="C947" s="223">
        <v>3.17</v>
      </c>
      <c r="D947" s="236" t="s">
        <v>29</v>
      </c>
      <c r="E947" s="223"/>
      <c r="F947" s="18">
        <f t="shared" si="19"/>
        <v>0</v>
      </c>
    </row>
    <row r="948" spans="1:6" x14ac:dyDescent="0.2">
      <c r="A948" s="249" t="s">
        <v>617</v>
      </c>
      <c r="B948" s="46" t="s">
        <v>811</v>
      </c>
      <c r="C948" s="223">
        <v>0.48</v>
      </c>
      <c r="D948" s="236" t="s">
        <v>29</v>
      </c>
      <c r="E948" s="223"/>
      <c r="F948" s="18">
        <f t="shared" si="19"/>
        <v>0</v>
      </c>
    </row>
    <row r="949" spans="1:6" x14ac:dyDescent="0.2">
      <c r="A949" s="249" t="s">
        <v>619</v>
      </c>
      <c r="B949" s="46" t="s">
        <v>812</v>
      </c>
      <c r="C949" s="223">
        <v>7.0000000000000007E-2</v>
      </c>
      <c r="D949" s="236" t="s">
        <v>29</v>
      </c>
      <c r="E949" s="223"/>
      <c r="F949" s="18">
        <f t="shared" si="19"/>
        <v>0</v>
      </c>
    </row>
    <row r="950" spans="1:6" x14ac:dyDescent="0.2">
      <c r="A950" s="249" t="s">
        <v>813</v>
      </c>
      <c r="B950" s="46" t="s">
        <v>814</v>
      </c>
      <c r="C950" s="223">
        <v>3.59</v>
      </c>
      <c r="D950" s="236" t="s">
        <v>29</v>
      </c>
      <c r="E950" s="223"/>
      <c r="F950" s="18">
        <f t="shared" si="19"/>
        <v>0</v>
      </c>
    </row>
    <row r="951" spans="1:6" x14ac:dyDescent="0.2">
      <c r="A951" s="249" t="s">
        <v>815</v>
      </c>
      <c r="B951" s="46" t="s">
        <v>816</v>
      </c>
      <c r="C951" s="223">
        <v>0.42</v>
      </c>
      <c r="D951" s="236" t="s">
        <v>29</v>
      </c>
      <c r="E951" s="223"/>
      <c r="F951" s="18">
        <f t="shared" si="19"/>
        <v>0</v>
      </c>
    </row>
    <row r="952" spans="1:6" ht="25.5" x14ac:dyDescent="0.2">
      <c r="A952" s="249" t="s">
        <v>817</v>
      </c>
      <c r="B952" s="46" t="s">
        <v>818</v>
      </c>
      <c r="C952" s="227">
        <v>2.96</v>
      </c>
      <c r="D952" s="226" t="s">
        <v>29</v>
      </c>
      <c r="E952" s="227"/>
      <c r="F952" s="29">
        <f t="shared" si="19"/>
        <v>0</v>
      </c>
    </row>
    <row r="953" spans="1:6" x14ac:dyDescent="0.2">
      <c r="A953" s="249"/>
      <c r="B953" s="46"/>
      <c r="C953" s="223"/>
      <c r="D953" s="236"/>
      <c r="E953" s="223"/>
      <c r="F953" s="18">
        <f t="shared" si="19"/>
        <v>0</v>
      </c>
    </row>
    <row r="954" spans="1:6" x14ac:dyDescent="0.2">
      <c r="A954" s="222">
        <v>8.4</v>
      </c>
      <c r="B954" s="46" t="s">
        <v>819</v>
      </c>
      <c r="C954" s="223">
        <v>17.39</v>
      </c>
      <c r="D954" s="236" t="s">
        <v>76</v>
      </c>
      <c r="E954" s="223"/>
      <c r="F954" s="18">
        <f t="shared" si="19"/>
        <v>0</v>
      </c>
    </row>
    <row r="955" spans="1:6" x14ac:dyDescent="0.2">
      <c r="A955" s="249"/>
      <c r="B955" s="46"/>
      <c r="C955" s="223"/>
      <c r="D955" s="236"/>
      <c r="E955" s="223"/>
      <c r="F955" s="18">
        <f t="shared" si="19"/>
        <v>0</v>
      </c>
    </row>
    <row r="956" spans="1:6" x14ac:dyDescent="0.2">
      <c r="A956" s="250">
        <v>8.5</v>
      </c>
      <c r="B956" s="241" t="s">
        <v>820</v>
      </c>
      <c r="C956" s="223"/>
      <c r="D956" s="236"/>
      <c r="E956" s="223"/>
      <c r="F956" s="18">
        <f t="shared" si="19"/>
        <v>0</v>
      </c>
    </row>
    <row r="957" spans="1:6" x14ac:dyDescent="0.2">
      <c r="A957" s="249" t="s">
        <v>627</v>
      </c>
      <c r="B957" s="46" t="s">
        <v>821</v>
      </c>
      <c r="C957" s="223">
        <v>11.2</v>
      </c>
      <c r="D957" s="236" t="s">
        <v>76</v>
      </c>
      <c r="E957" s="223"/>
      <c r="F957" s="18">
        <f t="shared" si="19"/>
        <v>0</v>
      </c>
    </row>
    <row r="958" spans="1:6" x14ac:dyDescent="0.2">
      <c r="A958" s="249" t="s">
        <v>629</v>
      </c>
      <c r="B958" s="46" t="s">
        <v>822</v>
      </c>
      <c r="C958" s="223">
        <v>61.2</v>
      </c>
      <c r="D958" s="236" t="s">
        <v>76</v>
      </c>
      <c r="E958" s="223"/>
      <c r="F958" s="18">
        <f t="shared" si="19"/>
        <v>0</v>
      </c>
    </row>
    <row r="959" spans="1:6" x14ac:dyDescent="0.2">
      <c r="A959" s="249" t="s">
        <v>631</v>
      </c>
      <c r="B959" s="46" t="s">
        <v>823</v>
      </c>
      <c r="C959" s="223">
        <v>4.82</v>
      </c>
      <c r="D959" s="236" t="s">
        <v>76</v>
      </c>
      <c r="E959" s="223"/>
      <c r="F959" s="18">
        <f t="shared" si="19"/>
        <v>0</v>
      </c>
    </row>
    <row r="960" spans="1:6" x14ac:dyDescent="0.2">
      <c r="A960" s="249"/>
      <c r="B960" s="46"/>
      <c r="C960" s="223"/>
      <c r="D960" s="236"/>
      <c r="E960" s="223"/>
      <c r="F960" s="18">
        <f t="shared" si="19"/>
        <v>0</v>
      </c>
    </row>
    <row r="961" spans="1:68" x14ac:dyDescent="0.2">
      <c r="A961" s="250">
        <v>8.6</v>
      </c>
      <c r="B961" s="241" t="s">
        <v>824</v>
      </c>
      <c r="C961" s="223"/>
      <c r="D961" s="236"/>
      <c r="E961" s="223"/>
      <c r="F961" s="18">
        <f t="shared" si="19"/>
        <v>0</v>
      </c>
    </row>
    <row r="962" spans="1:68" x14ac:dyDescent="0.2">
      <c r="A962" s="251" t="s">
        <v>825</v>
      </c>
      <c r="B962" s="201" t="s">
        <v>826</v>
      </c>
      <c r="C962" s="229">
        <v>178.52</v>
      </c>
      <c r="D962" s="252" t="s">
        <v>76</v>
      </c>
      <c r="E962" s="229"/>
      <c r="F962" s="38">
        <f t="shared" si="19"/>
        <v>0</v>
      </c>
    </row>
    <row r="963" spans="1:68" x14ac:dyDescent="0.2">
      <c r="A963" s="249" t="s">
        <v>827</v>
      </c>
      <c r="B963" s="46" t="s">
        <v>828</v>
      </c>
      <c r="C963" s="223">
        <v>99.47</v>
      </c>
      <c r="D963" s="236" t="s">
        <v>76</v>
      </c>
      <c r="E963" s="223"/>
      <c r="F963" s="18">
        <f t="shared" si="19"/>
        <v>0</v>
      </c>
    </row>
    <row r="964" spans="1:68" x14ac:dyDescent="0.2">
      <c r="A964" s="249" t="s">
        <v>829</v>
      </c>
      <c r="B964" s="46" t="s">
        <v>623</v>
      </c>
      <c r="C964" s="223">
        <v>79.05</v>
      </c>
      <c r="D964" s="236" t="s">
        <v>76</v>
      </c>
      <c r="E964" s="223"/>
      <c r="F964" s="18">
        <f t="shared" si="19"/>
        <v>0</v>
      </c>
    </row>
    <row r="965" spans="1:68" x14ac:dyDescent="0.2">
      <c r="A965" s="249" t="s">
        <v>830</v>
      </c>
      <c r="B965" s="46" t="s">
        <v>122</v>
      </c>
      <c r="C965" s="223">
        <v>78.62</v>
      </c>
      <c r="D965" s="236" t="s">
        <v>115</v>
      </c>
      <c r="E965" s="223"/>
      <c r="F965" s="18">
        <f t="shared" si="19"/>
        <v>0</v>
      </c>
    </row>
    <row r="966" spans="1:68" x14ac:dyDescent="0.2">
      <c r="A966" s="249" t="s">
        <v>831</v>
      </c>
      <c r="B966" s="46" t="s">
        <v>832</v>
      </c>
      <c r="C966" s="223">
        <v>26.95</v>
      </c>
      <c r="D966" s="236" t="s">
        <v>76</v>
      </c>
      <c r="E966" s="223"/>
      <c r="F966" s="18">
        <f t="shared" si="19"/>
        <v>0</v>
      </c>
    </row>
    <row r="967" spans="1:68" x14ac:dyDescent="0.2">
      <c r="A967" s="249"/>
      <c r="B967" s="46"/>
      <c r="C967" s="223"/>
      <c r="D967" s="236"/>
      <c r="E967" s="223"/>
      <c r="F967" s="18">
        <f t="shared" si="19"/>
        <v>0</v>
      </c>
    </row>
    <row r="968" spans="1:68" x14ac:dyDescent="0.2">
      <c r="A968" s="222">
        <v>8.6999999999999993</v>
      </c>
      <c r="B968" s="46" t="s">
        <v>833</v>
      </c>
      <c r="C968" s="223">
        <v>1</v>
      </c>
      <c r="D968" s="236" t="s">
        <v>16</v>
      </c>
      <c r="E968" s="223"/>
      <c r="F968" s="18">
        <f t="shared" si="19"/>
        <v>0</v>
      </c>
    </row>
    <row r="969" spans="1:68" x14ac:dyDescent="0.2">
      <c r="A969" s="222">
        <v>8.8000000000000007</v>
      </c>
      <c r="B969" s="46" t="s">
        <v>834</v>
      </c>
      <c r="C969" s="223">
        <v>6</v>
      </c>
      <c r="D969" s="236" t="s">
        <v>16</v>
      </c>
      <c r="E969" s="223"/>
      <c r="F969" s="18">
        <f t="shared" si="19"/>
        <v>0</v>
      </c>
    </row>
    <row r="970" spans="1:68" x14ac:dyDescent="0.2">
      <c r="A970" s="222">
        <v>8.9</v>
      </c>
      <c r="B970" s="46" t="s">
        <v>489</v>
      </c>
      <c r="C970" s="223">
        <v>1</v>
      </c>
      <c r="D970" s="236" t="s">
        <v>16</v>
      </c>
      <c r="E970" s="223"/>
      <c r="F970" s="18">
        <f t="shared" si="19"/>
        <v>0</v>
      </c>
    </row>
    <row r="971" spans="1:68" x14ac:dyDescent="0.2">
      <c r="A971" s="224">
        <v>8.1</v>
      </c>
      <c r="B971" s="46" t="s">
        <v>835</v>
      </c>
      <c r="C971" s="223">
        <v>4.2</v>
      </c>
      <c r="D971" s="236" t="s">
        <v>76</v>
      </c>
      <c r="E971" s="223"/>
      <c r="F971" s="18">
        <f t="shared" si="19"/>
        <v>0</v>
      </c>
    </row>
    <row r="972" spans="1:68" ht="13.5" thickBot="1" x14ac:dyDescent="0.25">
      <c r="A972" s="224">
        <v>8.11</v>
      </c>
      <c r="B972" s="46" t="s">
        <v>836</v>
      </c>
      <c r="C972" s="223">
        <v>1</v>
      </c>
      <c r="D972" s="236" t="s">
        <v>16</v>
      </c>
      <c r="E972" s="223"/>
      <c r="F972" s="18">
        <f t="shared" si="19"/>
        <v>0</v>
      </c>
    </row>
    <row r="973" spans="1:68" s="44" customFormat="1" ht="14.25" thickTop="1" thickBot="1" x14ac:dyDescent="0.25">
      <c r="A973" s="52"/>
      <c r="B973" s="53" t="s">
        <v>837</v>
      </c>
      <c r="C973" s="48"/>
      <c r="D973" s="54"/>
      <c r="E973" s="48"/>
      <c r="F973" s="16">
        <f>SUM(F857:F972)</f>
        <v>0</v>
      </c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</row>
    <row r="974" spans="1:68" ht="13.5" thickTop="1" x14ac:dyDescent="0.2">
      <c r="A974" s="55"/>
      <c r="B974" s="45"/>
      <c r="C974" s="46"/>
      <c r="D974" s="47"/>
      <c r="E974" s="48"/>
      <c r="F974" s="18">
        <f>ROUND(C974*E974,2)</f>
        <v>0</v>
      </c>
    </row>
    <row r="975" spans="1:68" x14ac:dyDescent="0.2">
      <c r="A975" s="49" t="s">
        <v>838</v>
      </c>
      <c r="B975" s="253" t="s">
        <v>839</v>
      </c>
      <c r="C975" s="46"/>
      <c r="D975" s="47"/>
      <c r="E975" s="48"/>
      <c r="F975" s="18"/>
    </row>
    <row r="976" spans="1:68" ht="38.25" x14ac:dyDescent="0.2">
      <c r="A976" s="55">
        <v>1</v>
      </c>
      <c r="B976" s="254" t="s">
        <v>840</v>
      </c>
      <c r="C976" s="255">
        <v>402.85</v>
      </c>
      <c r="D976" s="256" t="s">
        <v>327</v>
      </c>
      <c r="E976" s="255"/>
      <c r="F976" s="257">
        <f t="shared" ref="F976:F982" si="20">ROUND(C976*E976,2)</f>
        <v>0</v>
      </c>
    </row>
    <row r="977" spans="1:68" ht="38.25" x14ac:dyDescent="0.2">
      <c r="A977" s="55">
        <f>A976+1</f>
        <v>2</v>
      </c>
      <c r="B977" s="258" t="s">
        <v>841</v>
      </c>
      <c r="C977" s="227">
        <v>1</v>
      </c>
      <c r="D977" s="226" t="s">
        <v>16</v>
      </c>
      <c r="E977" s="227"/>
      <c r="F977" s="257">
        <f t="shared" si="20"/>
        <v>0</v>
      </c>
    </row>
    <row r="978" spans="1:68" ht="102" x14ac:dyDescent="0.2">
      <c r="A978" s="55">
        <f t="shared" ref="A978:A983" si="21">A977+1</f>
        <v>3</v>
      </c>
      <c r="B978" s="259" t="s">
        <v>842</v>
      </c>
      <c r="C978" s="77">
        <v>2</v>
      </c>
      <c r="D978" s="78" t="s">
        <v>16</v>
      </c>
      <c r="E978" s="260"/>
      <c r="F978" s="257">
        <f t="shared" si="20"/>
        <v>0</v>
      </c>
    </row>
    <row r="979" spans="1:68" ht="89.25" x14ac:dyDescent="0.2">
      <c r="A979" s="55">
        <f t="shared" si="21"/>
        <v>4</v>
      </c>
      <c r="B979" s="261" t="s">
        <v>843</v>
      </c>
      <c r="C979" s="77">
        <v>2</v>
      </c>
      <c r="D979" s="78" t="s">
        <v>16</v>
      </c>
      <c r="E979" s="77"/>
      <c r="F979" s="257">
        <f t="shared" si="20"/>
        <v>0</v>
      </c>
    </row>
    <row r="980" spans="1:68" ht="153" customHeight="1" x14ac:dyDescent="0.2">
      <c r="A980" s="55">
        <f t="shared" si="21"/>
        <v>5</v>
      </c>
      <c r="B980" s="262" t="s">
        <v>844</v>
      </c>
      <c r="C980" s="77">
        <v>2</v>
      </c>
      <c r="D980" s="78" t="s">
        <v>16</v>
      </c>
      <c r="E980" s="77"/>
      <c r="F980" s="257">
        <f t="shared" si="20"/>
        <v>0</v>
      </c>
    </row>
    <row r="981" spans="1:68" ht="51" x14ac:dyDescent="0.2">
      <c r="A981" s="199">
        <f t="shared" si="21"/>
        <v>6</v>
      </c>
      <c r="B981" s="263" t="s">
        <v>845</v>
      </c>
      <c r="C981" s="264">
        <v>1</v>
      </c>
      <c r="D981" s="265" t="s">
        <v>16</v>
      </c>
      <c r="E981" s="264"/>
      <c r="F981" s="266">
        <f t="shared" si="20"/>
        <v>0</v>
      </c>
    </row>
    <row r="982" spans="1:68" ht="63.75" x14ac:dyDescent="0.2">
      <c r="A982" s="55">
        <f t="shared" si="21"/>
        <v>7</v>
      </c>
      <c r="B982" s="267" t="s">
        <v>846</v>
      </c>
      <c r="C982" s="77">
        <v>1</v>
      </c>
      <c r="D982" s="139" t="s">
        <v>16</v>
      </c>
      <c r="E982" s="77"/>
      <c r="F982" s="257">
        <f t="shared" si="20"/>
        <v>0</v>
      </c>
    </row>
    <row r="983" spans="1:68" ht="25.5" x14ac:dyDescent="0.2">
      <c r="A983" s="55">
        <f t="shared" si="21"/>
        <v>8</v>
      </c>
      <c r="B983" s="267" t="s">
        <v>847</v>
      </c>
      <c r="C983" s="77">
        <v>1</v>
      </c>
      <c r="D983" s="139" t="s">
        <v>16</v>
      </c>
      <c r="E983" s="77"/>
      <c r="F983" s="257">
        <f>ROUND(C983*E983,2)</f>
        <v>0</v>
      </c>
    </row>
    <row r="984" spans="1:68" x14ac:dyDescent="0.2">
      <c r="A984" s="52"/>
      <c r="B984" s="53" t="s">
        <v>837</v>
      </c>
      <c r="C984" s="48"/>
      <c r="D984" s="54"/>
      <c r="E984" s="48"/>
      <c r="F984" s="16">
        <f>SUM(F976:F983)</f>
        <v>0</v>
      </c>
    </row>
    <row r="985" spans="1:68" x14ac:dyDescent="0.2">
      <c r="A985" s="55"/>
      <c r="B985" s="45"/>
      <c r="C985" s="46"/>
      <c r="D985" s="47"/>
      <c r="E985" s="48"/>
      <c r="F985" s="18"/>
    </row>
    <row r="986" spans="1:68" x14ac:dyDescent="0.2">
      <c r="A986" s="52" t="s">
        <v>848</v>
      </c>
      <c r="B986" s="15" t="s">
        <v>587</v>
      </c>
      <c r="C986" s="48"/>
      <c r="D986" s="54"/>
      <c r="E986" s="48"/>
      <c r="F986" s="18">
        <f>ROUND(C986*E986,2)</f>
        <v>0</v>
      </c>
    </row>
    <row r="987" spans="1:68" ht="27.75" customHeight="1" x14ac:dyDescent="0.2">
      <c r="A987" s="268">
        <v>1</v>
      </c>
      <c r="B987" s="269" t="s">
        <v>849</v>
      </c>
      <c r="C987" s="270">
        <v>10</v>
      </c>
      <c r="D987" s="271" t="s">
        <v>850</v>
      </c>
      <c r="E987" s="272"/>
      <c r="F987" s="29">
        <f>ROUND(C987*E987,2)</f>
        <v>0</v>
      </c>
    </row>
    <row r="988" spans="1:68" ht="60.75" thickBot="1" x14ac:dyDescent="0.25">
      <c r="A988" s="268">
        <v>2</v>
      </c>
      <c r="B988" s="273" t="s">
        <v>851</v>
      </c>
      <c r="C988" s="274">
        <v>1</v>
      </c>
      <c r="D988" s="275" t="s">
        <v>16</v>
      </c>
      <c r="E988" s="274"/>
      <c r="F988" s="29">
        <f>ROUND(C988*E988,2)</f>
        <v>0</v>
      </c>
    </row>
    <row r="989" spans="1:68" s="44" customFormat="1" ht="14.25" thickTop="1" thickBot="1" x14ac:dyDescent="0.25">
      <c r="A989" s="52"/>
      <c r="B989" s="53" t="s">
        <v>852</v>
      </c>
      <c r="C989" s="48"/>
      <c r="D989" s="54"/>
      <c r="E989" s="48"/>
      <c r="F989" s="16">
        <f>SUM(F987:F988)</f>
        <v>0</v>
      </c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</row>
    <row r="990" spans="1:68" ht="13.5" thickTop="1" x14ac:dyDescent="0.2">
      <c r="A990" s="276"/>
      <c r="B990" s="276"/>
      <c r="C990" s="276"/>
      <c r="D990" s="276"/>
      <c r="E990" s="276"/>
      <c r="F990" s="276"/>
    </row>
    <row r="991" spans="1:68" x14ac:dyDescent="0.2">
      <c r="A991" s="277"/>
      <c r="B991" s="278" t="s">
        <v>853</v>
      </c>
      <c r="C991" s="279"/>
      <c r="D991" s="277"/>
      <c r="E991" s="280"/>
      <c r="F991" s="281">
        <f>F989+F984+F973+F852+F826+F745+F105+F94</f>
        <v>0</v>
      </c>
    </row>
    <row r="992" spans="1:68" x14ac:dyDescent="0.2">
      <c r="A992" s="282"/>
      <c r="B992" s="278" t="s">
        <v>853</v>
      </c>
      <c r="C992" s="279"/>
      <c r="D992" s="277"/>
      <c r="E992" s="280"/>
      <c r="F992" s="280">
        <f>F991</f>
        <v>0</v>
      </c>
    </row>
    <row r="993" spans="1:6" x14ac:dyDescent="0.2">
      <c r="A993" s="282"/>
      <c r="B993" s="278"/>
      <c r="C993" s="279"/>
      <c r="D993" s="277"/>
      <c r="E993" s="280"/>
      <c r="F993" s="279"/>
    </row>
    <row r="994" spans="1:6" x14ac:dyDescent="0.2">
      <c r="A994" s="282"/>
      <c r="B994" s="278" t="s">
        <v>854</v>
      </c>
      <c r="C994" s="279"/>
      <c r="D994" s="277"/>
      <c r="E994" s="280"/>
      <c r="F994" s="280"/>
    </row>
    <row r="995" spans="1:6" x14ac:dyDescent="0.2">
      <c r="A995" s="283"/>
      <c r="B995" s="284" t="s">
        <v>855</v>
      </c>
      <c r="C995" s="285">
        <v>0.1</v>
      </c>
      <c r="D995" s="286"/>
      <c r="E995" s="287"/>
      <c r="F995" s="287">
        <f>ROUNDDOWN((C995*F992),2)</f>
        <v>0</v>
      </c>
    </row>
    <row r="996" spans="1:6" x14ac:dyDescent="0.2">
      <c r="A996" s="283"/>
      <c r="B996" s="284" t="s">
        <v>856</v>
      </c>
      <c r="C996" s="285">
        <v>0.04</v>
      </c>
      <c r="D996" s="286"/>
      <c r="E996" s="287"/>
      <c r="F996" s="287">
        <f>ROUNDDOWN((C996*F992),2)</f>
        <v>0</v>
      </c>
    </row>
    <row r="997" spans="1:6" x14ac:dyDescent="0.2">
      <c r="A997" s="283"/>
      <c r="B997" s="284" t="s">
        <v>857</v>
      </c>
      <c r="C997" s="285">
        <v>0.04</v>
      </c>
      <c r="D997" s="286"/>
      <c r="E997" s="287"/>
      <c r="F997" s="287">
        <f>ROUNDDOWN((C997*F992),2)</f>
        <v>0</v>
      </c>
    </row>
    <row r="998" spans="1:6" x14ac:dyDescent="0.2">
      <c r="A998" s="283"/>
      <c r="B998" s="288" t="s">
        <v>858</v>
      </c>
      <c r="C998" s="285">
        <v>0.05</v>
      </c>
      <c r="D998" s="286"/>
      <c r="E998" s="287"/>
      <c r="F998" s="287">
        <f>ROUNDDOWN((C998*F992),2)</f>
        <v>0</v>
      </c>
    </row>
    <row r="999" spans="1:6" x14ac:dyDescent="0.2">
      <c r="A999" s="283"/>
      <c r="B999" s="284" t="s">
        <v>859</v>
      </c>
      <c r="C999" s="285">
        <v>0.04</v>
      </c>
      <c r="D999" s="286"/>
      <c r="E999" s="287"/>
      <c r="F999" s="287">
        <f>ROUNDDOWN((C999*F992),2)</f>
        <v>0</v>
      </c>
    </row>
    <row r="1000" spans="1:6" x14ac:dyDescent="0.2">
      <c r="A1000" s="283"/>
      <c r="B1000" s="284" t="s">
        <v>860</v>
      </c>
      <c r="C1000" s="285">
        <v>0.01</v>
      </c>
      <c r="D1000" s="286"/>
      <c r="E1000" s="287"/>
      <c r="F1000" s="287">
        <f>ROUNDDOWN((C1000*F992),2)</f>
        <v>0</v>
      </c>
    </row>
    <row r="1001" spans="1:6" x14ac:dyDescent="0.2">
      <c r="A1001" s="283"/>
      <c r="B1001" s="288" t="s">
        <v>861</v>
      </c>
      <c r="C1001" s="289">
        <v>1E-3</v>
      </c>
      <c r="D1001" s="286"/>
      <c r="E1001" s="287"/>
      <c r="F1001" s="287">
        <f>ROUNDDOWN((C1001*F992),2)</f>
        <v>0</v>
      </c>
    </row>
    <row r="1002" spans="1:6" x14ac:dyDescent="0.2">
      <c r="A1002" s="283"/>
      <c r="B1002" s="282" t="s">
        <v>862</v>
      </c>
      <c r="C1002" s="289">
        <v>0.18</v>
      </c>
      <c r="D1002" s="286"/>
      <c r="E1002" s="287"/>
      <c r="F1002" s="287">
        <f>ROUNDDOWN((C1002*F995),2)</f>
        <v>0</v>
      </c>
    </row>
    <row r="1003" spans="1:6" x14ac:dyDescent="0.2">
      <c r="A1003" s="283"/>
      <c r="B1003" s="282" t="s">
        <v>863</v>
      </c>
      <c r="C1003" s="289">
        <v>0.1</v>
      </c>
      <c r="D1003" s="286"/>
      <c r="E1003" s="287"/>
      <c r="F1003" s="287">
        <f>ROUNDDOWN((C1003*F992),2)</f>
        <v>0</v>
      </c>
    </row>
    <row r="1004" spans="1:6" x14ac:dyDescent="0.2">
      <c r="A1004" s="283"/>
      <c r="B1004" s="282" t="s">
        <v>864</v>
      </c>
      <c r="C1004" s="290">
        <v>0.05</v>
      </c>
      <c r="D1004" s="286"/>
      <c r="E1004" s="287"/>
      <c r="F1004" s="287">
        <f>ROUNDDOWN((C1004*F992),2)</f>
        <v>0</v>
      </c>
    </row>
    <row r="1005" spans="1:6" x14ac:dyDescent="0.2">
      <c r="A1005" s="283"/>
      <c r="B1005" s="284" t="s">
        <v>865</v>
      </c>
      <c r="C1005" s="290">
        <v>0.02</v>
      </c>
      <c r="D1005" s="286"/>
      <c r="E1005" s="287"/>
      <c r="F1005" s="287">
        <f>ROUNDDOWN((C1005*F992),2)</f>
        <v>0</v>
      </c>
    </row>
    <row r="1006" spans="1:6" x14ac:dyDescent="0.2">
      <c r="A1006" s="224"/>
      <c r="B1006" s="291" t="s">
        <v>866</v>
      </c>
      <c r="C1006" s="219">
        <v>1</v>
      </c>
      <c r="D1006" s="220" t="s">
        <v>16</v>
      </c>
      <c r="E1006" s="221"/>
      <c r="F1006" s="18">
        <f>ROUND(C1006*E1006,2)</f>
        <v>0</v>
      </c>
    </row>
    <row r="1007" spans="1:6" x14ac:dyDescent="0.2">
      <c r="A1007" s="224"/>
      <c r="B1007" s="291" t="s">
        <v>867</v>
      </c>
      <c r="C1007" s="235">
        <v>1</v>
      </c>
      <c r="D1007" s="236" t="s">
        <v>16</v>
      </c>
      <c r="E1007" s="223"/>
      <c r="F1007" s="18">
        <f>ROUND(C1007*E1007,2)</f>
        <v>0</v>
      </c>
    </row>
    <row r="1008" spans="1:6" x14ac:dyDescent="0.2">
      <c r="A1008" s="224"/>
      <c r="B1008" s="291" t="s">
        <v>868</v>
      </c>
      <c r="C1008" s="225">
        <v>1</v>
      </c>
      <c r="D1008" s="226" t="s">
        <v>16</v>
      </c>
      <c r="E1008" s="227"/>
      <c r="F1008" s="29">
        <f>ROUND(C1008*E1008,2)</f>
        <v>0</v>
      </c>
    </row>
    <row r="1009" spans="1:6" x14ac:dyDescent="0.2">
      <c r="A1009" s="283"/>
      <c r="B1009" s="291" t="s">
        <v>869</v>
      </c>
      <c r="C1009" s="225">
        <v>1</v>
      </c>
      <c r="D1009" s="226" t="s">
        <v>16</v>
      </c>
      <c r="E1009" s="227"/>
      <c r="F1009" s="29">
        <f>ROUND(C1009*E1009,2)</f>
        <v>0</v>
      </c>
    </row>
    <row r="1010" spans="1:6" ht="16.5" customHeight="1" x14ac:dyDescent="0.2">
      <c r="A1010" s="283"/>
      <c r="B1010" s="291" t="s">
        <v>870</v>
      </c>
      <c r="C1010" s="225">
        <v>1</v>
      </c>
      <c r="D1010" s="226" t="s">
        <v>16</v>
      </c>
      <c r="E1010" s="227"/>
      <c r="F1010" s="29">
        <f>ROUND(C1010*E1010,2)</f>
        <v>0</v>
      </c>
    </row>
    <row r="1011" spans="1:6" x14ac:dyDescent="0.2">
      <c r="A1011" s="283"/>
      <c r="B1011" s="278" t="s">
        <v>871</v>
      </c>
      <c r="C1011" s="290"/>
      <c r="D1011" s="292"/>
      <c r="E1011" s="293"/>
      <c r="F1011" s="294">
        <f>SUM(F995:F1010)</f>
        <v>0</v>
      </c>
    </row>
    <row r="1012" spans="1:6" x14ac:dyDescent="0.2">
      <c r="A1012" s="283"/>
      <c r="B1012" s="284"/>
      <c r="C1012" s="290"/>
      <c r="D1012" s="286"/>
      <c r="E1012" s="287"/>
      <c r="F1012" s="287"/>
    </row>
    <row r="1013" spans="1:6" ht="27" customHeight="1" x14ac:dyDescent="0.2">
      <c r="A1013" s="283"/>
      <c r="B1013" s="295" t="s">
        <v>872</v>
      </c>
      <c r="C1013" s="296"/>
      <c r="D1013" s="297"/>
      <c r="E1013" s="298"/>
      <c r="F1013" s="299"/>
    </row>
    <row r="1014" spans="1:6" ht="51" x14ac:dyDescent="0.2">
      <c r="A1014" s="283"/>
      <c r="B1014" s="126" t="s">
        <v>873</v>
      </c>
      <c r="C1014" s="274">
        <v>1</v>
      </c>
      <c r="D1014" s="297" t="s">
        <v>16</v>
      </c>
      <c r="E1014" s="298"/>
      <c r="F1014" s="29"/>
    </row>
    <row r="1015" spans="1:6" ht="38.25" x14ac:dyDescent="0.2">
      <c r="A1015" s="283"/>
      <c r="B1015" s="126" t="s">
        <v>874</v>
      </c>
      <c r="C1015" s="274">
        <v>1</v>
      </c>
      <c r="D1015" s="297" t="s">
        <v>16</v>
      </c>
      <c r="E1015" s="298"/>
      <c r="F1015" s="29"/>
    </row>
    <row r="1016" spans="1:6" ht="51" x14ac:dyDescent="0.2">
      <c r="A1016" s="283"/>
      <c r="B1016" s="64" t="s">
        <v>875</v>
      </c>
      <c r="C1016" s="274">
        <v>3</v>
      </c>
      <c r="D1016" s="297" t="s">
        <v>16</v>
      </c>
      <c r="E1016" s="298"/>
      <c r="F1016" s="29"/>
    </row>
    <row r="1017" spans="1:6" ht="51" x14ac:dyDescent="0.2">
      <c r="A1017" s="283"/>
      <c r="B1017" s="64" t="s">
        <v>876</v>
      </c>
      <c r="C1017" s="274">
        <v>9</v>
      </c>
      <c r="D1017" s="297" t="s">
        <v>16</v>
      </c>
      <c r="E1017" s="298"/>
      <c r="F1017" s="29"/>
    </row>
    <row r="1018" spans="1:6" ht="51" x14ac:dyDescent="0.2">
      <c r="A1018" s="283"/>
      <c r="B1018" s="64" t="s">
        <v>877</v>
      </c>
      <c r="C1018" s="274">
        <v>9</v>
      </c>
      <c r="D1018" s="297" t="s">
        <v>16</v>
      </c>
      <c r="E1018" s="298"/>
      <c r="F1018" s="29"/>
    </row>
    <row r="1019" spans="1:6" ht="51" x14ac:dyDescent="0.2">
      <c r="A1019" s="283"/>
      <c r="B1019" s="64" t="s">
        <v>878</v>
      </c>
      <c r="C1019" s="274">
        <v>2</v>
      </c>
      <c r="D1019" s="297" t="s">
        <v>16</v>
      </c>
      <c r="E1019" s="298"/>
      <c r="F1019" s="29"/>
    </row>
    <row r="1020" spans="1:6" ht="51" x14ac:dyDescent="0.2">
      <c r="A1020" s="283"/>
      <c r="B1020" s="100" t="s">
        <v>879</v>
      </c>
      <c r="C1020" s="274">
        <v>1508.23</v>
      </c>
      <c r="D1020" s="297" t="s">
        <v>880</v>
      </c>
      <c r="E1020" s="298"/>
      <c r="F1020" s="29"/>
    </row>
    <row r="1021" spans="1:6" ht="63.75" x14ac:dyDescent="0.2">
      <c r="A1021" s="283"/>
      <c r="B1021" s="300" t="s">
        <v>881</v>
      </c>
      <c r="C1021" s="274">
        <v>1974.48</v>
      </c>
      <c r="D1021" s="297" t="s">
        <v>880</v>
      </c>
      <c r="E1021" s="298"/>
      <c r="F1021" s="29"/>
    </row>
    <row r="1022" spans="1:6" x14ac:dyDescent="0.2">
      <c r="A1022" s="283"/>
      <c r="B1022" s="259"/>
      <c r="C1022" s="296"/>
      <c r="D1022" s="297"/>
      <c r="E1022" s="298"/>
      <c r="F1022" s="299"/>
    </row>
    <row r="1023" spans="1:6" x14ac:dyDescent="0.2">
      <c r="A1023" s="283"/>
      <c r="B1023" s="284" t="s">
        <v>855</v>
      </c>
      <c r="C1023" s="301">
        <v>0.1</v>
      </c>
      <c r="D1023" s="302"/>
      <c r="E1023" s="298">
        <f>C1014*E1014+C1015*E1015+C1016*E1016+C1017*E1017+C1018*E1018+C1019*E1019+C1020*E1020+C1021*E1021</f>
        <v>0</v>
      </c>
      <c r="F1023" s="303">
        <f>E1023*C1023</f>
        <v>0</v>
      </c>
    </row>
    <row r="1024" spans="1:6" x14ac:dyDescent="0.2">
      <c r="A1024" s="283"/>
      <c r="B1024" s="284" t="s">
        <v>856</v>
      </c>
      <c r="C1024" s="301">
        <v>0.04</v>
      </c>
      <c r="D1024" s="302"/>
      <c r="E1024" s="298">
        <f>E1023</f>
        <v>0</v>
      </c>
      <c r="F1024" s="303">
        <f>E1024*C1024</f>
        <v>0</v>
      </c>
    </row>
    <row r="1025" spans="1:6" x14ac:dyDescent="0.2">
      <c r="A1025" s="283"/>
      <c r="B1025" s="284" t="s">
        <v>882</v>
      </c>
      <c r="C1025" s="301">
        <v>0.18</v>
      </c>
      <c r="D1025" s="304"/>
      <c r="E1025" s="305"/>
      <c r="F1025" s="303">
        <f>C1025*F1023</f>
        <v>0</v>
      </c>
    </row>
    <row r="1026" spans="1:6" x14ac:dyDescent="0.2">
      <c r="A1026" s="283"/>
      <c r="B1026" s="284"/>
      <c r="C1026" s="290"/>
      <c r="D1026" s="286"/>
      <c r="E1026" s="287"/>
      <c r="F1026" s="287"/>
    </row>
    <row r="1027" spans="1:6" ht="14.25" customHeight="1" x14ac:dyDescent="0.2">
      <c r="A1027" s="306"/>
      <c r="B1027" s="278" t="s">
        <v>883</v>
      </c>
      <c r="C1027" s="290"/>
      <c r="D1027" s="292"/>
      <c r="E1027" s="293"/>
      <c r="F1027" s="294">
        <f>SUM(F1023:F1025)</f>
        <v>0</v>
      </c>
    </row>
    <row r="1028" spans="1:6" x14ac:dyDescent="0.2">
      <c r="A1028" s="307"/>
      <c r="B1028" s="308"/>
      <c r="C1028" s="309"/>
      <c r="D1028" s="310"/>
      <c r="E1028" s="311"/>
      <c r="F1028" s="312"/>
    </row>
    <row r="1029" spans="1:6" x14ac:dyDescent="0.2">
      <c r="A1029" s="306"/>
      <c r="B1029" s="313" t="s">
        <v>884</v>
      </c>
      <c r="C1029" s="290"/>
      <c r="D1029" s="292"/>
      <c r="E1029" s="293"/>
      <c r="F1029" s="294">
        <f>F1027+F1011+F992</f>
        <v>0</v>
      </c>
    </row>
    <row r="1030" spans="1:6" x14ac:dyDescent="0.2">
      <c r="A1030" s="306"/>
      <c r="B1030" s="282"/>
      <c r="C1030" s="290"/>
      <c r="D1030" s="292"/>
      <c r="E1030" s="293"/>
      <c r="F1030" s="314"/>
    </row>
    <row r="1031" spans="1:6" x14ac:dyDescent="0.2">
      <c r="A1031" s="315"/>
      <c r="B1031" s="316" t="s">
        <v>885</v>
      </c>
      <c r="C1031" s="317"/>
      <c r="D1031" s="318"/>
      <c r="E1031" s="319"/>
      <c r="F1031" s="320">
        <f>F1029</f>
        <v>0</v>
      </c>
    </row>
    <row r="1034" spans="1:6" x14ac:dyDescent="0.2">
      <c r="A1034" s="321"/>
      <c r="B1034" s="321"/>
      <c r="C1034" s="322"/>
      <c r="D1034" s="321"/>
      <c r="E1034" s="323"/>
      <c r="F1034" s="322"/>
    </row>
  </sheetData>
  <mergeCells count="4">
    <mergeCell ref="A1:F1"/>
    <mergeCell ref="A2:F2"/>
    <mergeCell ref="A4:F4"/>
    <mergeCell ref="A6:F6"/>
  </mergeCells>
  <conditionalFormatting sqref="U259">
    <cfRule type="cellIs" dxfId="0" priority="1" stopIfTrue="1" operator="greaterThan">
      <formula>1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scale="95" fitToHeight="0" orientation="portrait" r:id="rId1"/>
  <headerFooter alignWithMargins="0"/>
  <rowBreaks count="24" manualBreakCount="24">
    <brk id="53" max="5" man="1"/>
    <brk id="94" max="5" man="1"/>
    <brk id="125" max="5" man="1"/>
    <brk id="170" max="5" man="1"/>
    <brk id="210" max="5" man="1"/>
    <brk id="255" max="5" man="1"/>
    <brk id="302" max="5" man="1"/>
    <brk id="343" max="5" man="1"/>
    <brk id="390" max="5" man="1"/>
    <brk id="435" max="5" man="1"/>
    <brk id="483" max="5" man="1"/>
    <brk id="526" max="5" man="1"/>
    <brk id="577" max="5" man="1"/>
    <brk id="621" max="5" man="1"/>
    <brk id="666" max="5" man="1"/>
    <brk id="707" max="5" man="1"/>
    <brk id="749" max="5" man="1"/>
    <brk id="794" max="5" man="1"/>
    <brk id="835" max="5" man="1"/>
    <brk id="872" max="5" man="1"/>
    <brk id="917" max="5" man="1"/>
    <brk id="962" max="5" man="1"/>
    <brk id="981" max="5" man="1"/>
    <brk id="101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LISTA DE PARTIDAS</vt:lpstr>
      <vt:lpstr>'LISTA DE PARTIDAS'!Área_de_impresión</vt:lpstr>
      <vt:lpstr>'LISTA DE PARTIDAS'!Imprimir_títulos_IM</vt:lpstr>
      <vt:lpstr>'LISTA DE PARTIDAS'!Títulos_a_imprimir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Francisco Rivera</dc:creator>
  <cp:lastModifiedBy>Karol Alexandra Peña Grullón</cp:lastModifiedBy>
  <dcterms:created xsi:type="dcterms:W3CDTF">2019-08-07T17:59:00Z</dcterms:created>
  <dcterms:modified xsi:type="dcterms:W3CDTF">2019-08-07T20:24:37Z</dcterms:modified>
</cp:coreProperties>
</file>