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Compra y Contrataciones\Divicion de Licitaciones\DOCUMENTOS Y CARPETAS AÑO 2020\COMPARACION DE PRECIOS DE OBRAS\INAPA-CCC-CP-2020-0020  (PARTE GALEON)\"/>
    </mc:Choice>
  </mc:AlternateContent>
  <bookViews>
    <workbookView xWindow="0" yWindow="0" windowWidth="21570" windowHeight="8775" tabRatio="1000"/>
  </bookViews>
  <sheets>
    <sheet name="PRES PERAVIA no.02" sheetId="2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[2]Mezcla!$F$37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[3]Analisis!$D$63</definedName>
    <definedName name="___pu5">[4]Sheet5!$E:$E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[5]Sheet5!$E:$E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 PERAVIA no.02'!$A$7:$J$240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[6]MOJornal!$D$41</definedName>
    <definedName name="_OP2AL">[6]MOJornal!$D$51</definedName>
    <definedName name="_OP3AL">[6]MOJornal!$D$61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[2]insumo!$D$4</definedName>
    <definedName name="AC38G40">'[12]LISTADO INSUMOS DEL 2000'!$I$29</definedName>
    <definedName name="acarreo" localSheetId="0">'[13]Listado Equipos a utilizar'!#REF!</definedName>
    <definedName name="acarreo">'[13]Listado Equipos a utilizar'!#REF!</definedName>
    <definedName name="acero" localSheetId="0">#REF!</definedName>
    <definedName name="acero">#REF!</definedName>
    <definedName name="Acero_1_2_____Grado_40">[14]Insumos!$B$6:$D$6</definedName>
    <definedName name="Acero_1_4______Grado_40">[14]Insumos!$B$7:$D$7</definedName>
    <definedName name="Acero_2">#N/A</definedName>
    <definedName name="Acero_3">#N/A</definedName>
    <definedName name="Acero_3_4__1_____Grado_40">[14]Insumos!$B$8:$D$8</definedName>
    <definedName name="Acero_3_8______Grado_40">[14]Insumos!$B$9:$D$9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[15]INSU!$D$9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[16]MATERIALES!$G$7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UEDUCTO" localSheetId="0">[17]INS!#REF!</definedName>
    <definedName name="ACUEDUCTO">[17]INS!#REF!</definedName>
    <definedName name="ACUEDUCTO_8" localSheetId="0">#REF!</definedName>
    <definedName name="ACUEDUCTO_8">#REF!</definedName>
    <definedName name="ADA" localSheetId="0">'[18]CUB-10181-3(Rescision)'!#REF!</definedName>
    <definedName name="ADA">'[18]CUB-10181-3(Rescision)'!#REF!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'[19]Resumen Precio Equipos'!$C$28</definedName>
    <definedName name="ADMINISTRATIVOS" localSheetId="0">#REF!</definedName>
    <definedName name="ADMINISTRATIVOS">#REF!</definedName>
    <definedName name="AG">[9]Precio!$F$21</definedName>
    <definedName name="Agregado_3">#N/A</definedName>
    <definedName name="agricola" localSheetId="0">'[13]Listado Equipos a utilizar'!#REF!</definedName>
    <definedName name="agricola">'[13]Listado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_3">#N/A</definedName>
    <definedName name="Alambre_No._18">[14]Insumos!$B$20:$D$20</definedName>
    <definedName name="Alambre_No.18_3">#N/A</definedName>
    <definedName name="Alambre_Varilla" localSheetId="0">#REF!</definedName>
    <definedName name="Alambre_Varilla">[15]INSU!$D$17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[20]M.O.!$C$12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[14]Insumos!$B$127:$D$127</definedName>
    <definedName name="Alq._Madera_P_Viga_____Incl._M_O">[14]Insumos!$B$128:$D$128</definedName>
    <definedName name="Alq._Madera_P_Vigas_y_Columnas_Amarre____Incl._M_O">[14]Insumos!$B$129:$D$129</definedName>
    <definedName name="altura" localSheetId="0">[21]presupuesto!#REF!</definedName>
    <definedName name="altura">[21]presupuesto!#REF!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[20]M.O.!#REF!</definedName>
    <definedName name="analiis">[20]M.O.!#REF!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[21]presupuesto!#REF!</definedName>
    <definedName name="area">[21]presupuesto!#REF!</definedName>
    <definedName name="_xlnm.Extract" localSheetId="0">#REF!</definedName>
    <definedName name="_xlnm.Extract">#REF!</definedName>
    <definedName name="_xlnm.Print_Area" localSheetId="0">'PRES PERAVIA no.02'!$A$1:$F$261</definedName>
    <definedName name="_xlnm.Print_Area">#REF!</definedName>
    <definedName name="Arena_Gruesa_Lavada">[14]Insumos!$B$16:$D$16</definedName>
    <definedName name="ARENA_LAV_CLASIF">'[22]MATERIALES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 localSheetId="0">#REF!</definedName>
    <definedName name="arenabca">#REF!</definedName>
    <definedName name="arenafina">[16]MATERIALES!$G$11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[16]MATERIALES!$G$13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'[13]Listado Equipos a utilizar'!#REF!</definedName>
    <definedName name="arranque">'[13]Listado Equipos a utilizar'!#REF!</definedName>
    <definedName name="as" localSheetId="0">[23]M.O.!#REF!</definedName>
    <definedName name="as">[23]M.O.!#REF!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[6]MOJornal!$D$20</definedName>
    <definedName name="AYCARP" localSheetId="0">[17]INS!#REF!</definedName>
    <definedName name="AYCARP">[17]INS!#REF!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[16]OBRAMANO!$F$67</definedName>
    <definedName name="b" localSheetId="0">[24]ADDENDA!#REF!</definedName>
    <definedName name="b">[24]ADDENDA!#REF!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[2]insumo!$D$9</definedName>
    <definedName name="BLOCK0.20M">[2]insumo!$D$10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[14]Insumos!$B$22:$D$22</definedName>
    <definedName name="Bloques_de_8">[14]Insumos!$B$23:$D$23</definedName>
    <definedName name="bloques4" localSheetId="0">[16]MATERIALES!#REF!</definedName>
    <definedName name="bloques4">[16]MATERIALES!#REF!</definedName>
    <definedName name="bloques6" localSheetId="0">[16]MATERIALES!#REF!</definedName>
    <definedName name="bloques6">[16]MATERIALES!#REF!</definedName>
    <definedName name="bloques8" localSheetId="0">[16]MATERIALES!#REF!</definedName>
    <definedName name="bloques8">[16]MATERIALES!#REF!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[25]INSU!$B$42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[20]M.O.!$C$9</definedName>
    <definedName name="BRIGADATOPOGRAFICA_6" localSheetId="0">#REF!</definedName>
    <definedName name="BRIGADATOPOGRAFICA_6">#REF!</definedName>
    <definedName name="brochas" localSheetId="0">#REF!</definedName>
    <definedName name="brochas">#REF!</definedName>
    <definedName name="BVNBVNBV" localSheetId="0">[29]M.O.!#REF!</definedName>
    <definedName name="BVNBVNBV">[29]M.O.!#REF!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[30]precios!#REF!</definedName>
    <definedName name="caballeteasbecto">[30]precios!#REF!</definedName>
    <definedName name="caballeteasbecto_8" localSheetId="0">#REF!</definedName>
    <definedName name="caballeteasbecto_8">#REF!</definedName>
    <definedName name="caballeteasbeto" localSheetId="0">[30]precios!#REF!</definedName>
    <definedName name="caballeteasbeto">[30]precios!#REF!</definedName>
    <definedName name="caballeteasbeto_8" localSheetId="0">#REF!</definedName>
    <definedName name="caballeteasbeto_8">#REF!</definedName>
    <definedName name="Cable_de_Postensado_3">#N/A</definedName>
    <definedName name="CACERO" localSheetId="0">#REF!</definedName>
    <definedName name="CACERO">#REF!</definedName>
    <definedName name="cadeneros" localSheetId="0">'[19]O.M. y Salarios'!#REF!</definedName>
    <definedName name="cadeneros">'[19]O.M.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'[13]Listado Equipos a utilizar'!#REF!</definedName>
    <definedName name="camioncama">'[13]Listado Equipos a utilizar'!#REF!</definedName>
    <definedName name="camioneta" localSheetId="0">'[13]Listado Equipos a utilizar'!#REF!</definedName>
    <definedName name="camioneta">'[13]Listado Equipos a utilizar'!#REF!</definedName>
    <definedName name="CAMIONVOLTEO">[16]EQUIPOS!$I$19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parodadura" localSheetId="0">#REF!</definedName>
    <definedName name="caparodadura">#REF!</definedName>
    <definedName name="Capatazequipo">[16]OBRAMANO!$F$81</definedName>
    <definedName name="CAR.SOC">'[31]Cargas Sociales'!$G$23</definedName>
    <definedName name="CARACOL" localSheetId="0">[20]M.O.!#REF!</definedName>
    <definedName name="CARACOL">[20]M.O.!#REF!</definedName>
    <definedName name="CARANTEPECHO" localSheetId="0">[20]M.O.!#REF!</definedName>
    <definedName name="CARANTEPECHO">[20]M.O.!#REF!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[20]M.O.!#REF!</definedName>
    <definedName name="CARCOL30">[20]M.O.!#REF!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[20]M.O.!#REF!</definedName>
    <definedName name="CARCOL50">[20]M.O.!#REF!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[20]M.O.!#REF!</definedName>
    <definedName name="CARCOL51">[20]M.O.!#REF!</definedName>
    <definedName name="CARCOLAMARRE" localSheetId="0">[20]M.O.!#REF!</definedName>
    <definedName name="CARCOLAMARRE">[20]M.O.!#REF!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'[13]Listado Equipos a utilizar'!#REF!</definedName>
    <definedName name="cargador">'[13]Listado Equipos a utilizar'!#REF!</definedName>
    <definedName name="CARGADORB">[32]EQUIPOS!$D$13</definedName>
    <definedName name="CARLOSAPLA" localSheetId="0">[20]M.O.!#REF!</definedName>
    <definedName name="CARLOSAPLA">[20]M.O.!#REF!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[20]M.O.!#REF!</definedName>
    <definedName name="CARLOSAVARIASAGUAS">[20]M.O.!#REF!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[20]M.O.!#REF!</definedName>
    <definedName name="CARMURO">[20]M.O.!#REF!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[17]INS!#REF!</definedName>
    <definedName name="CARP1">[17]INS!#REF!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[17]INS!#REF!</definedName>
    <definedName name="CARP2">[17]INS!#REF!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[20]M.O.!#REF!</definedName>
    <definedName name="CARPDINTEL">[20]M.O.!#REF!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[20]M.O.!#REF!</definedName>
    <definedName name="CARPVIGA2040">[20]M.O.!#REF!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[20]M.O.!#REF!</definedName>
    <definedName name="CARPVIGA3050">[20]M.O.!#REF!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[20]M.O.!#REF!</definedName>
    <definedName name="CARPVIGA3060">[20]M.O.!#REF!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[20]M.O.!#REF!</definedName>
    <definedName name="CARPVIGA4080">[20]M.O.!#REF!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[20]M.O.!#REF!</definedName>
    <definedName name="CARRAMPA">[20]M.O.!#REF!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[20]M.O.!#REF!</definedName>
    <definedName name="CASABE">[20]M.O.!#REF!</definedName>
    <definedName name="CASABE_8" localSheetId="0">#REF!</definedName>
    <definedName name="CASABE_8">#REF!</definedName>
    <definedName name="CASBESTO" localSheetId="0">[20]M.O.!#REF!</definedName>
    <definedName name="CASBESTO">[20]M.O.!#REF!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[16]EQUIPOS!$I$15</definedName>
    <definedName name="Cat950B">[16]EQUIPOS!$I$14</definedName>
    <definedName name="CBLOCK10" localSheetId="0">[17]INS!#REF!</definedName>
    <definedName name="CBLOCK10">[17]INS!#REF!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[33]M.O.!$C$26</definedName>
    <definedName name="cell">'[34]LISTADO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[16]MATERIALES!#REF!</definedName>
    <definedName name="cementoblanco">[16]MATERIALES!#REF!</definedName>
    <definedName name="cementogris">[16]MATERIALES!$G$17</definedName>
    <definedName name="CEMENTOP">[2]insumo!$D$13</definedName>
    <definedName name="CEN" localSheetId="0">#REF!</definedName>
    <definedName name="CEN">#REF!</definedName>
    <definedName name="ceramcr33" localSheetId="0">[16]MATERIALES!#REF!</definedName>
    <definedName name="ceramcr33">[16]MATERIALES!#REF!</definedName>
    <definedName name="ceramcriolla" localSheetId="0">[16]MATERIALES!#REF!</definedName>
    <definedName name="ceramcriolla">[16]MATERIALES!#REF!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[16]MATERIALES!#REF!</definedName>
    <definedName name="ceramicaitalia">[16]MATERIALES!#REF!</definedName>
    <definedName name="ceramicaitaliapared" localSheetId="0">[16]MATERIALES!#REF!</definedName>
    <definedName name="ceramicaitaliapared">[16]MATERIALES!#REF!</definedName>
    <definedName name="ceramicaitalipared" localSheetId="0">[16]MATERIALES!#REF!</definedName>
    <definedName name="ceramicaitalipared">[16]MATERIALES!#REF!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SCHCH">[33]M.O.!$C$126</definedName>
    <definedName name="cfrontal">'[19]Resumen Precio Equipos'!$I$16</definedName>
    <definedName name="CHAZO">[25]INSU!$B$104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[16]OBRAMANO!$F$79</definedName>
    <definedName name="cisterna">'[13]Listado Equipos a utilizar'!$I$11</definedName>
    <definedName name="CLAVO">[33]Ins!$E$811</definedName>
    <definedName name="CLAVO_ACERO" localSheetId="0">#REF!</definedName>
    <definedName name="CLAVO_ACERO">[15]INSU!$D$130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[15]INSU!$D$131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[2]insumo!$D$19</definedName>
    <definedName name="CLAVOZINC">[35]INS!$D$767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'[36]Costos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[16]EQUIPOS!$I$28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 localSheetId="0">#REF!</definedName>
    <definedName name="CONTRATO2">#REF!</definedName>
    <definedName name="control_3">"$#REF!.$#REF!$#REF!:#REF!#REF!"</definedName>
    <definedName name="COPIA" localSheetId="0">[17]INS!#REF!</definedName>
    <definedName name="COPIA">[17]INS!#REF!</definedName>
    <definedName name="COPIA_8" localSheetId="0">#REF!</definedName>
    <definedName name="COPIA_8">#REF!</definedName>
    <definedName name="costocapataz">'[31]Analisis Unit. '!$G$3</definedName>
    <definedName name="costoobrero">'[31]Analisis Unit. '!$G$5</definedName>
    <definedName name="costotecesp">'[31]Analisis Unit. '!$G$4</definedName>
    <definedName name="cprestamo">[32]EQUIPOS!$D$27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[24]ADDENDA!#REF!</definedName>
    <definedName name="cuadro">[24]ADDENDA!#REF!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[20]M.O.!#REF!</definedName>
    <definedName name="CZINC">[20]M.O.!#REF!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[16]EQUIPOS!$I$9</definedName>
    <definedName name="D8K">[16]EQUIPOS!$I$8</definedName>
    <definedName name="d8r" localSheetId="0">'[13]Listado Equipos a utilizar'!#REF!</definedName>
    <definedName name="d8r">'[13]Listado Equipos a utilizar'!#REF!</definedName>
    <definedName name="D8T">'[19]Resumen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[23]M.O.!#REF!</definedName>
    <definedName name="derop">[23]M.O.!#REF!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[15]MO!$B$256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'[13]Listado Equipos a utilizar'!$I$12</definedName>
    <definedName name="donatelo" localSheetId="0">[37]INS!#REF!</definedName>
    <definedName name="donatelo">[37]INS!#REF!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'[19]Resumen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 localSheetId="0">#REF!</definedName>
    <definedName name="dulce">#REF!</definedName>
    <definedName name="DYNACA25">[16]EQUIPOS!$I$13</definedName>
    <definedName name="e" localSheetId="0">#REF!</definedName>
    <definedName name="e">#REF!</definedName>
    <definedName name="e214bft" localSheetId="0">'[13]Listado Equipos a utilizar'!#REF!</definedName>
    <definedName name="e214bft">'[13]Listado Equipos a utilizar'!#REF!</definedName>
    <definedName name="e320b" localSheetId="0">'[13]Listado Equipos a utilizar'!#REF!</definedName>
    <definedName name="e320b">'[13]Listado Equipos a utilizar'!#REF!</definedName>
    <definedName name="EEEEEEEEEEEEEEEEEEEE" localSheetId="0">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 localSheetId="0">#REF!</definedName>
    <definedName name="ENCOF_COLS_1">[15]MO!$B$247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'[13]Listado Equipos a utilizar'!#REF!</definedName>
    <definedName name="eqacero">'[13]Listado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'[13]Listado Equipos a utilizar'!#REF!</definedName>
    <definedName name="escobillones">'[13]Listado Equipos a utilizar'!#REF!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320b" localSheetId="0">'[13]Listado Equipos a utilizar'!#REF!</definedName>
    <definedName name="ex320b">'[13]Listado Equipos a utilizar'!#REF!</definedName>
    <definedName name="EXC_NO_CLASIF" localSheetId="0">#REF!</definedName>
    <definedName name="EXC_NO_CLASIF">#REF!</definedName>
    <definedName name="EXCAVACION" localSheetId="0">#REF!</definedName>
    <definedName name="EXCAVACION">#REF!</definedName>
    <definedName name="excavadora" localSheetId="0">'[13]Listado Equipos a utilizar'!#REF!</definedName>
    <definedName name="excavadora">'[13]Listado Equipos a utilizar'!#REF!</definedName>
    <definedName name="excavadora235">[16]EQUIPOS!$I$16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[24]ADDENDA!#REF!</definedName>
    <definedName name="expl">[24]ADDENDA!#REF!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'[38]ANALISIS A USAR'!$J$17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[39]FUNCION!$C$16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[17]INS!$D$561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'[31]Analisis Unit. '!$F$49</definedName>
    <definedName name="GRADER12G">[16]EQUIPOS!$I$11</definedName>
    <definedName name="graderm" localSheetId="0">'[13]Listado Equipos a utilizar'!#REF!</definedName>
    <definedName name="graderm">'[13]Listado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[2]insumo!$D$36</definedName>
    <definedName name="HORACIO_3">"$#REF!.$L$66:$W$66"</definedName>
    <definedName name="horm.1.3">'[31]Analisis Unit. '!$F$74</definedName>
    <definedName name="horm.1.3.5">'[31]Analisis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'[35]HORM. Y MORTEROS.'!$H$212</definedName>
    <definedName name="Hormigon" localSheetId="0">#REF!</definedName>
    <definedName name="Hormigon">#REF!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 localSheetId="0">[16]MATERIALES!#REF!</definedName>
    <definedName name="Hormigon240i">[16]MATERIALES!#REF!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simple" localSheetId="0">#REF!</definedName>
    <definedName name="Hormsimple">#REF!</definedName>
    <definedName name="ilma" localSheetId="0">[20]M.O.!#REF!</definedName>
    <definedName name="ilma">[20]M.O.!#REF!</definedName>
    <definedName name="impresion_2" localSheetId="0">[41]Directos!#REF!</definedName>
    <definedName name="impresion_2">[41]Directos!#REF!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[23]M.O.!$C$10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 localSheetId="0">#REF!</definedName>
    <definedName name="itabo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[20]M.O.!#REF!</definedName>
    <definedName name="k">[20]M.O.!#REF!</definedName>
    <definedName name="kerosene" localSheetId="0">#REF!</definedName>
    <definedName name="kerosene">#REF!</definedName>
    <definedName name="Kilometro">[16]EQUIPOS!$I$25</definedName>
    <definedName name="komatsu" localSheetId="0">'[13]Listado Equipos a utilizar'!#REF!</definedName>
    <definedName name="komatsu">'[13]Listado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[14]Insumos!$B$136:$D$136</definedName>
    <definedName name="ligadohormigon" localSheetId="0">[16]OBRAMANO!#REF!</definedName>
    <definedName name="ligadohormigon">[16]OBRAMANO!#REF!</definedName>
    <definedName name="ligadora" localSheetId="0">'[13]Listado Equipos a utilizar'!#REF!</definedName>
    <definedName name="ligadora">'[13]Listado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[42]Materiales!$K$15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'[36]Costos Mano de Obra'!$O$52</definedName>
    <definedName name="M_O_Armadura_Columna">[14]Insumos!$B$78:$D$78</definedName>
    <definedName name="M_O_Armadura_Dintel_y_Viga">[14]Insumos!$B$79:$D$79</definedName>
    <definedName name="M_O_Cantos">[14]Insumos!$B$99:$D$99</definedName>
    <definedName name="M_O_Carpintero_2da._Categoría">[14]Insumos!$B$96:$D$96</definedName>
    <definedName name="M_O_Cerámica_Italiana_en_Pared">[14]Insumos!$B$102:$D$102</definedName>
    <definedName name="M_O_Colocación_Adoquines">[14]Insumos!$B$104:$D$104</definedName>
    <definedName name="M_O_Colocación_de_Bloques_de_4">[14]Insumos!$B$105:$D$105</definedName>
    <definedName name="M_O_Colocación_de_Bloques_de_6">[14]Insumos!$B$106:$D$106</definedName>
    <definedName name="M_O_Colocación_de_Bloques_de_8">[14]Insumos!$B$107:$D$107</definedName>
    <definedName name="M_O_Colocación_Listelos">[14]Insumos!$B$114:$D$114</definedName>
    <definedName name="M_O_Colocación_Piso_Cerámica_Criolla">[14]Insumos!$B$108:$D$108</definedName>
    <definedName name="M_O_Colocación_Piso_de_Granito_40_X_40">[14]Insumos!$B$111:$D$111</definedName>
    <definedName name="M_O_Colocación_Zócalos_de_Cerámica">[14]Insumos!$B$113:$D$113</definedName>
    <definedName name="M_O_Confección_de_Andamios">[14]Insumos!$B$115:$D$115</definedName>
    <definedName name="M_O_Construcción_Acera_Frotada_y_Violinada">[14]Insumos!$B$116:$D$116</definedName>
    <definedName name="M_O_Corte_y_Amarre_de_Varilla">[14]Insumos!$B$119:$D$119</definedName>
    <definedName name="M_O_Elaboración_Trampa_de_Grasa">[14]Insumos!$B$121:$D$121</definedName>
    <definedName name="M_O_Fino_de_Techo_Inclinado">[14]Insumos!$B$83:$D$83</definedName>
    <definedName name="M_O_Fino_de_Techo_Plano">[14]Insumos!$B$84:$D$84</definedName>
    <definedName name="M_O_Llenado_de_huecos">[14]Insumos!$B$86:$D$86</definedName>
    <definedName name="M_O_Maestro">[14]Insumos!$B$87:$D$87</definedName>
    <definedName name="M_O_Pañete_Maestreado_Exterior">[14]Insumos!$B$91:$D$91</definedName>
    <definedName name="M_O_Pañete_Maestreado_Interior">[14]Insumos!$B$92:$D$92</definedName>
    <definedName name="M_O_Preparación_del_Terreno">[14]Insumos!$B$94:$D$94</definedName>
    <definedName name="M_O_Quintal_Trabajado">[14]Insumos!$B$77:$D$77</definedName>
    <definedName name="M_O_Regado__Compactación__Mojado__Trasl.Mat.__A_M">[14]Insumos!$B$132:$D$132</definedName>
    <definedName name="M_O_Subida_de_Materiales">[14]Insumos!$B$95:$D$95</definedName>
    <definedName name="M_O_Técnico_Calificado">[14]Insumos!$B$149:$D$149</definedName>
    <definedName name="M_O_Zabaletas">[14]Insumos!$B$98:$D$98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 localSheetId="0">#REF!</definedName>
    <definedName name="MA">[20]M.O.!$C$10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[6]MOJornal!$D$31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[15]INSU!$D$132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[17]INS!#REF!</definedName>
    <definedName name="MAESTROCARP">[17]INS!#REF!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o_de_Obra_Acero_3">#N/A</definedName>
    <definedName name="Mano_de_Obra_Madera_3">#N/A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'[13]Listado Equipos a utilizar'!#REF!</definedName>
    <definedName name="maquito">'[13]Listado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 localSheetId="0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[2]Mezcla!$F$10</definedName>
    <definedName name="MEZCLA14">[2]Mezcla!$F$17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[15]MO!$B$612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[33]M.O.!$C$203</definedName>
    <definedName name="MOCONTEN553015">[33]M.O.!$C$216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[17]INS!#REF!</definedName>
    <definedName name="MOPISOCERAMICA">[17]INS!#REF!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'[31]Analisis Unit. '!$F$85</definedName>
    <definedName name="mortero.1.4.pañete">'[36]Ana.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[43]Insumos!#REF!</definedName>
    <definedName name="NADA">[43]Insumos!#REF!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[43]Insumos!#REF!</definedName>
    <definedName name="NINGUNA">[43]Insumos!#REF!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 localSheetId="0">'[13]Listado Equipos a utilizar'!#REF!</definedName>
    <definedName name="nissan">'[13]Listado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'[19]O.M. y Salarios'!#REF!</definedName>
    <definedName name="omencofrado">'[19]O.M. y Salarios'!#REF!</definedName>
    <definedName name="opala">[42]Salarios!$D$16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[16]OBRAMANO!$F$74</definedName>
    <definedName name="operadorpala">[16]OBRAMANO!$F$72</definedName>
    <definedName name="operadorretro">[16]OBRAMANO!$F$77</definedName>
    <definedName name="operadorrodillo">[16]OBRAMANO!$F$75</definedName>
    <definedName name="operadortractor">[16]OBRAMANO!$F$76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[35]SALARIOS!$C$10</definedName>
    <definedName name="otractor">[42]Salarios!$D$14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[44]peso!#REF!</definedName>
    <definedName name="p">[44]peso!#REF!</definedName>
    <definedName name="P.U.Amercoat_385ASA_2">#N/A</definedName>
    <definedName name="P.U.Amercoat_385ASA_3">#N/A</definedName>
    <definedName name="P.U.Dimecote9">[45]Insumos!$E$13</definedName>
    <definedName name="P.U.Dimecote9_2">#N/A</definedName>
    <definedName name="P.U.Dimecote9_3">#N/A</definedName>
    <definedName name="P.U.Thinner1000">[45]Insumos!$E$12</definedName>
    <definedName name="P.U.Thinner1000_2">#N/A</definedName>
    <definedName name="P.U.Thinner1000_3">#N/A</definedName>
    <definedName name="P.U.Urethane_Acrilico">[45]Insumos!$E$17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[15]MO!$B$11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[25]MO!$B$11</definedName>
    <definedName name="PEONCARP" localSheetId="0">[17]INS!#REF!</definedName>
    <definedName name="PEONCARP">[17]INS!#REF!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[25]INSU!$B$91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[33]Ins!$E$627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[35]INS!$D$770</definedName>
    <definedName name="pino1x10bruto">[33]Ins!$E$816</definedName>
    <definedName name="pinobruto">[16]MATERIALES!$G$33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[25]INSU!$B$103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[25]INSU!$B$90</definedName>
    <definedName name="PLIGADORA2">[17]INS!$D$563</definedName>
    <definedName name="PLIGADORA2_6" localSheetId="0">#REF!</definedName>
    <definedName name="PLIGADORA2_6">#REF!</definedName>
    <definedName name="PLOMERO" localSheetId="0">[17]INS!#REF!</definedName>
    <definedName name="PLOMERO">[17]INS!#REF!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[17]INS!#REF!</definedName>
    <definedName name="PLOMEROAYUDANTE">[17]INS!#REF!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[17]INS!#REF!</definedName>
    <definedName name="PLOMEROOFICIAL">[17]INS!#REF!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[15]INSU!$D$133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[30]precios!#REF!</definedName>
    <definedName name="pmadera2162">[30]precios!#REF!</definedName>
    <definedName name="pmadera2162_8" localSheetId="0">#REF!</definedName>
    <definedName name="pmadera2162_8">#REF!</definedName>
    <definedName name="po">[46]PRESUPUESTO!$O$9:$O$236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[47]Precios!$A$4:$F$1576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OMEDIO" localSheetId="0">#REF!</definedName>
    <definedName name="PROMEDIO">#REF!</definedName>
    <definedName name="prticos_3">#N/A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[33]M.O.!$C$970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'[14]Análisis de Precios'!$F$201</definedName>
    <definedName name="PWINCHE2000K">[17]INS!$D$568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[48]INS!#REF!</definedName>
    <definedName name="QQ">[48]INS!#REF!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[46]PRESUPUESTO!$M$10:$AH$731</definedName>
    <definedName name="qwe">[49]INSU!$D$133</definedName>
    <definedName name="qwe_6" localSheetId="0">#REF!</definedName>
    <definedName name="qwe_6">#REF!</definedName>
    <definedName name="rastra" localSheetId="0">'[13]Listado Equipos a utilizar'!#REF!</definedName>
    <definedName name="rastra">'[13]Listado Equipos a utilizar'!#REF!</definedName>
    <definedName name="rastrapuas" localSheetId="0">'[13]Listado Equipos a utilizar'!#REF!</definedName>
    <definedName name="rastrapuas">'[13]Listado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 localSheetId="0">[50]COF!$G$733</definedName>
    <definedName name="REFERENCIA">[51]COF!$G$733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ISADO" localSheetId="0">[1]M.O.!#REF!</definedName>
    <definedName name="RESISADO">[1]M.O.!#REF!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ISADO" localSheetId="0">#REF!</definedName>
    <definedName name="REVISADO">#REF!</definedName>
    <definedName name="rodillo" localSheetId="0">'[13]Listado Equipos a utilizar'!#REF!</definedName>
    <definedName name="rodillo">'[13]Listado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'[13]Listado Equipos a utilizar'!#REF!</definedName>
    <definedName name="rodneu">'[13]Listado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[20]M.O.!$C$12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[52]presupuesto!#REF!</definedName>
    <definedName name="SUB">[52]presupuesto!#REF!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[6]MOJornal!$D$63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 PERAVIA no.02'!$1:$6</definedName>
    <definedName name="_xlnm.Print_Titles">#N/A</definedName>
    <definedName name="tiza" localSheetId="0">#REF!</definedName>
    <definedName name="tiza">#REF!</definedName>
    <definedName name="TNC" localSheetId="0">#REF!</definedName>
    <definedName name="TNC">#REF!</definedName>
    <definedName name="TNCAL">[6]MOJornal!$D$73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[32]EQUIPOS!$D$14</definedName>
    <definedName name="tractorm" localSheetId="0">'[13]Listado Equipos a utilizar'!#REF!</definedName>
    <definedName name="tractorm">'[13]Listado Equipos a utilizar'!#REF!</definedName>
    <definedName name="TRANSESC">[33]Ins!$E$660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 localSheetId="0">'[13]Listado Equipos a utilizar'!#REF!</definedName>
    <definedName name="transpasf">'[13]Listado Equipos a utilizar'!#REF!</definedName>
    <definedName name="transporte">'[19]Resumen Precio Equipos'!$C$30</definedName>
    <definedName name="Tratamiento_Moldes_para_Barandilla_3">#N/A</definedName>
    <definedName name="TRATARMADERA">'[53]Ins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[19]Materiales!#REF!</definedName>
    <definedName name="truct">[19]Materiales!#REF!</definedName>
    <definedName name="tub8x12">[7]analisis!$G$2313</definedName>
    <definedName name="tub8x516">[7]analisis!$G$2322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so.vibrador">'[36]Costos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 localSheetId="0">'[13]Listado Equipos a utilizar'!#REF!</definedName>
    <definedName name="volteobote">'[13]Listado Equipos a utilizar'!#REF!</definedName>
    <definedName name="volteobotela" localSheetId="0">'[13]Listado Equipos a utilizar'!#REF!</definedName>
    <definedName name="volteobotela">'[13]Listado Equipos a utilizar'!#REF!</definedName>
    <definedName name="volteobotelargo" localSheetId="0">'[13]Listado Equipos a utilizar'!#REF!</definedName>
    <definedName name="volteobotelargo">'[13]Listado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[48]INS!$D$561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'[4]caseta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5" i="28" l="1"/>
  <c r="J414" i="28"/>
  <c r="J413" i="28"/>
  <c r="J412" i="28"/>
  <c r="J411" i="28"/>
  <c r="J410" i="28"/>
  <c r="J409" i="28"/>
  <c r="J408" i="28"/>
  <c r="S244" i="28"/>
  <c r="X242" i="28"/>
  <c r="Z242" i="28" s="1"/>
  <c r="V242" i="28"/>
  <c r="T242" i="28"/>
  <c r="AB241" i="28"/>
  <c r="X241" i="28"/>
  <c r="Z241" i="28" s="1"/>
  <c r="V241" i="28"/>
  <c r="Z240" i="28"/>
  <c r="V240" i="28"/>
  <c r="T240" i="28"/>
  <c r="F239" i="28"/>
  <c r="AB238" i="28"/>
  <c r="AB239" i="28" s="1"/>
  <c r="X238" i="28"/>
  <c r="X239" i="28" s="1"/>
  <c r="F238" i="28"/>
  <c r="Z235" i="28"/>
  <c r="V235" i="28"/>
  <c r="T235" i="28"/>
  <c r="X234" i="28"/>
  <c r="X236" i="28" s="1"/>
  <c r="Z236" i="28" s="1"/>
  <c r="V234" i="28"/>
  <c r="V236" i="28" s="1"/>
  <c r="T234" i="28"/>
  <c r="T236" i="28" s="1"/>
  <c r="F234" i="28"/>
  <c r="X233" i="28"/>
  <c r="Z233" i="28" s="1"/>
  <c r="V233" i="28"/>
  <c r="T233" i="28"/>
  <c r="F233" i="28"/>
  <c r="F232" i="28"/>
  <c r="F231" i="28"/>
  <c r="F230" i="28"/>
  <c r="F229" i="28"/>
  <c r="F228" i="28"/>
  <c r="F227" i="28"/>
  <c r="F226" i="28"/>
  <c r="F224" i="28"/>
  <c r="F223" i="28"/>
  <c r="F222" i="28"/>
  <c r="F221" i="28"/>
  <c r="F220" i="28"/>
  <c r="F219" i="28"/>
  <c r="F218" i="28"/>
  <c r="F217" i="28"/>
  <c r="F216" i="28"/>
  <c r="F215" i="28"/>
  <c r="F214" i="28"/>
  <c r="F213" i="28"/>
  <c r="F212" i="28"/>
  <c r="F211" i="28"/>
  <c r="F210" i="28"/>
  <c r="F207" i="28"/>
  <c r="F206" i="28"/>
  <c r="F205" i="28"/>
  <c r="F204" i="28"/>
  <c r="F203" i="28"/>
  <c r="F202" i="28"/>
  <c r="F201" i="28"/>
  <c r="F200" i="28"/>
  <c r="F199" i="28"/>
  <c r="F198" i="28"/>
  <c r="F197" i="28"/>
  <c r="F196" i="28"/>
  <c r="F195" i="28"/>
  <c r="F194" i="28"/>
  <c r="F193" i="28"/>
  <c r="F186" i="28"/>
  <c r="F185" i="28"/>
  <c r="F184" i="28"/>
  <c r="F183" i="28"/>
  <c r="F181" i="28"/>
  <c r="F180" i="28"/>
  <c r="F179" i="28"/>
  <c r="F177" i="28"/>
  <c r="F176" i="28"/>
  <c r="F175" i="28"/>
  <c r="F172" i="28"/>
  <c r="F171" i="28"/>
  <c r="F170" i="28"/>
  <c r="F168" i="28"/>
  <c r="F165" i="28"/>
  <c r="F164" i="28"/>
  <c r="F163" i="28"/>
  <c r="F161" i="28"/>
  <c r="F160" i="28"/>
  <c r="F159" i="28"/>
  <c r="F158" i="28"/>
  <c r="F157" i="28"/>
  <c r="F156" i="28"/>
  <c r="F155" i="28"/>
  <c r="F154" i="28"/>
  <c r="F153" i="28"/>
  <c r="F152" i="28"/>
  <c r="F151" i="28"/>
  <c r="F150" i="28"/>
  <c r="F149" i="28"/>
  <c r="F148" i="28"/>
  <c r="F145" i="28"/>
  <c r="F143" i="28"/>
  <c r="F142" i="28"/>
  <c r="F141" i="28"/>
  <c r="F140" i="28"/>
  <c r="F139" i="28"/>
  <c r="F138" i="28"/>
  <c r="F135" i="28"/>
  <c r="F134" i="28"/>
  <c r="F133" i="28"/>
  <c r="F132" i="28"/>
  <c r="F131" i="28"/>
  <c r="F130" i="28"/>
  <c r="F129" i="28"/>
  <c r="F128" i="28"/>
  <c r="F127" i="28"/>
  <c r="A127" i="28"/>
  <c r="A128" i="28" s="1"/>
  <c r="A129" i="28" s="1"/>
  <c r="A130" i="28" s="1"/>
  <c r="A131" i="28" s="1"/>
  <c r="A132" i="28" s="1"/>
  <c r="A133" i="28" s="1"/>
  <c r="A134" i="28" s="1"/>
  <c r="A135" i="28" s="1"/>
  <c r="F126" i="28"/>
  <c r="F124" i="28"/>
  <c r="F123" i="28"/>
  <c r="F122" i="28"/>
  <c r="F119" i="28"/>
  <c r="F118" i="28"/>
  <c r="F112" i="28"/>
  <c r="F111" i="28"/>
  <c r="F110" i="28"/>
  <c r="F108" i="28"/>
  <c r="F107" i="28"/>
  <c r="F106" i="28"/>
  <c r="F105" i="28"/>
  <c r="F103" i="28"/>
  <c r="F102" i="28"/>
  <c r="F100" i="28"/>
  <c r="F99" i="28"/>
  <c r="F98" i="28"/>
  <c r="F97" i="28"/>
  <c r="F96" i="28"/>
  <c r="F95" i="28"/>
  <c r="F94" i="28"/>
  <c r="F93" i="28"/>
  <c r="F92" i="28"/>
  <c r="F91" i="28"/>
  <c r="F90" i="28"/>
  <c r="F89" i="28"/>
  <c r="F88" i="28"/>
  <c r="A88" i="28"/>
  <c r="A89" i="28" s="1"/>
  <c r="A90" i="28" s="1"/>
  <c r="A91" i="28" s="1"/>
  <c r="A92" i="28" s="1"/>
  <c r="A93" i="28" s="1"/>
  <c r="A94" i="28" s="1"/>
  <c r="A95" i="28" s="1"/>
  <c r="A96" i="28" s="1"/>
  <c r="F85" i="28"/>
  <c r="F84" i="28"/>
  <c r="F83" i="28"/>
  <c r="F82" i="28"/>
  <c r="F81" i="28"/>
  <c r="F80" i="28"/>
  <c r="F79" i="28"/>
  <c r="F78" i="28"/>
  <c r="F75" i="28"/>
  <c r="F74" i="28"/>
  <c r="F73" i="28"/>
  <c r="F72" i="28"/>
  <c r="F71" i="28"/>
  <c r="F70" i="28"/>
  <c r="F69" i="28"/>
  <c r="F68" i="28"/>
  <c r="F66" i="28"/>
  <c r="F65" i="28"/>
  <c r="F64" i="28"/>
  <c r="F63" i="28"/>
  <c r="F62" i="28"/>
  <c r="F61" i="28"/>
  <c r="F60" i="28"/>
  <c r="F59" i="28"/>
  <c r="F58" i="28"/>
  <c r="F57" i="28"/>
  <c r="F56" i="28"/>
  <c r="F55" i="28"/>
  <c r="F54" i="28"/>
  <c r="F53" i="28"/>
  <c r="F52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6" i="28"/>
  <c r="F15" i="28"/>
  <c r="S14" i="28"/>
  <c r="S15" i="28" s="1"/>
  <c r="U15" i="28" s="1"/>
  <c r="Q14" i="28"/>
  <c r="Q15" i="28" s="1"/>
  <c r="F14" i="28"/>
  <c r="S13" i="28"/>
  <c r="U13" i="28" s="1"/>
  <c r="S11" i="28"/>
  <c r="F11" i="28"/>
  <c r="X10" i="28"/>
  <c r="V10" i="28"/>
  <c r="T10" i="28"/>
  <c r="X9" i="28"/>
  <c r="V9" i="28"/>
  <c r="T9" i="28"/>
  <c r="X8" i="28"/>
  <c r="V8" i="28"/>
  <c r="T8" i="28"/>
  <c r="Z8" i="28" l="1"/>
  <c r="Z10" i="28"/>
  <c r="Z9" i="28"/>
  <c r="F225" i="28"/>
  <c r="U14" i="28"/>
  <c r="F187" i="28"/>
  <c r="Z238" i="28"/>
  <c r="Z239" i="28" s="1"/>
  <c r="F240" i="28"/>
  <c r="F113" i="28"/>
  <c r="F235" i="28"/>
  <c r="Z234" i="28"/>
  <c r="F242" i="28" l="1"/>
  <c r="F243" i="28" s="1"/>
  <c r="F255" i="28" l="1"/>
  <c r="F248" i="28"/>
  <c r="F254" i="28"/>
  <c r="F251" i="28"/>
  <c r="F247" i="28"/>
  <c r="F257" i="28"/>
  <c r="F253" i="28"/>
  <c r="F250" i="28"/>
  <c r="F246" i="28"/>
  <c r="F256" i="28"/>
  <c r="F249" i="28"/>
  <c r="E252" i="28" l="1"/>
  <c r="F252" i="28" s="1"/>
  <c r="F258" i="28" s="1"/>
  <c r="F260" i="28" s="1"/>
</calcChain>
</file>

<file path=xl/sharedStrings.xml><?xml version="1.0" encoding="utf-8"?>
<sst xmlns="http://schemas.openxmlformats.org/spreadsheetml/2006/main" count="423" uniqueCount="259">
  <si>
    <t>ZONA: IV</t>
  </si>
  <si>
    <t>No</t>
  </si>
  <si>
    <t>P A R T I D A S</t>
  </si>
  <si>
    <t>CANTIDAD</t>
  </si>
  <si>
    <t>U</t>
  </si>
  <si>
    <t>P.U. (RD$)</t>
  </si>
  <si>
    <t xml:space="preserve"> VALOR (RD$)</t>
  </si>
  <si>
    <t>A</t>
  </si>
  <si>
    <t>REPLANTEO</t>
  </si>
  <si>
    <t>M</t>
  </si>
  <si>
    <t>M3</t>
  </si>
  <si>
    <t>ASIENTO DE ARENA</t>
  </si>
  <si>
    <t>M2</t>
  </si>
  <si>
    <t>REPARACION DE SERVICIOS EXISTENTES</t>
  </si>
  <si>
    <t>B</t>
  </si>
  <si>
    <t>C</t>
  </si>
  <si>
    <t>D</t>
  </si>
  <si>
    <t>VARIOS</t>
  </si>
  <si>
    <t>GASTOS INDIRECTOS</t>
  </si>
  <si>
    <t>HONORARIOS PROFESIONALES</t>
  </si>
  <si>
    <t>GASTOS ADMINISTRATIVOS</t>
  </si>
  <si>
    <t>TRANSPORTE</t>
  </si>
  <si>
    <t>LEY 6-86</t>
  </si>
  <si>
    <t>IMPREVISTOS</t>
  </si>
  <si>
    <t>PROVINCIA:PERAVIA</t>
  </si>
  <si>
    <t>MOVIMIENTO DE TIERRA:</t>
  </si>
  <si>
    <t>EXCAVACION MATERIAL COMPACTADO</t>
  </si>
  <si>
    <t>SUMINISTRO DE TUBERIA:</t>
  </si>
  <si>
    <t>COLOCACIÓN DE TUBERIA:</t>
  </si>
  <si>
    <t>SUMINISTRO Y COLOCACIÓN DE PIEZAS ESPECIALES:</t>
  </si>
  <si>
    <t xml:space="preserve">CAJA TELESCOPICA </t>
  </si>
  <si>
    <t>MANO DE OBRA</t>
  </si>
  <si>
    <t xml:space="preserve">DE Ø6" PVC SDR-26 C/J.G.+ 3% PERD. </t>
  </si>
  <si>
    <t>PRUEBAS HIDROSTATICAS</t>
  </si>
  <si>
    <t>HR</t>
  </si>
  <si>
    <t>SUMINISTRO Y COLOCACIÓN DE VÁLVULAS EN LA LINEA</t>
  </si>
  <si>
    <t>SUMINISTRO Y COLOCACIÓN DE VÁLVULAS PARA CRUCES</t>
  </si>
  <si>
    <t xml:space="preserve">VALVULA DE AIRE  Ø 1" H.F, 200 PSI </t>
  </si>
  <si>
    <t>ANDAMIAJE</t>
  </si>
  <si>
    <t>CASETA P/MATERIALES</t>
  </si>
  <si>
    <t>TERMINACION DE SUPERFICIE</t>
  </si>
  <si>
    <t>PAÑETE EXTERIOR</t>
  </si>
  <si>
    <t>PAÑETE INTERIOR PULIDO</t>
  </si>
  <si>
    <t>FINO CUPULA SUPERIOR</t>
  </si>
  <si>
    <t>VENTILACION</t>
  </si>
  <si>
    <t>GLS</t>
  </si>
  <si>
    <t>LOGO INAPA</t>
  </si>
  <si>
    <t>MANO DE OBRA PLOMERO Y SOLDADOR</t>
  </si>
  <si>
    <t>SUB.TOTAL FASE A</t>
  </si>
  <si>
    <t>REPLANTEO Y CONTROL TOPOGRAFICO</t>
  </si>
  <si>
    <t>MOV. DE TIERRA</t>
  </si>
  <si>
    <t xml:space="preserve">CANTOS </t>
  </si>
  <si>
    <t xml:space="preserve">PINTURA EXTERIOR </t>
  </si>
  <si>
    <t>ABRAZADERAS Ø 6"</t>
  </si>
  <si>
    <t>APLICACION DE :</t>
  </si>
  <si>
    <t>VERJA DE MALLA CICLONICA</t>
  </si>
  <si>
    <t>COLUMNAS C1 0.15X0.15</t>
  </si>
  <si>
    <t>COLUMNAS C2 0.25X0.25</t>
  </si>
  <si>
    <t>PUERTA DE MALLA CICLONICA (L=4.00MTS)</t>
  </si>
  <si>
    <t>LIMPIEZA FINAL</t>
  </si>
  <si>
    <t xml:space="preserve">DE Ø3" PVC SDR-26 C/J.G.+ 2% PERD. </t>
  </si>
  <si>
    <t xml:space="preserve">DE Ø4" PVC SDR-26 C/J.G.+ 2% PERD. </t>
  </si>
  <si>
    <t>REDES DE DISTRIBUCION COMUNIDAD DE GALEON</t>
  </si>
  <si>
    <t>CAJA TELESCOPICA P/VALVULA</t>
  </si>
  <si>
    <t>DE Ø3" PVC SDR-26 C/J.G.</t>
  </si>
  <si>
    <t>DE Ø6" PVC SDR-26 C/J.G.</t>
  </si>
  <si>
    <t>DE Ø4" PVC SDR-26 C/J.G.</t>
  </si>
  <si>
    <t>SUB-TOTAL GENERAL</t>
  </si>
  <si>
    <t xml:space="preserve"> SUPERVISION</t>
  </si>
  <si>
    <t>SEGURO, POLIZAS Y FIANZAS</t>
  </si>
  <si>
    <t>ITEBIS ( LEY 07-2007)</t>
  </si>
  <si>
    <t>TOTAL INDIRECTOS</t>
  </si>
  <si>
    <t>TOTAL A CONTRATAR  RD$</t>
  </si>
  <si>
    <t>MANTENIMIENTO Y OPERACION DE SISTEMA INAPA</t>
  </si>
  <si>
    <t>DEPOSITO REGULADOR 150 M3 ELEV.A 15.00MTS. A CONSTRUIR PARA LA COMUNIDAD DE GALEON</t>
  </si>
  <si>
    <t>UD</t>
  </si>
  <si>
    <t>RELLENO COMPACTADO</t>
  </si>
  <si>
    <t xml:space="preserve">SUMINISTRO Y COLOCACIÓN </t>
  </si>
  <si>
    <t>JUNTAS MECANICAS TIPO DRESSER Ø4"</t>
  </si>
  <si>
    <t>JUNTAS MECANICAS TIPO DRESSER Ø3"</t>
  </si>
  <si>
    <t>ADAPTADOR  MACHO Ø1/2" ROSCADO A MANGUERA</t>
  </si>
  <si>
    <t>CEMENTO SOLVENTE Y TEFLON</t>
  </si>
  <si>
    <t>MANO DE OBRA PLOMERO</t>
  </si>
  <si>
    <t>TUBERIA DE POLIETILENO DE ALTA DENSIDAD Ø1/2" INTERNO L=6.00M (PROMEDIO)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</si>
  <si>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</si>
  <si>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</si>
  <si>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</si>
  <si>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</si>
  <si>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CHECK 1/2" HG</t>
  </si>
  <si>
    <t>TAPON HEMBRA 1/2" PVC</t>
  </si>
  <si>
    <t>EXCAVACION Y TAPADO (240.23+70.16)</t>
  </si>
  <si>
    <t>ACOMETIDAS  URBANAS  (293 U)</t>
  </si>
  <si>
    <t>SUMI. DE MATERIAL DE MINA PARA RELLENO (SUJETO APROBACION DE SUPERVISION)</t>
  </si>
  <si>
    <t>EXTRACION DE ASFALTO 4"</t>
  </si>
  <si>
    <t xml:space="preserve">BOTE DE ASFALTO e=35% ESPONJAMIENTO (0.41 M3) </t>
  </si>
  <si>
    <t>REPOSICION DE ASFALTO 2"</t>
  </si>
  <si>
    <t>COMPACTACION MATERIAL DE BASE</t>
  </si>
  <si>
    <t>longitudes que no hay asfalto en tub.3"</t>
  </si>
  <si>
    <t>las tablas</t>
  </si>
  <si>
    <t>en tuberia de 3"</t>
  </si>
  <si>
    <t>en tuberia de 4"</t>
  </si>
  <si>
    <t>en tuberia de 6"</t>
  </si>
  <si>
    <t>CORTE DE ASFALTO (M)</t>
  </si>
  <si>
    <t>m3/km</t>
  </si>
  <si>
    <t>visita</t>
  </si>
  <si>
    <t>E</t>
  </si>
  <si>
    <t>CODO 4X90 ACERO SCH-80 CON PROTECCION ANTICORROSIVA</t>
  </si>
  <si>
    <t>CODO 4X45 ACERO SCH-80 CON PROTECCION ANTICORROSIVA</t>
  </si>
  <si>
    <r>
      <t xml:space="preserve">JUNTAS TAPON </t>
    </r>
    <r>
      <rPr>
        <sz val="10"/>
        <rFont val="Calibri"/>
        <family val="2"/>
      </rPr>
      <t>Ø</t>
    </r>
    <r>
      <rPr>
        <sz val="10"/>
        <rFont val="Arial"/>
        <family val="2"/>
      </rPr>
      <t>3"ACERO SCH-80 CON PROTECCION ANTICORROSIVA</t>
    </r>
  </si>
  <si>
    <r>
      <t xml:space="preserve">JUNTAS TAPON </t>
    </r>
    <r>
      <rPr>
        <sz val="10"/>
        <rFont val="Calibri"/>
        <family val="2"/>
      </rPr>
      <t>Ø</t>
    </r>
    <r>
      <rPr>
        <sz val="10"/>
        <rFont val="Arial"/>
        <family val="2"/>
      </rPr>
      <t>4"ACERO SCH-80 CON PROTECCION ANTICORROSIVA</t>
    </r>
  </si>
  <si>
    <t xml:space="preserve">MANO DE OBRA </t>
  </si>
  <si>
    <t>ANCLAJE DE H.A</t>
  </si>
  <si>
    <t xml:space="preserve">CRUCE POR DENTRO DE ALCANTARILLA EXISTENTE EN TUBERIA DE Ø4" ACERO L=6.40 M   ( INCLUYE 2.00 M DE LADOS ) ( 2U ) </t>
  </si>
  <si>
    <t>ZAPATAS 1.35 QQ/M3</t>
  </si>
  <si>
    <t>VIGA H.A ANILLO SUPERIOR 0.40X0.30-3.06-Q/M3</t>
  </si>
  <si>
    <t>COLUMNAS  0.45X0.70-8.00 QQ/M3</t>
  </si>
  <si>
    <t>VIGA H.A ANILLO INFERIOR 0.30X0.40-5.92-QQ/M3</t>
  </si>
  <si>
    <t>JUNTA HIDROFILICA</t>
  </si>
  <si>
    <t>PINTURA ANTICORROSIVA</t>
  </si>
  <si>
    <t xml:space="preserve">SUMI. TUBERIA DE Ø4" ACERO SCH-80 SIN COSTURA CON PROTECCION ANTICORROSIVA </t>
  </si>
  <si>
    <t>SUMI. TUBERIA DE Ø4" ACERO SCH-80 SIN COSTURA  CON PROTECCION ANTICORROSIVA</t>
  </si>
  <si>
    <t>CUPULA DE FONDO 3.11-QQ/M3</t>
  </si>
  <si>
    <t>MURO PARED- 2.20- QQ/M3</t>
  </si>
  <si>
    <t>CUPULA SUPERIOR- 1.20QQ/M3</t>
  </si>
  <si>
    <t>HORMIGON ARMADO FC' 280KG/CM2 (INDUSTRIAL)</t>
  </si>
  <si>
    <t xml:space="preserve">FINO PULIDO, LOSA DE FONDO </t>
  </si>
  <si>
    <t xml:space="preserve">IMPERMEABILIZANTE </t>
  </si>
  <si>
    <t xml:space="preserve">LBS </t>
  </si>
  <si>
    <t xml:space="preserve">SUMI. TUBERIA DE Ø3" ACERO SCH-80 SIN COSTURA CON PROTECCION ANTICORROSIVA </t>
  </si>
  <si>
    <t>CODO 4"X 45 ACERO SCH-40 CON PROTECCION ANTICORROSIVA</t>
  </si>
  <si>
    <t>CODO 3"X 45 ACERO SCH-40 CON PROTECCION ANTICORROSIVA</t>
  </si>
  <si>
    <t>VIGA RIOSTRA 0.30X0.60-3.65-QQ/M3</t>
  </si>
  <si>
    <t>VIGA RIOSTRA DE FUNDACION 0.30X0.60-3.65-QQ/M3</t>
  </si>
  <si>
    <t>TAPA, EN HIERRO FUNDIDO (0.70x0.70)</t>
  </si>
  <si>
    <t>ESCALERA EXTERIOR (MONACA) CON PROTECCION</t>
  </si>
  <si>
    <t>SUMI. TUBERIA DE Ø6" ACERO SCH-40 SIN COSTURA  CON PROTECCION ANTICORROSIVA AEREA</t>
  </si>
  <si>
    <t xml:space="preserve">MOV.DE TIERRA </t>
  </si>
  <si>
    <t>en linea de conducion</t>
  </si>
  <si>
    <t>CODO 6"X 45" ACERO SCH-40 CON PROTECCION ANTICORROSIVA</t>
  </si>
  <si>
    <t xml:space="preserve">EXCAVACION MATERIAL COMPACTO C/EQUIPO </t>
  </si>
  <si>
    <t>SUMINISTRO DE MATERIAL BASE E=0.20M  DIST. 5KM A 10 KM</t>
  </si>
  <si>
    <t xml:space="preserve">IMPRIMACCION SENCILLA </t>
  </si>
  <si>
    <t>M3/KM</t>
  </si>
  <si>
    <t>CORTE DE ASFALTO E=2" (AMBOS LADOS)</t>
  </si>
  <si>
    <t>EXTRACCION DE ASFALTO C/EQUIPO E=2"</t>
  </si>
  <si>
    <t>TEE 6"X3 ACERO SCH-40 CON PROTECCION ANTICORROSIVA</t>
  </si>
  <si>
    <t>CODO 6"X45 ACERO SCH-40 CON PROTECCION ANTICORROSIVA</t>
  </si>
  <si>
    <t>USO DE EQUIPO EXCAVADORA 80 HP PARA MANEJO DE AGUAS, EXCAVACION MATERIAL GRANULAR EN PRESENCIA DE AGUA, TAPADO EXCAVACION Y BOTE EN SITIO</t>
  </si>
  <si>
    <t>DE Ø4" PVC SDR-26 C/J.G</t>
  </si>
  <si>
    <t>JUNTAS MECANICAS TIPO DRESSER Ø6" (150 PSI)</t>
  </si>
  <si>
    <t>JUNTAS MECANICAS TIPO DRESSER Ø4"(150 PSI)</t>
  </si>
  <si>
    <t>JUNTAS MECANICAS TIPO DRESSER Ø3"(150 PSI)</t>
  </si>
  <si>
    <t xml:space="preserve">PRELIMINALES </t>
  </si>
  <si>
    <t>VALLA ANUNCIANDO OBRA 16' X 10' IMPRESION FULL COLOR CONTENIENDO LOGO DE INAPA, NOMBRE DE PROYECTO Y CONTRATISTA. ESTRUCTURA EN TUBOS GALVANIZADOS 1 1/2"X 1 1/2" Y SOPORTES EN TUBO CUAD. 4" X 4"</t>
  </si>
  <si>
    <t xml:space="preserve">CAMPAMENTO ( INCLUYE ALQUILER DEL SOLAR CON O SIN CASA, BAÑOS MOVILES Y CASETA DE MATERIALES) </t>
  </si>
  <si>
    <t>MESES</t>
  </si>
  <si>
    <t xml:space="preserve">CODIA </t>
  </si>
  <si>
    <t>CODO 4"X 45"ACERO SCH-40 CON PROTECCION ANTICORROSIVA</t>
  </si>
  <si>
    <t>TEE 6"X4" ACERO SCH-40 CON PROTECCION ANTICORROSIVA</t>
  </si>
  <si>
    <r>
      <t xml:space="preserve">ESCALERA INTERIOR </t>
    </r>
    <r>
      <rPr>
        <sz val="10"/>
        <rFont val="Calibri"/>
        <family val="2"/>
      </rPr>
      <t>Ø 3/4"</t>
    </r>
  </si>
  <si>
    <t xml:space="preserve">ANCLAJE PARA PIEZAS (VER DETALLE Y ESPECIFICACIONES EN EL PLANO)  FC'= 210 KG/CM2 </t>
  </si>
  <si>
    <t>TEE 4"X3" ACERO SCH-80 CON PROTECCION ANTICORROSIVA</t>
  </si>
  <si>
    <t>TEE 3"X3" ACERO SCH-80 CON PROTECCION ANTICORROSIVA</t>
  </si>
  <si>
    <t>YEE 3"X3"  ACERO SCH-80 CON PROTECCION ANTICORROSIVA</t>
  </si>
  <si>
    <t>1.1.1</t>
  </si>
  <si>
    <t xml:space="preserve">DEMOLICION: </t>
  </si>
  <si>
    <t>DE CONTENES Y ACERAS</t>
  </si>
  <si>
    <t>1.1.2</t>
  </si>
  <si>
    <t>REPOSICION DE:</t>
  </si>
  <si>
    <t>ACERA PERIMETRAL 0.80 M</t>
  </si>
  <si>
    <t>CONTENES</t>
  </si>
  <si>
    <t>REPARACION DE AVERIAS EN TUBERIAS EXIST.</t>
  </si>
  <si>
    <t>1.2.1</t>
  </si>
  <si>
    <t>SUMINISTRO TUBERIAS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</si>
  <si>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</si>
  <si>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</si>
  <si>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</si>
  <si>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</si>
  <si>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</si>
  <si>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DE Ø4" PVC SDR-26 C/ JG</t>
  </si>
  <si>
    <t>1.2.2</t>
  </si>
  <si>
    <t>SUMINISTRO DE:</t>
  </si>
  <si>
    <t>COUPLING  Ø1/2" PVC</t>
  </si>
  <si>
    <t>COUPLING 3/4" PVC</t>
  </si>
  <si>
    <t>COUPLING 1" PVC</t>
  </si>
  <si>
    <t>COUPLING Ø2" PVC</t>
  </si>
  <si>
    <t>JUNTA MECANICA TIPO DRESSER 3" 150 PSI</t>
  </si>
  <si>
    <t>JUNTA MECANICA TIPO DRESSER 4" 150 PSI</t>
  </si>
  <si>
    <t>MAESTRO PLOMERO (1H)</t>
  </si>
  <si>
    <t>PEON (2H)</t>
  </si>
  <si>
    <t>BOMBA DE ACHIQUE</t>
  </si>
  <si>
    <t>BOMBA DE ACHIQUE Ø3" (5,5 HP)</t>
  </si>
  <si>
    <t>BOMBA DE ACHIQUE DE 4" (HP 9 )</t>
  </si>
  <si>
    <t>BOMBA DE ACHIQUE DE 6" (HP 18 )</t>
  </si>
  <si>
    <t xml:space="preserve">TRANSPORTE DE ASFALTO </t>
  </si>
  <si>
    <t>CONTROL Y MANEJO DE TRANSITO</t>
  </si>
  <si>
    <t xml:space="preserve">SEÑALIZACION, CONTROL Y SEGURIDAD EN LA OBRA </t>
  </si>
  <si>
    <t>V. COMPUERTA Ø 6" (INCLUYE: CUERPO DE LA VALVULA, TORNILLOS 5/8" X 3", JUNTA DE GOMA, NIPLE PLATILLADO DE Ø X 12", JUNTA DRESSER Ø,  MOVIMIENTO DE TIERRA Y MANO DE OBRA) 150 PSI PLATILLADA COMPLETA</t>
  </si>
  <si>
    <t>V. COMPUERTA Ø 4" H.F.  (INCLUYE: CUERPO DE LA VALVULA, TORNILLOS 5/8" X 3", JUNTA DE GOMA, NIPLE PLATILLADO DE Ø X 12", JUNTA DRESSER Ø,  MOVIMIENTO DE TIERRA Y MANO DE OBRA) 150 PSI PLATILLADA COMPLETA</t>
  </si>
  <si>
    <t>V. COMPUERTA Ø 3" H.F.  (INCLUYE: CUERPO DE LA VALVULA, TORNILLOS 5/8" X 3", JUNTA DE GOMA, NIPLE PLATILLADO DE Ø X 12", JUNTA DRESSER Ø,  MOVIMIENTO DE TIERRA Y MANO DE OBRA) 150 PSI PLATILLADA COMPLETA</t>
  </si>
  <si>
    <t>REGISTRO P/VALVULAS DE AIRE( SEGÚN DISEÑO)</t>
  </si>
  <si>
    <t xml:space="preserve">SUMINISTRO Y COLOCACION DE HIDRANTE (INCLUYE HIDRANTE, JUNTAS DRESSER, VALVULA DE COMPUERTA, NIPLE, TEE, CODO, MOVIMIENTO DE TIERRA, ANCLAJE Y MANO DE OBRA) </t>
  </si>
  <si>
    <t>HIDRANTE H.F EN TUBERIA DE Ø3"</t>
  </si>
  <si>
    <t xml:space="preserve">CRUCE DE ALCANTARILLA EN TUBERIA DE Ø3" ACERO L=6.00 M   (INCLUYE 2.00 M DE LADOS) (2U) </t>
  </si>
  <si>
    <t xml:space="preserve">SUMINISTRO Y COLOCACION DE ASFALTO e=2"              ( INCLUYE RIEGO DE ADHERENCIA) </t>
  </si>
  <si>
    <t>YEE 4"X3" ACERO SCH-80 CON PROTECCION ANTICORROSIVA</t>
  </si>
  <si>
    <t>CODO 3"X45 ACERO SCH-80 CON PROTECCION ANTICORROSIVA</t>
  </si>
  <si>
    <t xml:space="preserve">VALVULA DE DESAGÜE Ø 3" H.F, COMPLETA  </t>
  </si>
  <si>
    <t>SUM Y COLOC. DE PIEZAS ESPECIALES (REBOSE Y DESAGÜE, ENTRADA SALIDA, BY PASS</t>
  </si>
  <si>
    <t>IMPRIMACION SENCILLA</t>
  </si>
  <si>
    <t>EXCAVACION MATERIAL COMPACTO C/ EQUIPO</t>
  </si>
  <si>
    <t>BOTE MAT. C/CAMI. (D=5KMS INCL CARGUIO</t>
  </si>
  <si>
    <t>CARPETA ASFALTICA L=21,079.71 ML</t>
  </si>
  <si>
    <t>1.3.1</t>
  </si>
  <si>
    <t>1.3.2</t>
  </si>
  <si>
    <t>1.3.3</t>
  </si>
  <si>
    <t>1.3.4</t>
  </si>
  <si>
    <t>1.3.5</t>
  </si>
  <si>
    <t>1.3.6</t>
  </si>
  <si>
    <t>1.3.7</t>
  </si>
  <si>
    <t>1.4.1</t>
  </si>
  <si>
    <t>1.4.2</t>
  </si>
  <si>
    <t>1.4.3</t>
  </si>
  <si>
    <t>1.4.4</t>
  </si>
  <si>
    <t>1.4.5</t>
  </si>
  <si>
    <t>1.4.6</t>
  </si>
  <si>
    <t>1.5.1</t>
  </si>
  <si>
    <t>1.5.2</t>
  </si>
  <si>
    <t>1.6.1</t>
  </si>
  <si>
    <t>1.6.2</t>
  </si>
  <si>
    <t>1.6.3</t>
  </si>
  <si>
    <t>COLLARIN EN POLIETILENO Ø3" (ABRAZADERA)</t>
  </si>
  <si>
    <t xml:space="preserve">LIMPIEZA FINAL Y CONTINUA </t>
  </si>
  <si>
    <t>JUNTAS MECANICAS TIPO DRESSER Ø4" (150 PSI)</t>
  </si>
  <si>
    <t xml:space="preserve">NIPLE 6"X3' </t>
  </si>
  <si>
    <t>CODO 6"X90" ACERO ACERO SCH-40 CON PROTECCION ANTICORROSIVA</t>
  </si>
  <si>
    <t>BOTE DE MATERIAL C/CAMON (D= 5 KM) INCL. ESPARCIMIENTO EN BOTADERO</t>
  </si>
  <si>
    <t>BOTE DE MATERIAL  C/CAMION (D= 5 KM) INCL. ESPARCIMIENTO EN BOTADERO</t>
  </si>
  <si>
    <t>BOTE  DE ESCOMBROS C/CAMION (D= 5 KM) INCL. ESPARCIMIENTO EN BOTADERO</t>
  </si>
  <si>
    <t>BOTE DE MATERIAL C/CAMION (D= 5 KM) INCL. ESPARCIMIENTO EN BOTADERO</t>
  </si>
  <si>
    <t>CORTE Y EXTRACCION DE ASFALTO L=4,211.14 M</t>
  </si>
  <si>
    <t>cuerpo mes</t>
  </si>
  <si>
    <t>ALQUILER ANDAMIOS TUBULARES, (INCL. 6 PUNTOS DE ESCALERA INTERNA), TODO COSTO:ALQUILER, TRANSPORTE, ARMADO Y DESARMADO</t>
  </si>
  <si>
    <t xml:space="preserve">SUMI. TUBERIA DE Ø6" ACERO SCH-40 SIN COSTURA  CON PROTECCION ANTICORROSIVA </t>
  </si>
  <si>
    <t xml:space="preserve">SUMI. TUBERIA DE Ø6" PVC SDR-26 REBOSE Y DESAGÜE, ENTRADA Y SALIDA  </t>
  </si>
  <si>
    <t>ANCLAJES PIEZAS, SEGUN DISEÑO</t>
  </si>
  <si>
    <t xml:space="preserve">PUNTALES P/CUPULAS </t>
  </si>
  <si>
    <t>ANCLAJE SEGUN DISEÑO</t>
  </si>
  <si>
    <t>ANCLAJES, SEGUN DISEÑO</t>
  </si>
  <si>
    <t xml:space="preserve">MEDIDA DE COMPENSACION AMBIENTAL </t>
  </si>
  <si>
    <t>RELLENO COMPACTADO C/COMPACTADOR MECANICO EN CAPAS DE 0.20M</t>
  </si>
  <si>
    <t>COLOCACION Y COMPACTADO MATERIAL DE BASE EN CAPAS DE 0.20M CON COMPACTADOR MECANICO</t>
  </si>
  <si>
    <t>ESTUDIOS (SOCIALES, AMBIENTALES, GEOTECNICO, TOPOGRAFICO,DE CALIDAD, ECT)</t>
  </si>
  <si>
    <t xml:space="preserve">                                                                                                                </t>
  </si>
  <si>
    <t>SUB TOTAL FASE E</t>
  </si>
  <si>
    <t>SUB-TOTAL C</t>
  </si>
  <si>
    <t>SUB-TOTAL B</t>
  </si>
  <si>
    <t>OBRA: RECONSTRUCCIÓN SISTEMAS DE ABASTECIMIENTO LAS TABLAS GALEON (PARTE GALEÓN), ACUEDUCTO PERAVIA</t>
  </si>
  <si>
    <t>SUB TOTAL FASE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</si>
</sst>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\ &quot;€&quot;;\-#,##0.00\ &quot;€&quot;"/>
    <numFmt numFmtId="166" formatCode="#,##0.00\ &quot;€&quot;;[Red]\-#,##0.00\ &quot;€&quot;"/>
    <numFmt numFmtId="167" formatCode="_-* #,##0\ &quot;€&quot;_-;\-* #,##0\ &quot;€&quot;_-;_-* &quot;-&quot;\ &quot;€&quot;_-;_-@_-"/>
    <numFmt numFmtId="168" formatCode="_-* #,##0\ _€_-;\-* #,##0\ _€_-;_-* &quot;-&quot;\ _€_-;_-@_-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General_)"/>
    <numFmt numFmtId="172" formatCode="#,##0.0;\-#,##0.0"/>
    <numFmt numFmtId="173" formatCode="#,##0;\-#,##0"/>
    <numFmt numFmtId="174" formatCode="#,##0.00;[Red]#,##0.00"/>
    <numFmt numFmtId="175" formatCode="0.00_)"/>
    <numFmt numFmtId="176" formatCode="_-* #,##0.00\ _P_t_s_-;\-* #,##0.00\ _P_t_s_-;_-* &quot;-&quot;??\ _P_t_s_-;_-@_-"/>
    <numFmt numFmtId="177" formatCode="0.0%"/>
    <numFmt numFmtId="178" formatCode="#,##0.0_);\(#,##0.0\)"/>
    <numFmt numFmtId="179" formatCode="_-* #,##0.00\ _R_D_$_-;\-* #,##0.00\ _R_D_$_-;_-* &quot;-&quot;??\ _R_D_$_-;_-@_-"/>
    <numFmt numFmtId="180" formatCode="_-[$€]* #,##0.00_-;\-[$€]* #,##0.00_-;_-[$€]* &quot;-&quot;??_-;_-@_-"/>
    <numFmt numFmtId="181" formatCode="#."/>
    <numFmt numFmtId="182" formatCode="_-* #,##0.00\ &quot;Pts&quot;_-;\-* #,##0.00\ &quot;Pts&quot;_-;_-* &quot;-&quot;??\ &quot;Pts&quot;_-;_-@_-"/>
    <numFmt numFmtId="183" formatCode="_-* #,##0.00_-;\-* #,##0.00_-;_-* &quot;-&quot;??_-;_-@_-"/>
    <numFmt numFmtId="184" formatCode="#,##0.0"/>
    <numFmt numFmtId="185" formatCode="&quot;Sí&quot;;&quot;Sí&quot;;&quot;No&quot;"/>
    <numFmt numFmtId="186" formatCode="#.0"/>
    <numFmt numFmtId="187" formatCode="#.00"/>
    <numFmt numFmtId="188" formatCode="_([$€]* #,##0.00_);_([$€]* \(#,##0.00\);_([$€]* &quot;-&quot;??_);_(@_)"/>
    <numFmt numFmtId="189" formatCode="[$€]#,##0.00;[Red]\-[$€]#,##0.00"/>
    <numFmt numFmtId="190" formatCode="&quot;RD$ &quot;#,#00.00"/>
    <numFmt numFmtId="191" formatCode="_-[$€-2]* #,##0.00_-;\-[$€-2]* #,##0.00_-;_-[$€-2]* &quot;-&quot;??_-"/>
    <numFmt numFmtId="192" formatCode="0.000"/>
    <numFmt numFmtId="193" formatCode="#,##0.00_ ;\-#,##0.00\ "/>
    <numFmt numFmtId="194" formatCode="0.0"/>
    <numFmt numFmtId="195" formatCode="0.00000"/>
    <numFmt numFmtId="196" formatCode="[$$-409]#,##0.00"/>
    <numFmt numFmtId="197" formatCode="0_)"/>
    <numFmt numFmtId="198" formatCode="#,##0.00\ _€"/>
    <numFmt numFmtId="199" formatCode="#,##0.00\ &quot;/m3&quot;"/>
    <numFmt numFmtId="200" formatCode="&quot; &quot;#,##0.00&quot; &quot;;&quot; (&quot;#,##0.00&quot;)&quot;;&quot; -&quot;#&quot; &quot;;&quot; &quot;@&quot; &quot;"/>
    <numFmt numFmtId="201" formatCode="[$-409]General"/>
    <numFmt numFmtId="202" formatCode="_-* #,##0.0000_-;\-* #,##0.0000_-;_-* &quot;-&quot;??_-;_-@_-"/>
    <numFmt numFmtId="203" formatCode="#,##0.00\ &quot;M³S&quot;"/>
    <numFmt numFmtId="204" formatCode="#,##0.00\ &quot;KM&quot;"/>
    <numFmt numFmtId="205" formatCode="#,##0.00&quot; pta &quot;;\-#,##0.00&quot; pta &quot;;&quot; -&quot;#&quot; pta &quot;;@\ "/>
    <numFmt numFmtId="206" formatCode="_-&quot;RD$&quot;* #,##0.00_-;\-&quot;RD$&quot;* #,##0.00_-;_-&quot;RD$&quot;* &quot;-&quot;??_-;_-@_-"/>
    <numFmt numFmtId="207" formatCode="_(* #,##0\ &quot;pta&quot;_);_(* \(#,##0\ &quot;pta&quot;\);_(* &quot;-&quot;??\ &quot;pta&quot;_);_(@_)"/>
    <numFmt numFmtId="208" formatCode="&quot;$&quot;#,##0.00"/>
    <numFmt numFmtId="209" formatCode="&quot;$&quot;#,##0.00;[Red]\-&quot;$&quot;#,##0.00"/>
    <numFmt numFmtId="210" formatCode="0.000%"/>
    <numFmt numFmtId="211" formatCode="_ * #,##0.00_ ;_ * \-#,##0.00_ ;_ * &quot;-&quot;??_ ;_ @_ "/>
    <numFmt numFmtId="212" formatCode="_(* #,##0.0_);_(* \(#,##0.0\);_(* &quot;-&quot;??_);_(@_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0"/>
      <name val="Tms Rmn"/>
    </font>
    <font>
      <sz val="10"/>
      <color indexed="14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theme="9" tint="-0.499984740745262"/>
      <name val="Arial"/>
      <family val="2"/>
    </font>
    <font>
      <sz val="10"/>
      <color theme="5" tint="0.39997558519241921"/>
      <name val="Arial"/>
      <family val="2"/>
    </font>
    <font>
      <sz val="10"/>
      <color theme="5" tint="0.59999389629810485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0"/>
      <color rgb="FFFFFF00"/>
      <name val="Arial"/>
      <family val="2"/>
    </font>
    <font>
      <b/>
      <sz val="11"/>
      <color indexed="19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  <font>
      <sz val="10"/>
      <color rgb="FFFF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CC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indexed="9"/>
        <bgColor theme="5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theme="0" tint="-4.9989318521683403E-2"/>
      </patternFill>
    </fill>
    <fill>
      <patternFill patternType="solid">
        <fgColor theme="0"/>
        <bgColor rgb="FFFFFFCC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7">
    <xf numFmtId="0" fontId="0" fillId="0" borderId="0"/>
    <xf numFmtId="170" fontId="8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1" fontId="12" fillId="0" borderId="0"/>
    <xf numFmtId="0" fontId="5" fillId="0" borderId="0"/>
    <xf numFmtId="39" fontId="13" fillId="0" borderId="0"/>
    <xf numFmtId="43" fontId="5" fillId="0" borderId="0" applyFont="0" applyFill="0" applyBorder="0" applyAlignment="0" applyProtection="0"/>
    <xf numFmtId="0" fontId="5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8" applyNumberFormat="0" applyAlignment="0" applyProtection="0"/>
    <xf numFmtId="0" fontId="19" fillId="20" borderId="9" applyNumberFormat="0" applyAlignment="0" applyProtection="0"/>
    <xf numFmtId="43" fontId="1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81" fontId="21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0" fontId="23" fillId="9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9" fillId="0" borderId="0"/>
    <xf numFmtId="175" fontId="30" fillId="0" borderId="0"/>
    <xf numFmtId="0" fontId="5" fillId="0" borderId="0"/>
    <xf numFmtId="0" fontId="5" fillId="0" borderId="0"/>
    <xf numFmtId="171" fontId="12" fillId="0" borderId="0"/>
    <xf numFmtId="186" fontId="29" fillId="0" borderId="0"/>
    <xf numFmtId="177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6" fontId="29" fillId="0" borderId="0"/>
    <xf numFmtId="187" fontId="29" fillId="0" borderId="0"/>
    <xf numFmtId="0" fontId="5" fillId="7" borderId="14" applyNumberFormat="0" applyFont="0" applyAlignment="0" applyProtection="0"/>
    <xf numFmtId="0" fontId="31" fillId="19" borderId="15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3" fontId="5" fillId="0" borderId="0" applyFont="0" applyFill="0" applyBorder="0" applyAlignment="0" applyProtection="0"/>
    <xf numFmtId="39" fontId="33" fillId="0" borderId="0"/>
    <xf numFmtId="0" fontId="15" fillId="25" borderId="0" applyNumberFormat="0" applyBorder="0" applyAlignment="0" applyProtection="0"/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27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30" borderId="0" applyNumberFormat="0" applyBorder="0" applyAlignment="0" applyProtection="0"/>
    <xf numFmtId="0" fontId="23" fillId="26" borderId="0" applyNumberFormat="0" applyBorder="0" applyAlignment="0" applyProtection="0"/>
    <xf numFmtId="0" fontId="37" fillId="31" borderId="8" applyNumberFormat="0" applyAlignment="0" applyProtection="0"/>
    <xf numFmtId="0" fontId="19" fillId="20" borderId="9" applyNumberFormat="0" applyAlignment="0" applyProtection="0"/>
    <xf numFmtId="0" fontId="38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16" fillId="17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27" fillId="8" borderId="8" applyNumberFormat="0" applyAlignment="0" applyProtection="0"/>
    <xf numFmtId="188" fontId="5" fillId="0" borderId="0" applyFont="0" applyFill="0" applyBorder="0" applyAlignment="0" applyProtection="0"/>
    <xf numFmtId="181" fontId="21" fillId="0" borderId="0">
      <protection locked="0"/>
    </xf>
    <xf numFmtId="181" fontId="21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0" fontId="17" fillId="11" borderId="0" applyNumberFormat="0" applyBorder="0" applyAlignment="0" applyProtection="0"/>
    <xf numFmtId="19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41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7" borderId="14" applyNumberFormat="0" applyFont="0" applyAlignment="0" applyProtection="0"/>
    <xf numFmtId="9" fontId="5" fillId="0" borderId="0" applyFont="0" applyFill="0" applyBorder="0" applyAlignment="0" applyProtection="0"/>
    <xf numFmtId="0" fontId="31" fillId="31" borderId="15" applyNumberFormat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39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6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15" fillId="25" borderId="0" applyNumberFormat="0" applyBorder="0" applyAlignment="0" applyProtection="0"/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27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17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7" fillId="11" borderId="0" applyNumberFormat="0" applyBorder="0" applyAlignment="0" applyProtection="0"/>
    <xf numFmtId="0" fontId="37" fillId="31" borderId="8" applyNumberFormat="0" applyAlignment="0" applyProtection="0"/>
    <xf numFmtId="0" fontId="19" fillId="20" borderId="9" applyNumberFormat="0" applyAlignment="0" applyProtection="0"/>
    <xf numFmtId="168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3" fillId="26" borderId="0" applyNumberFormat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27" fillId="8" borderId="8" applyNumberFormat="0" applyAlignment="0" applyProtection="0"/>
    <xf numFmtId="0" fontId="38" fillId="0" borderId="17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7" borderId="14" applyNumberFormat="0" applyFont="0" applyAlignment="0" applyProtection="0"/>
    <xf numFmtId="0" fontId="5" fillId="7" borderId="14" applyNumberFormat="0" applyFont="0" applyAlignment="0" applyProtection="0"/>
    <xf numFmtId="0" fontId="31" fillId="31" borderId="1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7" fillId="0" borderId="0"/>
    <xf numFmtId="43" fontId="5" fillId="0" borderId="0" applyFont="0" applyFill="0" applyBorder="0" applyAlignment="0" applyProtection="0"/>
    <xf numFmtId="0" fontId="5" fillId="0" borderId="0"/>
    <xf numFmtId="0" fontId="36" fillId="0" borderId="0"/>
    <xf numFmtId="0" fontId="5" fillId="0" borderId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5" fillId="6" borderId="0" applyNumberFormat="0" applyBorder="0" applyAlignment="0" applyProtection="0"/>
    <xf numFmtId="196" fontId="15" fillId="6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8" borderId="0" applyNumberFormat="0" applyBorder="0" applyAlignment="0" applyProtection="0"/>
    <xf numFmtId="196" fontId="15" fillId="8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6" borderId="0" applyNumberFormat="0" applyBorder="0" applyAlignment="0" applyProtection="0"/>
    <xf numFmtId="196" fontId="15" fillId="6" borderId="0" applyNumberFormat="0" applyBorder="0" applyAlignment="0" applyProtection="0"/>
    <xf numFmtId="196" fontId="15" fillId="10" borderId="0" applyNumberFormat="0" applyBorder="0" applyAlignment="0" applyProtection="0"/>
    <xf numFmtId="196" fontId="15" fillId="10" borderId="0" applyNumberFormat="0" applyBorder="0" applyAlignment="0" applyProtection="0"/>
    <xf numFmtId="196" fontId="15" fillId="11" borderId="0" applyNumberFormat="0" applyBorder="0" applyAlignment="0" applyProtection="0"/>
    <xf numFmtId="196" fontId="15" fillId="11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6" fillId="9" borderId="0" applyNumberFormat="0" applyBorder="0" applyAlignment="0" applyProtection="0"/>
    <xf numFmtId="196" fontId="16" fillId="9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196" fontId="16" fillId="13" borderId="0" applyNumberFormat="0" applyBorder="0" applyAlignment="0" applyProtection="0"/>
    <xf numFmtId="196" fontId="16" fillId="13" borderId="0" applyNumberFormat="0" applyBorder="0" applyAlignment="0" applyProtection="0"/>
    <xf numFmtId="196" fontId="16" fillId="11" borderId="0" applyNumberFormat="0" applyBorder="0" applyAlignment="0" applyProtection="0"/>
    <xf numFmtId="196" fontId="16" fillId="11" borderId="0" applyNumberFormat="0" applyBorder="0" applyAlignment="0" applyProtection="0"/>
    <xf numFmtId="196" fontId="16" fillId="9" borderId="0" applyNumberFormat="0" applyBorder="0" applyAlignment="0" applyProtection="0"/>
    <xf numFmtId="196" fontId="16" fillId="9" borderId="0" applyNumberFormat="0" applyBorder="0" applyAlignment="0" applyProtection="0"/>
    <xf numFmtId="196" fontId="16" fillId="6" borderId="0" applyNumberFormat="0" applyBorder="0" applyAlignment="0" applyProtection="0"/>
    <xf numFmtId="196" fontId="16" fillId="6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4" fillId="45" borderId="0" applyNumberFormat="0" applyBorder="0" applyAlignment="0" applyProtection="0"/>
    <xf numFmtId="0" fontId="16" fillId="32" borderId="0" applyNumberFormat="0" applyBorder="0" applyAlignment="0" applyProtection="0"/>
    <xf numFmtId="0" fontId="53" fillId="43" borderId="0" applyNumberFormat="0" applyBorder="0" applyAlignment="0" applyProtection="0"/>
    <xf numFmtId="0" fontId="53" fillId="46" borderId="0" applyNumberFormat="0" applyBorder="0" applyAlignment="0" applyProtection="0"/>
    <xf numFmtId="0" fontId="54" fillId="47" borderId="0" applyNumberFormat="0" applyBorder="0" applyAlignment="0" applyProtection="0"/>
    <xf numFmtId="0" fontId="16" fillId="17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4" fillId="46" borderId="0" applyNumberFormat="0" applyBorder="0" applyAlignment="0" applyProtection="0"/>
    <xf numFmtId="0" fontId="16" fillId="33" borderId="0" applyNumberFormat="0" applyBorder="0" applyAlignment="0" applyProtection="0"/>
    <xf numFmtId="0" fontId="53" fillId="43" borderId="0" applyNumberFormat="0" applyBorder="0" applyAlignment="0" applyProtection="0"/>
    <xf numFmtId="0" fontId="53" fillId="46" borderId="0" applyNumberFormat="0" applyBorder="0" applyAlignment="0" applyProtection="0"/>
    <xf numFmtId="0" fontId="54" fillId="48" borderId="0" applyNumberFormat="0" applyBorder="0" applyAlignment="0" applyProtection="0"/>
    <xf numFmtId="0" fontId="16" fillId="29" borderId="0" applyNumberFormat="0" applyBorder="0" applyAlignment="0" applyProtection="0"/>
    <xf numFmtId="0" fontId="53" fillId="43" borderId="0" applyNumberFormat="0" applyBorder="0" applyAlignment="0" applyProtection="0"/>
    <xf numFmtId="0" fontId="53" fillId="45" borderId="0" applyNumberFormat="0" applyBorder="0" applyAlignment="0" applyProtection="0"/>
    <xf numFmtId="0" fontId="54" fillId="45" borderId="0" applyNumberFormat="0" applyBorder="0" applyAlignment="0" applyProtection="0"/>
    <xf numFmtId="0" fontId="16" fillId="16" borderId="0" applyNumberFormat="0" applyBorder="0" applyAlignment="0" applyProtection="0"/>
    <xf numFmtId="0" fontId="53" fillId="43" borderId="0" applyNumberFormat="0" applyBorder="0" applyAlignment="0" applyProtection="0"/>
    <xf numFmtId="0" fontId="53" fillId="49" borderId="0" applyNumberFormat="0" applyBorder="0" applyAlignment="0" applyProtection="0"/>
    <xf numFmtId="0" fontId="54" fillId="50" borderId="0" applyNumberFormat="0" applyBorder="0" applyAlignment="0" applyProtection="0"/>
    <xf numFmtId="0" fontId="16" fillId="12" borderId="0" applyNumberFormat="0" applyBorder="0" applyAlignment="0" applyProtection="0"/>
    <xf numFmtId="196" fontId="23" fillId="9" borderId="0" applyNumberFormat="0" applyBorder="0" applyAlignment="0" applyProtection="0"/>
    <xf numFmtId="196" fontId="23" fillId="9" borderId="0" applyNumberFormat="0" applyBorder="0" applyAlignment="0" applyProtection="0"/>
    <xf numFmtId="196" fontId="18" fillId="19" borderId="28" applyNumberFormat="0" applyAlignment="0" applyProtection="0"/>
    <xf numFmtId="196" fontId="18" fillId="19" borderId="28" applyNumberFormat="0" applyAlignment="0" applyProtection="0"/>
    <xf numFmtId="196" fontId="19" fillId="20" borderId="29" applyNumberFormat="0" applyAlignment="0" applyProtection="0"/>
    <xf numFmtId="196" fontId="19" fillId="20" borderId="29" applyNumberFormat="0" applyAlignment="0" applyProtection="0"/>
    <xf numFmtId="196" fontId="28" fillId="0" borderId="30" applyNumberFormat="0" applyFill="0" applyAlignment="0" applyProtection="0"/>
    <xf numFmtId="196" fontId="28" fillId="0" borderId="30" applyNumberFormat="0" applyFill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Alignment="0" applyProtection="0"/>
    <xf numFmtId="19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Alignment="0" applyProtection="0"/>
    <xf numFmtId="44" fontId="5" fillId="0" borderId="0" applyFont="0" applyFill="0" applyAlignment="0" applyProtection="0"/>
    <xf numFmtId="195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75" fontId="40" fillId="0" borderId="0" applyFont="0" applyFill="0" applyBorder="0" applyAlignment="0" applyProtection="0"/>
    <xf numFmtId="8" fontId="40" fillId="0" borderId="0" applyFont="0" applyFill="0" applyBorder="0" applyAlignment="0" applyProtection="0"/>
    <xf numFmtId="0" fontId="55" fillId="51" borderId="0" applyNumberFormat="0" applyBorder="0" applyAlignment="0" applyProtection="0"/>
    <xf numFmtId="0" fontId="55" fillId="52" borderId="0" applyNumberFormat="0" applyBorder="0" applyAlignment="0" applyProtection="0"/>
    <xf numFmtId="0" fontId="55" fillId="53" borderId="0" applyNumberFormat="0" applyBorder="0" applyAlignment="0" applyProtection="0"/>
    <xf numFmtId="196" fontId="26" fillId="0" borderId="0" applyNumberFormat="0" applyFill="0" applyBorder="0" applyAlignment="0" applyProtection="0"/>
    <xf numFmtId="196" fontId="26" fillId="0" borderId="0" applyNumberFormat="0" applyFill="0" applyBorder="0" applyAlignment="0" applyProtection="0"/>
    <xf numFmtId="0" fontId="45" fillId="51" borderId="0" applyNumberFormat="0" applyBorder="0" applyAlignment="0" applyProtection="0"/>
    <xf numFmtId="0" fontId="45" fillId="54" borderId="0" applyNumberFormat="0" applyBorder="0" applyAlignment="0" applyProtection="0"/>
    <xf numFmtId="0" fontId="45" fillId="53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6" fillId="44" borderId="0" applyNumberFormat="0" applyBorder="0" applyAlignment="0" applyProtection="0"/>
    <xf numFmtId="196" fontId="16" fillId="14" borderId="0" applyNumberFormat="0" applyBorder="0" applyAlignment="0" applyProtection="0"/>
    <xf numFmtId="196" fontId="16" fillId="14" borderId="0" applyNumberFormat="0" applyBorder="0" applyAlignment="0" applyProtection="0"/>
    <xf numFmtId="0" fontId="15" fillId="49" borderId="0" applyNumberFormat="0" applyBorder="0" applyAlignment="0" applyProtection="0"/>
    <xf numFmtId="0" fontId="15" fillId="46" borderId="0" applyNumberFormat="0" applyBorder="0" applyAlignment="0" applyProtection="0"/>
    <xf numFmtId="0" fontId="16" fillId="47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0" fontId="15" fillId="49" borderId="0" applyNumberFormat="0" applyBorder="0" applyAlignment="0" applyProtection="0"/>
    <xf numFmtId="0" fontId="15" fillId="56" borderId="0" applyNumberFormat="0" applyBorder="0" applyAlignment="0" applyProtection="0"/>
    <xf numFmtId="0" fontId="16" fillId="46" borderId="0" applyNumberFormat="0" applyBorder="0" applyAlignment="0" applyProtection="0"/>
    <xf numFmtId="196" fontId="16" fillId="13" borderId="0" applyNumberFormat="0" applyBorder="0" applyAlignment="0" applyProtection="0"/>
    <xf numFmtId="196" fontId="16" fillId="13" borderId="0" applyNumberFormat="0" applyBorder="0" applyAlignment="0" applyProtection="0"/>
    <xf numFmtId="0" fontId="15" fillId="55" borderId="0" applyNumberFormat="0" applyBorder="0" applyAlignment="0" applyProtection="0"/>
    <xf numFmtId="0" fontId="15" fillId="46" borderId="0" applyNumberFormat="0" applyBorder="0" applyAlignment="0" applyProtection="0"/>
    <xf numFmtId="0" fontId="16" fillId="46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0" fontId="15" fillId="45" borderId="0" applyNumberFormat="0" applyBorder="0" applyAlignment="0" applyProtection="0"/>
    <xf numFmtId="0" fontId="15" fillId="55" borderId="0" applyNumberFormat="0" applyBorder="0" applyAlignment="0" applyProtection="0"/>
    <xf numFmtId="0" fontId="16" fillId="44" borderId="0" applyNumberFormat="0" applyBorder="0" applyAlignment="0" applyProtection="0"/>
    <xf numFmtId="196" fontId="16" fillId="16" borderId="0" applyNumberFormat="0" applyBorder="0" applyAlignment="0" applyProtection="0"/>
    <xf numFmtId="196" fontId="16" fillId="16" borderId="0" applyNumberFormat="0" applyBorder="0" applyAlignment="0" applyProtection="0"/>
    <xf numFmtId="0" fontId="15" fillId="49" borderId="0" applyNumberFormat="0" applyBorder="0" applyAlignment="0" applyProtection="0"/>
    <xf numFmtId="0" fontId="15" fillId="43" borderId="0" applyNumberFormat="0" applyBorder="0" applyAlignment="0" applyProtection="0"/>
    <xf numFmtId="0" fontId="16" fillId="43" borderId="0" applyNumberFormat="0" applyBorder="0" applyAlignment="0" applyProtection="0"/>
    <xf numFmtId="196" fontId="16" fillId="17" borderId="0" applyNumberFormat="0" applyBorder="0" applyAlignment="0" applyProtection="0"/>
    <xf numFmtId="196" fontId="16" fillId="17" borderId="0" applyNumberFormat="0" applyBorder="0" applyAlignment="0" applyProtection="0"/>
    <xf numFmtId="196" fontId="27" fillId="10" borderId="28" applyNumberFormat="0" applyAlignment="0" applyProtection="0"/>
    <xf numFmtId="196" fontId="27" fillId="10" borderId="28" applyNumberFormat="0" applyAlignment="0" applyProtection="0"/>
    <xf numFmtId="164" fontId="5" fillId="0" borderId="0" applyFont="0" applyFill="0" applyBorder="0" applyAlignment="0" applyProtection="0"/>
    <xf numFmtId="200" fontId="56" fillId="0" borderId="0"/>
    <xf numFmtId="201" fontId="56" fillId="0" borderId="0"/>
    <xf numFmtId="0" fontId="57" fillId="0" borderId="0" applyNumberFormat="0" applyFill="0" applyBorder="0" applyAlignment="0" applyProtection="0">
      <alignment vertical="top"/>
      <protection locked="0"/>
    </xf>
    <xf numFmtId="196" fontId="58" fillId="0" borderId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96" fontId="17" fillId="18" borderId="0" applyNumberFormat="0" applyBorder="0" applyAlignment="0" applyProtection="0"/>
    <xf numFmtId="196" fontId="17" fillId="18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0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5" fillId="0" borderId="0" applyFont="0" applyFill="0" applyBorder="0" applyAlignment="0" applyProtection="0"/>
    <xf numFmtId="203" fontId="40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204" fontId="40" fillId="0" borderId="0" applyFont="0" applyFill="0" applyBorder="0" applyAlignment="0" applyProtection="0"/>
    <xf numFmtId="204" fontId="40" fillId="0" borderId="0" applyFont="0" applyFill="0" applyBorder="0" applyAlignment="0" applyProtection="0"/>
    <xf numFmtId="205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207" fontId="5" fillId="0" borderId="0" applyFont="0" applyFill="0" applyBorder="0" applyAlignment="0" applyProtection="0"/>
    <xf numFmtId="196" fontId="60" fillId="10" borderId="0" applyNumberFormat="0" applyBorder="0" applyAlignment="0" applyProtection="0"/>
    <xf numFmtId="196" fontId="60" fillId="10" borderId="0" applyNumberFormat="0" applyBorder="0" applyAlignment="0" applyProtection="0"/>
    <xf numFmtId="196" fontId="15" fillId="0" borderId="0"/>
    <xf numFmtId="196" fontId="15" fillId="0" borderId="0"/>
    <xf numFmtId="196" fontId="15" fillId="0" borderId="0"/>
    <xf numFmtId="0" fontId="40" fillId="0" borderId="0"/>
    <xf numFmtId="196" fontId="15" fillId="0" borderId="0"/>
    <xf numFmtId="0" fontId="3" fillId="0" borderId="0"/>
    <xf numFmtId="0" fontId="5" fillId="0" borderId="0"/>
    <xf numFmtId="0" fontId="5" fillId="0" borderId="0"/>
    <xf numFmtId="196" fontId="3" fillId="0" borderId="0"/>
    <xf numFmtId="196" fontId="5" fillId="0" borderId="0"/>
    <xf numFmtId="0" fontId="5" fillId="0" borderId="0"/>
    <xf numFmtId="0" fontId="5" fillId="0" borderId="0"/>
    <xf numFmtId="0" fontId="40" fillId="0" borderId="0"/>
    <xf numFmtId="0" fontId="3" fillId="0" borderId="0"/>
    <xf numFmtId="0" fontId="3" fillId="0" borderId="0"/>
    <xf numFmtId="175" fontId="12" fillId="0" borderId="0"/>
    <xf numFmtId="0" fontId="36" fillId="0" borderId="0"/>
    <xf numFmtId="0" fontId="5" fillId="0" borderId="0"/>
    <xf numFmtId="0" fontId="3" fillId="0" borderId="0"/>
    <xf numFmtId="0" fontId="3" fillId="0" borderId="0"/>
    <xf numFmtId="0" fontId="5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0" fontId="5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0" fontId="5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202" fontId="12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7" borderId="31" applyNumberFormat="0" applyFont="0" applyAlignment="0" applyProtection="0"/>
    <xf numFmtId="196" fontId="40" fillId="7" borderId="31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196" fontId="31" fillId="19" borderId="32" applyNumberFormat="0" applyAlignment="0" applyProtection="0"/>
    <xf numFmtId="196" fontId="31" fillId="19" borderId="32" applyNumberFormat="0" applyAlignment="0" applyProtection="0"/>
    <xf numFmtId="0" fontId="32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4" fillId="0" borderId="10" applyNumberFormat="0" applyFill="0" applyAlignment="0" applyProtection="0"/>
    <xf numFmtId="196" fontId="24" fillId="0" borderId="10" applyNumberFormat="0" applyFill="0" applyAlignment="0" applyProtection="0"/>
    <xf numFmtId="196" fontId="25" fillId="0" borderId="11" applyNumberFormat="0" applyFill="0" applyAlignment="0" applyProtection="0"/>
    <xf numFmtId="196" fontId="25" fillId="0" borderId="11" applyNumberFormat="0" applyFill="0" applyAlignment="0" applyProtection="0"/>
    <xf numFmtId="196" fontId="26" fillId="0" borderId="12" applyNumberFormat="0" applyFill="0" applyAlignment="0" applyProtection="0"/>
    <xf numFmtId="196" fontId="26" fillId="0" borderId="12" applyNumberFormat="0" applyFill="0" applyAlignment="0" applyProtection="0"/>
    <xf numFmtId="196" fontId="32" fillId="0" borderId="0" applyNumberFormat="0" applyFill="0" applyBorder="0" applyAlignment="0" applyProtection="0"/>
    <xf numFmtId="196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6" fontId="45" fillId="0" borderId="33" applyNumberFormat="0" applyFill="0" applyAlignment="0" applyProtection="0"/>
    <xf numFmtId="196" fontId="45" fillId="0" borderId="33" applyNumberFormat="0" applyFill="0" applyAlignment="0" applyProtection="0"/>
    <xf numFmtId="207" fontId="5" fillId="0" borderId="0" applyFont="0" applyFill="0" applyBorder="0" applyAlignment="0" applyProtection="0"/>
    <xf numFmtId="0" fontId="15" fillId="25" borderId="0" applyNumberFormat="0" applyBorder="0" applyAlignment="0" applyProtection="0"/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25" borderId="0" applyNumberFormat="0" applyBorder="0" applyAlignment="0" applyProtection="0"/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5" fillId="5" borderId="0" applyNumberFormat="0" applyBorder="0" applyAlignment="0" applyProtection="0"/>
    <xf numFmtId="0" fontId="1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27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30" borderId="0" applyNumberFormat="0" applyBorder="0" applyAlignment="0" applyProtection="0"/>
    <xf numFmtId="0" fontId="1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27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17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7" fillId="31" borderId="36" applyNumberFormat="0" applyAlignment="0" applyProtection="0"/>
    <xf numFmtId="0" fontId="37" fillId="31" borderId="36" applyNumberFormat="0" applyAlignment="0" applyProtection="0"/>
    <xf numFmtId="0" fontId="37" fillId="31" borderId="36" applyNumberFormat="0" applyAlignment="0" applyProtection="0"/>
    <xf numFmtId="0" fontId="62" fillId="57" borderId="36" applyNumberFormat="0" applyAlignment="0" applyProtection="0"/>
    <xf numFmtId="0" fontId="62" fillId="57" borderId="36" applyNumberFormat="0" applyAlignment="0" applyProtection="0"/>
    <xf numFmtId="0" fontId="37" fillId="31" borderId="36" applyNumberFormat="0" applyAlignment="0" applyProtection="0"/>
    <xf numFmtId="0" fontId="37" fillId="31" borderId="36" applyNumberFormat="0" applyAlignment="0" applyProtection="0"/>
    <xf numFmtId="0" fontId="37" fillId="31" borderId="36" applyNumberFormat="0" applyAlignment="0" applyProtection="0"/>
    <xf numFmtId="0" fontId="18" fillId="19" borderId="36" applyNumberFormat="0" applyAlignment="0" applyProtection="0"/>
    <xf numFmtId="0" fontId="18" fillId="19" borderId="36" applyNumberFormat="0" applyAlignment="0" applyProtection="0"/>
    <xf numFmtId="0" fontId="37" fillId="31" borderId="36" applyNumberFormat="0" applyAlignment="0" applyProtection="0"/>
    <xf numFmtId="0" fontId="37" fillId="31" borderId="36" applyNumberFormat="0" applyAlignment="0" applyProtection="0"/>
    <xf numFmtId="0" fontId="37" fillId="31" borderId="36" applyNumberFormat="0" applyAlignment="0" applyProtection="0"/>
    <xf numFmtId="0" fontId="37" fillId="31" borderId="36" applyNumberFormat="0" applyAlignment="0" applyProtection="0"/>
    <xf numFmtId="0" fontId="18" fillId="19" borderId="36" applyNumberFormat="0" applyAlignment="0" applyProtection="0"/>
    <xf numFmtId="0" fontId="18" fillId="19" borderId="36" applyNumberFormat="0" applyAlignment="0" applyProtection="0"/>
    <xf numFmtId="0" fontId="38" fillId="0" borderId="37" applyNumberFormat="0" applyFill="0" applyAlignment="0" applyProtection="0"/>
    <xf numFmtId="4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15" fillId="7" borderId="38" applyNumberFormat="0" applyFont="0" applyAlignment="0" applyProtection="0"/>
    <xf numFmtId="0" fontId="15" fillId="7" borderId="38" applyNumberFormat="0" applyFont="0" applyAlignment="0" applyProtection="0"/>
    <xf numFmtId="0" fontId="15" fillId="7" borderId="38" applyNumberFormat="0" applyFont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208" fontId="15" fillId="0" borderId="0" applyFont="0" applyFill="0" applyBorder="0" applyAlignment="0" applyProtection="0"/>
    <xf numFmtId="206" fontId="5" fillId="0" borderId="0" applyFont="0" applyFill="0" applyBorder="0" applyAlignment="0" applyProtection="0"/>
    <xf numFmtId="209" fontId="40" fillId="0" borderId="0" applyFont="0" applyFill="0" applyBorder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27" fillId="8" borderId="36" applyNumberFormat="0" applyAlignment="0" applyProtection="0"/>
    <xf numFmtId="0" fontId="27" fillId="8" borderId="36" applyNumberFormat="0" applyAlignment="0" applyProtection="0"/>
    <xf numFmtId="0" fontId="27" fillId="8" borderId="36" applyNumberFormat="0" applyAlignment="0" applyProtection="0"/>
    <xf numFmtId="0" fontId="27" fillId="8" borderId="36" applyNumberFormat="0" applyAlignment="0" applyProtection="0"/>
    <xf numFmtId="0" fontId="27" fillId="10" borderId="36" applyNumberFormat="0" applyAlignment="0" applyProtection="0"/>
    <xf numFmtId="0" fontId="27" fillId="10" borderId="36" applyNumberFormat="0" applyAlignment="0" applyProtection="0"/>
    <xf numFmtId="0" fontId="27" fillId="8" borderId="36" applyNumberFormat="0" applyAlignment="0" applyProtection="0"/>
    <xf numFmtId="0" fontId="27" fillId="8" borderId="36" applyNumberFormat="0" applyAlignment="0" applyProtection="0"/>
    <xf numFmtId="0" fontId="27" fillId="8" borderId="36" applyNumberFormat="0" applyAlignment="0" applyProtection="0"/>
    <xf numFmtId="169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9" fontId="40" fillId="0" borderId="0" applyFon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39" fillId="0" borderId="2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50" borderId="36" applyNumberFormat="0" applyAlignment="0" applyProtection="0"/>
    <xf numFmtId="0" fontId="64" fillId="50" borderId="36" applyNumberFormat="0" applyAlignment="0" applyProtection="0"/>
    <xf numFmtId="0" fontId="27" fillId="10" borderId="36" applyNumberFormat="0" applyAlignment="0" applyProtection="0"/>
    <xf numFmtId="0" fontId="27" fillId="10" borderId="36" applyNumberFormat="0" applyAlignment="0" applyProtection="0"/>
    <xf numFmtId="0" fontId="17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41" fillId="10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39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86" fontId="29" fillId="0" borderId="0"/>
    <xf numFmtId="0" fontId="5" fillId="7" borderId="38" applyNumberFormat="0" applyFont="0" applyAlignment="0" applyProtection="0"/>
    <xf numFmtId="0" fontId="5" fillId="7" borderId="38" applyNumberFormat="0" applyFont="0" applyAlignment="0" applyProtection="0"/>
    <xf numFmtId="0" fontId="5" fillId="7" borderId="38" applyNumberFormat="0" applyFont="0" applyAlignment="0" applyProtection="0"/>
    <xf numFmtId="0" fontId="5" fillId="7" borderId="38" applyNumberFormat="0" applyFont="0" applyAlignment="0" applyProtection="0"/>
    <xf numFmtId="0" fontId="13" fillId="7" borderId="38" applyNumberFormat="0" applyFont="0" applyAlignment="0" applyProtection="0"/>
    <xf numFmtId="0" fontId="13" fillId="7" borderId="38" applyNumberFormat="0" applyFont="0" applyAlignment="0" applyProtection="0"/>
    <xf numFmtId="0" fontId="5" fillId="49" borderId="38" applyNumberFormat="0" applyFont="0" applyAlignment="0" applyProtection="0"/>
    <xf numFmtId="0" fontId="5" fillId="49" borderId="38" applyNumberFormat="0" applyFont="0" applyAlignment="0" applyProtection="0"/>
    <xf numFmtId="0" fontId="5" fillId="7" borderId="38" applyNumberFormat="0" applyFont="0" applyAlignment="0" applyProtection="0"/>
    <xf numFmtId="0" fontId="31" fillId="57" borderId="39" applyNumberFormat="0" applyAlignment="0" applyProtection="0"/>
    <xf numFmtId="0" fontId="31" fillId="57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19" borderId="39" applyNumberFormat="0" applyAlignment="0" applyProtection="0"/>
    <xf numFmtId="0" fontId="31" fillId="19" borderId="3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19" borderId="39" applyNumberFormat="0" applyAlignment="0" applyProtection="0"/>
    <xf numFmtId="0" fontId="31" fillId="19" borderId="39" applyNumberFormat="0" applyAlignment="0" applyProtection="0"/>
    <xf numFmtId="0" fontId="23" fillId="26" borderId="0" applyNumberFormat="0" applyBorder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2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5" fillId="0" borderId="40" applyNumberFormat="0" applyFill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19" fillId="20" borderId="29" applyNumberFormat="0" applyAlignment="0" applyProtection="0"/>
    <xf numFmtId="0" fontId="5" fillId="0" borderId="0" applyFont="0" applyFill="0" applyBorder="0" applyAlignment="0" applyProtection="0"/>
    <xf numFmtId="39" fontId="13" fillId="0" borderId="0"/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5" fillId="0" borderId="0"/>
    <xf numFmtId="0" fontId="66" fillId="0" borderId="0"/>
    <xf numFmtId="43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36" fillId="0" borderId="0" applyFont="0" applyFill="0" applyBorder="0" applyAlignment="0" applyProtection="0"/>
  </cellStyleXfs>
  <cellXfs count="750">
    <xf numFmtId="0" fontId="0" fillId="0" borderId="0" xfId="0"/>
    <xf numFmtId="0" fontId="5" fillId="2" borderId="0" xfId="4" applyFont="1" applyFill="1"/>
    <xf numFmtId="4" fontId="5" fillId="2" borderId="0" xfId="1" applyNumberFormat="1" applyFont="1" applyFill="1" applyBorder="1" applyAlignment="1">
      <alignment wrapText="1"/>
    </xf>
    <xf numFmtId="4" fontId="5" fillId="2" borderId="0" xfId="3" applyNumberFormat="1" applyFont="1" applyFill="1" applyBorder="1" applyAlignment="1">
      <alignment horizontal="right" wrapText="1"/>
    </xf>
    <xf numFmtId="0" fontId="5" fillId="2" borderId="2" xfId="4" applyFont="1" applyFill="1" applyBorder="1" applyAlignment="1">
      <alignment vertical="top" wrapText="1"/>
    </xf>
    <xf numFmtId="4" fontId="10" fillId="2" borderId="2" xfId="1" applyNumberFormat="1" applyFont="1" applyFill="1" applyBorder="1" applyAlignment="1">
      <alignment wrapText="1"/>
    </xf>
    <xf numFmtId="4" fontId="10" fillId="2" borderId="2" xfId="1" applyNumberFormat="1" applyFont="1" applyFill="1" applyBorder="1" applyAlignment="1">
      <alignment horizontal="center" wrapText="1"/>
    </xf>
    <xf numFmtId="170" fontId="5" fillId="2" borderId="0" xfId="3" applyNumberFormat="1" applyFont="1" applyFill="1" applyAlignment="1">
      <alignment vertical="top" wrapText="1"/>
    </xf>
    <xf numFmtId="0" fontId="5" fillId="2" borderId="0" xfId="4" applyFont="1" applyFill="1" applyAlignment="1">
      <alignment vertical="top" wrapText="1"/>
    </xf>
    <xf numFmtId="0" fontId="5" fillId="2" borderId="0" xfId="5" applyFont="1" applyFill="1"/>
    <xf numFmtId="43" fontId="5" fillId="2" borderId="0" xfId="5" applyNumberFormat="1" applyFont="1" applyFill="1" applyBorder="1"/>
    <xf numFmtId="0" fontId="5" fillId="2" borderId="0" xfId="5" applyFont="1" applyFill="1" applyBorder="1" applyAlignment="1">
      <alignment vertical="top" wrapText="1"/>
    </xf>
    <xf numFmtId="0" fontId="5" fillId="2" borderId="0" xfId="0" applyFont="1" applyFill="1"/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3" xfId="0" applyFont="1" applyFill="1" applyBorder="1" applyAlignment="1">
      <alignment horizontal="left"/>
    </xf>
    <xf numFmtId="174" fontId="5" fillId="2" borderId="3" xfId="0" applyNumberFormat="1" applyFont="1" applyFill="1" applyBorder="1"/>
    <xf numFmtId="0" fontId="5" fillId="0" borderId="0" xfId="0" applyFont="1" applyFill="1" applyBorder="1"/>
    <xf numFmtId="0" fontId="5" fillId="2" borderId="6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4" fontId="5" fillId="2" borderId="0" xfId="1" applyNumberFormat="1" applyFont="1" applyFill="1" applyAlignment="1">
      <alignment horizontal="center" wrapText="1"/>
    </xf>
    <xf numFmtId="4" fontId="5" fillId="2" borderId="0" xfId="1" applyNumberFormat="1" applyFont="1" applyFill="1" applyBorder="1" applyAlignment="1">
      <alignment horizontal="center" wrapText="1"/>
    </xf>
    <xf numFmtId="0" fontId="5" fillId="2" borderId="0" xfId="4" applyFont="1" applyFill="1" applyAlignment="1">
      <alignment horizontal="right" vertical="top" wrapText="1"/>
    </xf>
    <xf numFmtId="4" fontId="5" fillId="2" borderId="0" xfId="1" applyNumberFormat="1" applyFont="1" applyFill="1" applyAlignment="1">
      <alignment wrapText="1"/>
    </xf>
    <xf numFmtId="4" fontId="5" fillId="2" borderId="0" xfId="3" applyNumberFormat="1" applyFont="1" applyFill="1" applyAlignment="1">
      <alignment horizontal="right" wrapText="1"/>
    </xf>
    <xf numFmtId="0" fontId="5" fillId="21" borderId="0" xfId="0" applyFont="1" applyFill="1" applyBorder="1" applyAlignment="1">
      <alignment vertical="top"/>
    </xf>
    <xf numFmtId="4" fontId="5" fillId="21" borderId="0" xfId="93" applyNumberFormat="1" applyFont="1" applyFill="1" applyBorder="1" applyAlignment="1">
      <alignment vertical="top"/>
    </xf>
    <xf numFmtId="0" fontId="5" fillId="22" borderId="0" xfId="4" applyFont="1" applyFill="1" applyAlignment="1">
      <alignment horizontal="center"/>
    </xf>
    <xf numFmtId="0" fontId="5" fillId="21" borderId="0" xfId="0" applyFont="1" applyFill="1" applyAlignment="1">
      <alignment vertical="top"/>
    </xf>
    <xf numFmtId="4" fontId="5" fillId="2" borderId="3" xfId="10" applyNumberFormat="1" applyFont="1" applyFill="1" applyBorder="1" applyAlignment="1">
      <alignment vertical="top"/>
    </xf>
    <xf numFmtId="0" fontId="5" fillId="23" borderId="0" xfId="4" applyFont="1" applyFill="1" applyAlignment="1">
      <alignment vertical="top" wrapText="1"/>
    </xf>
    <xf numFmtId="4" fontId="5" fillId="23" borderId="0" xfId="10" applyNumberFormat="1" applyFont="1" applyFill="1" applyBorder="1" applyAlignment="1">
      <alignment vertical="top"/>
    </xf>
    <xf numFmtId="43" fontId="5" fillId="21" borderId="0" xfId="0" applyNumberFormat="1" applyFont="1" applyFill="1" applyBorder="1" applyAlignment="1">
      <alignment vertical="top"/>
    </xf>
    <xf numFmtId="174" fontId="6" fillId="22" borderId="16" xfId="0" applyNumberFormat="1" applyFont="1" applyFill="1" applyBorder="1"/>
    <xf numFmtId="0" fontId="5" fillId="22" borderId="0" xfId="5" applyFont="1" applyFill="1"/>
    <xf numFmtId="0" fontId="35" fillId="2" borderId="0" xfId="5" applyFont="1" applyFill="1"/>
    <xf numFmtId="0" fontId="5" fillId="36" borderId="0" xfId="5" applyFont="1" applyFill="1"/>
    <xf numFmtId="0" fontId="5" fillId="3" borderId="0" xfId="5" applyFont="1" applyFill="1"/>
    <xf numFmtId="0" fontId="5" fillId="23" borderId="0" xfId="5" applyFont="1" applyFill="1"/>
    <xf numFmtId="4" fontId="5" fillId="39" borderId="0" xfId="0" applyNumberFormat="1" applyFont="1" applyFill="1" applyBorder="1" applyAlignment="1">
      <alignment vertical="top" wrapText="1"/>
    </xf>
    <xf numFmtId="1" fontId="5" fillId="2" borderId="6" xfId="227" applyNumberFormat="1" applyFont="1" applyFill="1" applyBorder="1" applyAlignment="1">
      <alignment horizontal="right" vertical="center"/>
    </xf>
    <xf numFmtId="0" fontId="5" fillId="2" borderId="3" xfId="228" applyFont="1" applyFill="1" applyBorder="1" applyAlignment="1">
      <alignment horizontal="right" vertical="center"/>
    </xf>
    <xf numFmtId="4" fontId="5" fillId="2" borderId="0" xfId="228" applyNumberFormat="1" applyFont="1" applyFill="1" applyBorder="1" applyAlignment="1">
      <alignment horizontal="right" vertical="center"/>
    </xf>
    <xf numFmtId="0" fontId="5" fillId="2" borderId="3" xfId="228" applyFont="1" applyFill="1" applyBorder="1" applyAlignment="1">
      <alignment horizontal="center" vertical="center"/>
    </xf>
    <xf numFmtId="174" fontId="6" fillId="2" borderId="16" xfId="229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/>
    <xf numFmtId="4" fontId="5" fillId="0" borderId="0" xfId="0" applyNumberFormat="1" applyFont="1" applyFill="1" applyBorder="1" applyAlignment="1"/>
    <xf numFmtId="0" fontId="5" fillId="2" borderId="0" xfId="0" applyFont="1" applyFill="1" applyBorder="1" applyAlignment="1"/>
    <xf numFmtId="4" fontId="11" fillId="21" borderId="3" xfId="0" applyNumberFormat="1" applyFont="1" applyFill="1" applyBorder="1" applyAlignment="1">
      <alignment horizontal="right"/>
    </xf>
    <xf numFmtId="174" fontId="11" fillId="21" borderId="3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top" wrapText="1"/>
    </xf>
    <xf numFmtId="4" fontId="11" fillId="21" borderId="3" xfId="0" applyNumberFormat="1" applyFont="1" applyFill="1" applyBorder="1" applyAlignment="1">
      <alignment horizontal="center"/>
    </xf>
    <xf numFmtId="4" fontId="11" fillId="21" borderId="3" xfId="201" applyNumberFormat="1" applyFont="1" applyFill="1" applyBorder="1"/>
    <xf numFmtId="0" fontId="5" fillId="2" borderId="0" xfId="0" applyFont="1" applyFill="1" applyAlignment="1">
      <alignment vertical="top"/>
    </xf>
    <xf numFmtId="0" fontId="5" fillId="2" borderId="0" xfId="0" applyFont="1" applyFill="1" applyAlignment="1"/>
    <xf numFmtId="4" fontId="5" fillId="2" borderId="0" xfId="0" applyNumberFormat="1" applyFont="1" applyFill="1" applyBorder="1"/>
    <xf numFmtId="0" fontId="6" fillId="2" borderId="0" xfId="0" applyFont="1" applyFill="1"/>
    <xf numFmtId="0" fontId="5" fillId="2" borderId="0" xfId="5" applyFont="1" applyFill="1" applyAlignment="1">
      <alignment vertical="top" wrapText="1"/>
    </xf>
    <xf numFmtId="0" fontId="5" fillId="40" borderId="0" xfId="4" applyFont="1" applyFill="1" applyAlignment="1">
      <alignment vertical="top" wrapText="1"/>
    </xf>
    <xf numFmtId="174" fontId="6" fillId="22" borderId="0" xfId="0" applyNumberFormat="1" applyFont="1" applyFill="1" applyBorder="1"/>
    <xf numFmtId="4" fontId="5" fillId="2" borderId="0" xfId="10" applyNumberFormat="1" applyFont="1" applyFill="1" applyBorder="1" applyAlignment="1">
      <alignment vertical="top"/>
    </xf>
    <xf numFmtId="4" fontId="35" fillId="2" borderId="0" xfId="10" applyNumberFormat="1" applyFont="1" applyFill="1" applyBorder="1" applyAlignment="1">
      <alignment vertical="top"/>
    </xf>
    <xf numFmtId="4" fontId="35" fillId="2" borderId="0" xfId="0" applyNumberFormat="1" applyFont="1" applyFill="1" applyBorder="1"/>
    <xf numFmtId="0" fontId="5" fillId="36" borderId="0" xfId="5" applyFont="1" applyFill="1" applyBorder="1"/>
    <xf numFmtId="0" fontId="5" fillId="3" borderId="0" xfId="5" applyFont="1" applyFill="1" applyBorder="1"/>
    <xf numFmtId="0" fontId="35" fillId="2" borderId="0" xfId="0" applyFont="1" applyFill="1" applyBorder="1"/>
    <xf numFmtId="174" fontId="5" fillId="36" borderId="0" xfId="0" applyNumberFormat="1" applyFont="1" applyFill="1" applyBorder="1"/>
    <xf numFmtId="174" fontId="35" fillId="35" borderId="0" xfId="0" applyNumberFormat="1" applyFont="1" applyFill="1" applyBorder="1"/>
    <xf numFmtId="174" fontId="5" fillId="35" borderId="0" xfId="0" applyNumberFormat="1" applyFont="1" applyFill="1" applyBorder="1"/>
    <xf numFmtId="174" fontId="35" fillId="37" borderId="0" xfId="0" applyNumberFormat="1" applyFont="1" applyFill="1" applyBorder="1"/>
    <xf numFmtId="174" fontId="6" fillId="40" borderId="0" xfId="0" applyNumberFormat="1" applyFont="1" applyFill="1" applyBorder="1"/>
    <xf numFmtId="0" fontId="35" fillId="3" borderId="0" xfId="5" applyFont="1" applyFill="1"/>
    <xf numFmtId="0" fontId="5" fillId="36" borderId="0" xfId="0" applyFont="1" applyFill="1" applyBorder="1"/>
    <xf numFmtId="0" fontId="34" fillId="36" borderId="0" xfId="0" applyFont="1" applyFill="1" applyBorder="1"/>
    <xf numFmtId="0" fontId="34" fillId="36" borderId="0" xfId="0" applyFont="1" applyFill="1"/>
    <xf numFmtId="0" fontId="35" fillId="36" borderId="0" xfId="0" applyFont="1" applyFill="1" applyBorder="1"/>
    <xf numFmtId="0" fontId="35" fillId="36" borderId="0" xfId="1" applyNumberFormat="1" applyFont="1" applyFill="1" applyBorder="1"/>
    <xf numFmtId="171" fontId="11" fillId="2" borderId="0" xfId="0" applyNumberFormat="1" applyFont="1" applyFill="1" applyBorder="1" applyAlignment="1">
      <alignment horizontal="center" vertical="center"/>
    </xf>
    <xf numFmtId="4" fontId="35" fillId="2" borderId="0" xfId="0" applyNumberFormat="1" applyFont="1" applyFill="1" applyBorder="1" applyAlignment="1"/>
    <xf numFmtId="2" fontId="50" fillId="2" borderId="0" xfId="0" applyNumberFormat="1" applyFont="1" applyFill="1" applyBorder="1"/>
    <xf numFmtId="4" fontId="50" fillId="2" borderId="3" xfId="64" applyNumberFormat="1" applyFont="1" applyFill="1" applyBorder="1" applyAlignment="1"/>
    <xf numFmtId="0" fontId="5" fillId="42" borderId="0" xfId="0" applyFont="1" applyFill="1" applyBorder="1"/>
    <xf numFmtId="0" fontId="5" fillId="2" borderId="0" xfId="5" applyFont="1" applyFill="1" applyBorder="1"/>
    <xf numFmtId="171" fontId="11" fillId="3" borderId="0" xfId="0" applyNumberFormat="1" applyFont="1" applyFill="1" applyBorder="1" applyAlignment="1">
      <alignment horizontal="center" vertical="center"/>
    </xf>
    <xf numFmtId="2" fontId="5" fillId="2" borderId="25" xfId="5" applyNumberFormat="1" applyFont="1" applyFill="1" applyBorder="1"/>
    <xf numFmtId="2" fontId="5" fillId="2" borderId="26" xfId="5" applyNumberFormat="1" applyFont="1" applyFill="1" applyBorder="1"/>
    <xf numFmtId="2" fontId="5" fillId="2" borderId="27" xfId="5" applyNumberFormat="1" applyFont="1" applyFill="1" applyBorder="1"/>
    <xf numFmtId="2" fontId="5" fillId="2" borderId="0" xfId="5" applyNumberFormat="1" applyFont="1" applyFill="1" applyBorder="1"/>
    <xf numFmtId="2" fontId="5" fillId="2" borderId="16" xfId="5" applyNumberFormat="1" applyFont="1" applyFill="1" applyBorder="1"/>
    <xf numFmtId="0" fontId="5" fillId="0" borderId="0" xfId="0" applyFont="1"/>
    <xf numFmtId="4" fontId="5" fillId="36" borderId="0" xfId="0" applyNumberFormat="1" applyFont="1" applyFill="1" applyBorder="1"/>
    <xf numFmtId="0" fontId="35" fillId="3" borderId="0" xfId="0" applyFont="1" applyFill="1" applyBorder="1"/>
    <xf numFmtId="0" fontId="5" fillId="36" borderId="0" xfId="0" applyFont="1" applyFill="1"/>
    <xf numFmtId="4" fontId="35" fillId="4" borderId="0" xfId="0" applyNumberFormat="1" applyFont="1" applyFill="1" applyBorder="1" applyAlignment="1"/>
    <xf numFmtId="4" fontId="5" fillId="4" borderId="0" xfId="0" applyNumberFormat="1" applyFont="1" applyFill="1" applyBorder="1"/>
    <xf numFmtId="0" fontId="5" fillId="4" borderId="0" xfId="0" applyFont="1" applyFill="1" applyBorder="1"/>
    <xf numFmtId="4" fontId="50" fillId="4" borderId="3" xfId="64" applyNumberFormat="1" applyFont="1" applyFill="1" applyBorder="1" applyAlignment="1"/>
    <xf numFmtId="4" fontId="51" fillId="4" borderId="3" xfId="64" applyNumberFormat="1" applyFont="1" applyFill="1" applyBorder="1" applyAlignment="1"/>
    <xf numFmtId="4" fontId="50" fillId="2" borderId="0" xfId="64" applyNumberFormat="1" applyFont="1" applyFill="1" applyBorder="1" applyAlignment="1"/>
    <xf numFmtId="174" fontId="35" fillId="36" borderId="0" xfId="0" applyNumberFormat="1" applyFont="1" applyFill="1" applyBorder="1"/>
    <xf numFmtId="4" fontId="5" fillId="23" borderId="6" xfId="10" applyNumberFormat="1" applyFont="1" applyFill="1" applyBorder="1" applyAlignment="1">
      <alignment vertical="top"/>
    </xf>
    <xf numFmtId="0" fontId="5" fillId="36" borderId="0" xfId="4" applyFont="1" applyFill="1" applyAlignment="1">
      <alignment vertical="top" wrapText="1"/>
    </xf>
    <xf numFmtId="0" fontId="35" fillId="0" borderId="0" xfId="0" applyFont="1" applyFill="1" applyBorder="1"/>
    <xf numFmtId="39" fontId="5" fillId="36" borderId="0" xfId="0" applyNumberFormat="1" applyFont="1" applyFill="1" applyBorder="1" applyAlignment="1">
      <alignment wrapText="1"/>
    </xf>
    <xf numFmtId="0" fontId="6" fillId="36" borderId="0" xfId="0" applyFont="1" applyFill="1" applyBorder="1"/>
    <xf numFmtId="4" fontId="6" fillId="36" borderId="0" xfId="5" applyNumberFormat="1" applyFont="1" applyFill="1" applyBorder="1" applyAlignment="1">
      <alignment horizontal="center"/>
    </xf>
    <xf numFmtId="0" fontId="5" fillId="36" borderId="0" xfId="4" applyFont="1" applyFill="1" applyBorder="1" applyAlignment="1">
      <alignment vertical="top" wrapText="1"/>
    </xf>
    <xf numFmtId="0" fontId="35" fillId="2" borderId="0" xfId="4" applyFont="1" applyFill="1" applyAlignment="1">
      <alignment vertical="top" wrapText="1"/>
    </xf>
    <xf numFmtId="2" fontId="35" fillId="36" borderId="0" xfId="0" applyNumberFormat="1" applyFont="1" applyFill="1" applyBorder="1" applyAlignment="1">
      <alignment horizontal="right"/>
    </xf>
    <xf numFmtId="0" fontId="35" fillId="23" borderId="0" xfId="0" applyFont="1" applyFill="1"/>
    <xf numFmtId="43" fontId="5" fillId="36" borderId="0" xfId="0" applyNumberFormat="1" applyFont="1" applyFill="1" applyBorder="1"/>
    <xf numFmtId="174" fontId="5" fillId="2" borderId="3" xfId="0" applyNumberFormat="1" applyFont="1" applyFill="1" applyBorder="1" applyAlignment="1">
      <alignment horizontal="center"/>
    </xf>
    <xf numFmtId="171" fontId="11" fillId="22" borderId="0" xfId="0" applyNumberFormat="1" applyFont="1" applyFill="1" applyBorder="1" applyAlignment="1">
      <alignment horizontal="center" vertical="center"/>
    </xf>
    <xf numFmtId="174" fontId="35" fillId="2" borderId="3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vertical="top"/>
    </xf>
    <xf numFmtId="0" fontId="6" fillId="39" borderId="26" xfId="0" applyFont="1" applyFill="1" applyBorder="1" applyAlignment="1">
      <alignment horizontal="right" vertical="center" wrapText="1"/>
    </xf>
    <xf numFmtId="4" fontId="5" fillId="39" borderId="26" xfId="0" applyNumberFormat="1" applyFont="1" applyFill="1" applyBorder="1" applyAlignment="1"/>
    <xf numFmtId="0" fontId="5" fillId="39" borderId="26" xfId="0" applyFont="1" applyFill="1" applyBorder="1" applyAlignment="1">
      <alignment horizontal="center"/>
    </xf>
    <xf numFmtId="4" fontId="5" fillId="0" borderId="0" xfId="0" applyNumberFormat="1" applyFont="1"/>
    <xf numFmtId="0" fontId="5" fillId="0" borderId="0" xfId="0" applyFont="1" applyBorder="1"/>
    <xf numFmtId="0" fontId="49" fillId="2" borderId="3" xfId="0" applyFont="1" applyFill="1" applyBorder="1"/>
    <xf numFmtId="2" fontId="49" fillId="2" borderId="3" xfId="0" applyNumberFormat="1" applyFont="1" applyFill="1" applyBorder="1"/>
    <xf numFmtId="0" fontId="49" fillId="2" borderId="0" xfId="0" applyFont="1" applyFill="1" applyBorder="1"/>
    <xf numFmtId="170" fontId="5" fillId="22" borderId="0" xfId="3" applyNumberFormat="1" applyFont="1" applyFill="1" applyBorder="1" applyAlignment="1">
      <alignment vertical="top" wrapText="1"/>
    </xf>
    <xf numFmtId="0" fontId="5" fillId="22" borderId="0" xfId="5" applyFont="1" applyFill="1" applyBorder="1"/>
    <xf numFmtId="2" fontId="5" fillId="2" borderId="34" xfId="5" applyNumberFormat="1" applyFont="1" applyFill="1" applyBorder="1"/>
    <xf numFmtId="2" fontId="5" fillId="2" borderId="3" xfId="5" applyNumberFormat="1" applyFont="1" applyFill="1" applyBorder="1"/>
    <xf numFmtId="170" fontId="5" fillId="2" borderId="0" xfId="3" applyNumberFormat="1" applyFont="1" applyFill="1" applyBorder="1" applyAlignment="1">
      <alignment vertical="top" wrapText="1"/>
    </xf>
    <xf numFmtId="2" fontId="35" fillId="36" borderId="0" xfId="0" applyNumberFormat="1" applyFont="1" applyFill="1" applyBorder="1" applyAlignment="1">
      <alignment horizontal="right" vertical="top" wrapText="1"/>
    </xf>
    <xf numFmtId="4" fontId="35" fillId="2" borderId="0" xfId="158" applyNumberFormat="1" applyFont="1" applyFill="1" applyBorder="1" applyAlignment="1">
      <alignment horizontal="right" wrapText="1"/>
    </xf>
    <xf numFmtId="174" fontId="35" fillId="2" borderId="3" xfId="0" applyNumberFormat="1" applyFont="1" applyFill="1" applyBorder="1"/>
    <xf numFmtId="0" fontId="5" fillId="3" borderId="0" xfId="4" applyFont="1" applyFill="1" applyAlignment="1">
      <alignment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5" applyFont="1" applyFill="1" applyAlignment="1">
      <alignment vertical="center" wrapText="1"/>
    </xf>
    <xf numFmtId="171" fontId="11" fillId="2" borderId="0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0" xfId="0" applyFont="1" applyFill="1" applyBorder="1"/>
    <xf numFmtId="174" fontId="5" fillId="2" borderId="35" xfId="0" applyNumberFormat="1" applyFont="1" applyFill="1" applyBorder="1" applyAlignment="1">
      <alignment horizontal="right" vertical="center"/>
    </xf>
    <xf numFmtId="43" fontId="35" fillId="36" borderId="0" xfId="0" applyNumberFormat="1" applyFont="1" applyFill="1" applyBorder="1"/>
    <xf numFmtId="4" fontId="35" fillId="36" borderId="0" xfId="0" applyNumberFormat="1" applyFont="1" applyFill="1" applyBorder="1"/>
    <xf numFmtId="0" fontId="5" fillId="2" borderId="35" xfId="0" applyFont="1" applyFill="1" applyBorder="1" applyAlignment="1">
      <alignment horizontal="left" vertical="top" wrapText="1"/>
    </xf>
    <xf numFmtId="174" fontId="5" fillId="2" borderId="35" xfId="0" applyNumberFormat="1" applyFont="1" applyFill="1" applyBorder="1" applyAlignment="1">
      <alignment horizontal="center"/>
    </xf>
    <xf numFmtId="174" fontId="5" fillId="2" borderId="35" xfId="0" applyNumberFormat="1" applyFont="1" applyFill="1" applyBorder="1" applyAlignment="1">
      <alignment horizontal="right"/>
    </xf>
    <xf numFmtId="4" fontId="5" fillId="2" borderId="35" xfId="0" applyNumberFormat="1" applyFont="1" applyFill="1" applyBorder="1" applyAlignment="1">
      <alignment vertical="center"/>
    </xf>
    <xf numFmtId="4" fontId="5" fillId="2" borderId="0" xfId="0" applyNumberFormat="1" applyFont="1" applyFill="1"/>
    <xf numFmtId="4" fontId="5" fillId="2" borderId="35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/>
    </xf>
    <xf numFmtId="171" fontId="5" fillId="2" borderId="35" xfId="0" applyNumberFormat="1" applyFont="1" applyFill="1" applyBorder="1" applyAlignment="1">
      <alignment horizontal="center" vertical="center"/>
    </xf>
    <xf numFmtId="174" fontId="6" fillId="2" borderId="16" xfId="0" applyNumberFormat="1" applyFont="1" applyFill="1" applyBorder="1"/>
    <xf numFmtId="171" fontId="5" fillId="2" borderId="0" xfId="0" applyNumberFormat="1" applyFont="1" applyFill="1" applyBorder="1" applyAlignment="1">
      <alignment horizontal="center" vertical="center"/>
    </xf>
    <xf numFmtId="174" fontId="5" fillId="22" borderId="35" xfId="0" applyNumberFormat="1" applyFont="1" applyFill="1" applyBorder="1" applyAlignment="1">
      <alignment horizontal="center"/>
    </xf>
    <xf numFmtId="174" fontId="5" fillId="22" borderId="0" xfId="0" applyNumberFormat="1" applyFont="1" applyFill="1" applyBorder="1" applyAlignment="1">
      <alignment vertical="top" wrapText="1"/>
    </xf>
    <xf numFmtId="174" fontId="5" fillId="22" borderId="3" xfId="0" applyNumberFormat="1" applyFont="1" applyFill="1" applyBorder="1" applyAlignment="1">
      <alignment horizontal="center" vertical="top" wrapText="1"/>
    </xf>
    <xf numFmtId="174" fontId="6" fillId="22" borderId="3" xfId="0" applyNumberFormat="1" applyFont="1" applyFill="1" applyBorder="1" applyAlignment="1">
      <alignment vertical="top" wrapText="1"/>
    </xf>
    <xf numFmtId="174" fontId="35" fillId="22" borderId="0" xfId="0" applyNumberFormat="1" applyFont="1" applyFill="1" applyBorder="1"/>
    <xf numFmtId="0" fontId="5" fillId="22" borderId="0" xfId="0" applyFont="1" applyFill="1" applyBorder="1"/>
    <xf numFmtId="0" fontId="5" fillId="22" borderId="0" xfId="4" applyFont="1" applyFill="1" applyAlignment="1">
      <alignment vertical="top" wrapText="1"/>
    </xf>
    <xf numFmtId="0" fontId="6" fillId="58" borderId="7" xfId="0" applyFont="1" applyFill="1" applyBorder="1" applyAlignment="1">
      <alignment vertical="center" wrapText="1"/>
    </xf>
    <xf numFmtId="0" fontId="6" fillId="58" borderId="7" xfId="0" applyFont="1" applyFill="1" applyBorder="1" applyAlignment="1">
      <alignment horizontal="right" vertical="center" wrapText="1"/>
    </xf>
    <xf numFmtId="4" fontId="5" fillId="58" borderId="7" xfId="0" applyNumberFormat="1" applyFont="1" applyFill="1" applyBorder="1" applyAlignment="1"/>
    <xf numFmtId="0" fontId="5" fillId="58" borderId="7" xfId="0" applyFont="1" applyFill="1" applyBorder="1" applyAlignment="1">
      <alignment horizontal="center"/>
    </xf>
    <xf numFmtId="174" fontId="6" fillId="58" borderId="7" xfId="0" applyNumberFormat="1" applyFont="1" applyFill="1" applyBorder="1"/>
    <xf numFmtId="1" fontId="6" fillId="22" borderId="22" xfId="227" applyNumberFormat="1" applyFont="1" applyFill="1" applyBorder="1" applyAlignment="1">
      <alignment horizontal="right" vertical="center"/>
    </xf>
    <xf numFmtId="0" fontId="10" fillId="22" borderId="1" xfId="0" applyFont="1" applyFill="1" applyBorder="1" applyAlignment="1" applyProtection="1">
      <alignment horizontal="right"/>
      <protection locked="0"/>
    </xf>
    <xf numFmtId="10" fontId="10" fillId="22" borderId="23" xfId="0" applyNumberFormat="1" applyFont="1" applyFill="1" applyBorder="1" applyProtection="1">
      <protection locked="0"/>
    </xf>
    <xf numFmtId="0" fontId="6" fillId="22" borderId="1" xfId="228" applyFont="1" applyFill="1" applyBorder="1" applyAlignment="1">
      <alignment horizontal="center" vertical="center"/>
    </xf>
    <xf numFmtId="174" fontId="6" fillId="22" borderId="24" xfId="229" applyNumberFormat="1" applyFont="1" applyFill="1" applyBorder="1" applyAlignment="1">
      <alignment horizontal="right" vertical="top" wrapText="1"/>
    </xf>
    <xf numFmtId="0" fontId="6" fillId="58" borderId="22" xfId="0" applyFont="1" applyFill="1" applyBorder="1" applyAlignment="1">
      <alignment horizontal="right" vertical="top" wrapText="1"/>
    </xf>
    <xf numFmtId="0" fontId="6" fillId="58" borderId="1" xfId="0" applyFont="1" applyFill="1" applyBorder="1" applyAlignment="1">
      <alignment horizontal="right" vertical="center" wrapText="1"/>
    </xf>
    <xf numFmtId="4" fontId="5" fillId="58" borderId="22" xfId="0" applyNumberFormat="1" applyFont="1" applyFill="1" applyBorder="1" applyAlignment="1"/>
    <xf numFmtId="0" fontId="5" fillId="58" borderId="1" xfId="0" applyFont="1" applyFill="1" applyBorder="1" applyAlignment="1">
      <alignment horizontal="center"/>
    </xf>
    <xf numFmtId="4" fontId="6" fillId="58" borderId="24" xfId="0" applyNumberFormat="1" applyFont="1" applyFill="1" applyBorder="1" applyAlignment="1">
      <alignment vertical="top" wrapText="1"/>
    </xf>
    <xf numFmtId="174" fontId="5" fillId="22" borderId="0" xfId="0" applyNumberFormat="1" applyFont="1" applyFill="1" applyBorder="1"/>
    <xf numFmtId="39" fontId="6" fillId="23" borderId="0" xfId="0" applyNumberFormat="1" applyFont="1" applyFill="1" applyBorder="1" applyAlignment="1">
      <alignment wrapText="1"/>
    </xf>
    <xf numFmtId="0" fontId="34" fillId="23" borderId="0" xfId="0" applyFont="1" applyFill="1" applyBorder="1"/>
    <xf numFmtId="0" fontId="35" fillId="23" borderId="35" xfId="0" applyFont="1" applyFill="1" applyBorder="1"/>
    <xf numFmtId="39" fontId="6" fillId="3" borderId="0" xfId="0" applyNumberFormat="1" applyFont="1" applyFill="1" applyBorder="1" applyAlignment="1">
      <alignment wrapText="1"/>
    </xf>
    <xf numFmtId="0" fontId="34" fillId="3" borderId="0" xfId="0" applyFont="1" applyFill="1" applyBorder="1"/>
    <xf numFmtId="4" fontId="5" fillId="2" borderId="3" xfId="0" applyNumberFormat="1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vertical="center"/>
    </xf>
    <xf numFmtId="174" fontId="5" fillId="2" borderId="3" xfId="0" applyNumberFormat="1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right" vertical="top" wrapText="1"/>
    </xf>
    <xf numFmtId="174" fontId="5" fillId="2" borderId="3" xfId="0" applyNumberFormat="1" applyFont="1" applyFill="1" applyBorder="1" applyAlignment="1">
      <alignment horizontal="center" vertical="top" wrapText="1"/>
    </xf>
    <xf numFmtId="0" fontId="5" fillId="2" borderId="16" xfId="0" applyFont="1" applyFill="1" applyBorder="1"/>
    <xf numFmtId="174" fontId="5" fillId="2" borderId="6" xfId="0" applyNumberFormat="1" applyFont="1" applyFill="1" applyBorder="1" applyAlignment="1">
      <alignment horizontal="right"/>
    </xf>
    <xf numFmtId="4" fontId="11" fillId="2" borderId="6" xfId="0" applyNumberFormat="1" applyFont="1" applyFill="1" applyBorder="1" applyAlignment="1">
      <alignment vertical="top"/>
    </xf>
    <xf numFmtId="0" fontId="5" fillId="2" borderId="0" xfId="0" quotePrefix="1" applyFont="1" applyFill="1" applyBorder="1" applyAlignment="1">
      <alignment vertical="top"/>
    </xf>
    <xf numFmtId="4" fontId="5" fillId="2" borderId="0" xfId="10" quotePrefix="1" applyNumberFormat="1" applyFont="1" applyFill="1" applyBorder="1" applyAlignment="1">
      <alignment horizontal="right" vertical="top"/>
    </xf>
    <xf numFmtId="171" fontId="9" fillId="59" borderId="1" xfId="4" applyNumberFormat="1" applyFont="1" applyFill="1" applyBorder="1" applyAlignment="1">
      <alignment horizontal="center" vertical="top" wrapText="1"/>
    </xf>
    <xf numFmtId="4" fontId="9" fillId="59" borderId="1" xfId="1" applyNumberFormat="1" applyFont="1" applyFill="1" applyBorder="1" applyAlignment="1"/>
    <xf numFmtId="4" fontId="9" fillId="59" borderId="1" xfId="1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 wrapText="1"/>
    </xf>
    <xf numFmtId="174" fontId="5" fillId="2" borderId="7" xfId="10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left"/>
    </xf>
    <xf numFmtId="4" fontId="5" fillId="2" borderId="35" xfId="10" applyNumberFormat="1" applyFont="1" applyFill="1" applyBorder="1" applyAlignment="1">
      <alignment vertical="top"/>
    </xf>
    <xf numFmtId="4" fontId="5" fillId="2" borderId="35" xfId="0" applyNumberFormat="1" applyFont="1" applyFill="1" applyBorder="1" applyAlignment="1">
      <alignment horizontal="center" vertical="top"/>
    </xf>
    <xf numFmtId="0" fontId="5" fillId="2" borderId="35" xfId="0" applyFont="1" applyFill="1" applyBorder="1" applyAlignment="1">
      <alignment vertical="top" wrapText="1"/>
    </xf>
    <xf numFmtId="0" fontId="35" fillId="2" borderId="35" xfId="0" applyFont="1" applyFill="1" applyBorder="1" applyAlignment="1">
      <alignment vertical="top" wrapText="1"/>
    </xf>
    <xf numFmtId="4" fontId="35" fillId="2" borderId="35" xfId="10" applyNumberFormat="1" applyFont="1" applyFill="1" applyBorder="1" applyAlignment="1">
      <alignment vertical="top"/>
    </xf>
    <xf numFmtId="4" fontId="35" fillId="2" borderId="35" xfId="0" applyNumberFormat="1" applyFont="1" applyFill="1" applyBorder="1" applyAlignment="1">
      <alignment horizontal="center" vertical="top"/>
    </xf>
    <xf numFmtId="0" fontId="6" fillId="2" borderId="35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right" vertical="top" wrapText="1"/>
    </xf>
    <xf numFmtId="4" fontId="5" fillId="2" borderId="0" xfId="0" applyNumberFormat="1" applyFont="1" applyFill="1" applyBorder="1" applyAlignment="1">
      <alignment vertical="top"/>
    </xf>
    <xf numFmtId="4" fontId="5" fillId="2" borderId="0" xfId="5" applyNumberFormat="1" applyFont="1" applyFill="1" applyBorder="1"/>
    <xf numFmtId="0" fontId="5" fillId="2" borderId="35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left" vertical="center" wrapText="1"/>
    </xf>
    <xf numFmtId="174" fontId="5" fillId="2" borderId="35" xfId="0" applyNumberFormat="1" applyFont="1" applyFill="1" applyBorder="1" applyAlignment="1">
      <alignment horizontal="right" vertical="center" wrapText="1"/>
    </xf>
    <xf numFmtId="174" fontId="5" fillId="2" borderId="35" xfId="0" applyNumberFormat="1" applyFont="1" applyFill="1" applyBorder="1" applyAlignment="1">
      <alignment horizontal="center" vertical="center" wrapText="1"/>
    </xf>
    <xf numFmtId="174" fontId="5" fillId="2" borderId="35" xfId="10" applyNumberFormat="1" applyFont="1" applyFill="1" applyBorder="1" applyAlignment="1">
      <alignment vertical="center"/>
    </xf>
    <xf numFmtId="174" fontId="5" fillId="2" borderId="35" xfId="0" applyNumberFormat="1" applyFont="1" applyFill="1" applyBorder="1" applyAlignment="1">
      <alignment horizontal="center" vertical="center"/>
    </xf>
    <xf numFmtId="4" fontId="11" fillId="21" borderId="3" xfId="0" applyNumberFormat="1" applyFont="1" applyFill="1" applyBorder="1" applyAlignment="1">
      <alignment horizontal="right" vertical="justify"/>
    </xf>
    <xf numFmtId="4" fontId="11" fillId="21" borderId="3" xfId="0" applyNumberFormat="1" applyFont="1" applyFill="1" applyBorder="1" applyAlignment="1">
      <alignment horizontal="center" vertical="justify"/>
    </xf>
    <xf numFmtId="174" fontId="11" fillId="21" borderId="3" xfId="0" applyNumberFormat="1" applyFont="1" applyFill="1" applyBorder="1" applyAlignment="1">
      <alignment horizontal="right" vertical="justify"/>
    </xf>
    <xf numFmtId="0" fontId="5" fillId="2" borderId="0" xfId="4" applyFont="1" applyFill="1" applyAlignment="1">
      <alignment vertical="justify" wrapText="1"/>
    </xf>
    <xf numFmtId="1" fontId="6" fillId="2" borderId="3" xfId="0" applyNumberFormat="1" applyFont="1" applyFill="1" applyBorder="1" applyAlignment="1">
      <alignment horizontal="right"/>
    </xf>
    <xf numFmtId="194" fontId="5" fillId="2" borderId="3" xfId="0" applyNumberFormat="1" applyFont="1" applyFill="1" applyBorder="1" applyAlignment="1">
      <alignment horizontal="right"/>
    </xf>
    <xf numFmtId="39" fontId="5" fillId="2" borderId="3" xfId="0" applyNumberFormat="1" applyFont="1" applyFill="1" applyBorder="1" applyAlignment="1">
      <alignment wrapText="1"/>
    </xf>
    <xf numFmtId="174" fontId="5" fillId="2" borderId="7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/>
    </xf>
    <xf numFmtId="174" fontId="5" fillId="2" borderId="16" xfId="0" applyNumberFormat="1" applyFont="1" applyFill="1" applyBorder="1"/>
    <xf numFmtId="174" fontId="5" fillId="2" borderId="35" xfId="0" applyNumberFormat="1" applyFont="1" applyFill="1" applyBorder="1"/>
    <xf numFmtId="0" fontId="5" fillId="2" borderId="35" xfId="0" applyFont="1" applyFill="1" applyBorder="1" applyAlignment="1">
      <alignment wrapText="1"/>
    </xf>
    <xf numFmtId="0" fontId="5" fillId="2" borderId="35" xfId="0" applyFont="1" applyFill="1" applyBorder="1"/>
    <xf numFmtId="0" fontId="6" fillId="2" borderId="35" xfId="0" applyFont="1" applyFill="1" applyBorder="1" applyAlignment="1">
      <alignment wrapText="1"/>
    </xf>
    <xf numFmtId="0" fontId="5" fillId="2" borderId="35" xfId="4" applyFont="1" applyFill="1" applyBorder="1" applyAlignment="1">
      <alignment vertical="top" wrapText="1"/>
    </xf>
    <xf numFmtId="174" fontId="5" fillId="2" borderId="16" xfId="0" applyNumberFormat="1" applyFont="1" applyFill="1" applyBorder="1" applyAlignment="1">
      <alignment vertical="justify" wrapText="1"/>
    </xf>
    <xf numFmtId="174" fontId="5" fillId="2" borderId="35" xfId="0" applyNumberFormat="1" applyFont="1" applyFill="1" applyBorder="1" applyAlignment="1">
      <alignment vertical="justify" wrapText="1"/>
    </xf>
    <xf numFmtId="174" fontId="5" fillId="2" borderId="35" xfId="0" applyNumberFormat="1" applyFont="1" applyFill="1" applyBorder="1" applyAlignment="1">
      <alignment horizontal="center" vertical="justify" wrapText="1"/>
    </xf>
    <xf numFmtId="194" fontId="35" fillId="2" borderId="3" xfId="0" applyNumberFormat="1" applyFont="1" applyFill="1" applyBorder="1" applyAlignment="1">
      <alignment horizontal="right"/>
    </xf>
    <xf numFmtId="174" fontId="35" fillId="2" borderId="16" xfId="0" applyNumberFormat="1" applyFont="1" applyFill="1" applyBorder="1"/>
    <xf numFmtId="174" fontId="7" fillId="2" borderId="16" xfId="0" applyNumberFormat="1" applyFont="1" applyFill="1" applyBorder="1"/>
    <xf numFmtId="1" fontId="6" fillId="2" borderId="35" xfId="0" applyNumberFormat="1" applyFont="1" applyFill="1" applyBorder="1" applyAlignment="1">
      <alignment horizontal="right"/>
    </xf>
    <xf numFmtId="194" fontId="5" fillId="2" borderId="35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174" fontId="5" fillId="2" borderId="3" xfId="0" applyNumberFormat="1" applyFont="1" applyFill="1" applyBorder="1" applyAlignment="1">
      <alignment vertical="top" wrapText="1"/>
    </xf>
    <xf numFmtId="0" fontId="14" fillId="2" borderId="35" xfId="0" applyFont="1" applyFill="1" applyBorder="1" applyAlignment="1">
      <alignment horizontal="left" vertical="center" wrapText="1"/>
    </xf>
    <xf numFmtId="4" fontId="14" fillId="2" borderId="35" xfId="0" applyNumberFormat="1" applyFont="1" applyFill="1" applyBorder="1" applyAlignment="1">
      <alignment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right" vertical="top" wrapText="1"/>
    </xf>
    <xf numFmtId="4" fontId="5" fillId="2" borderId="3" xfId="0" applyNumberFormat="1" applyFont="1" applyFill="1" applyBorder="1" applyAlignment="1"/>
    <xf numFmtId="4" fontId="6" fillId="2" borderId="16" xfId="0" applyNumberFormat="1" applyFont="1" applyFill="1" applyBorder="1"/>
    <xf numFmtId="43" fontId="5" fillId="2" borderId="16" xfId="0" applyNumberFormat="1" applyFont="1" applyFill="1" applyBorder="1"/>
    <xf numFmtId="10" fontId="5" fillId="2" borderId="3" xfId="220" applyNumberFormat="1" applyFont="1" applyFill="1" applyBorder="1" applyAlignment="1"/>
    <xf numFmtId="39" fontId="5" fillId="2" borderId="16" xfId="0" applyNumberFormat="1" applyFont="1" applyFill="1" applyBorder="1" applyAlignment="1">
      <alignment wrapText="1"/>
    </xf>
    <xf numFmtId="10" fontId="5" fillId="2" borderId="3" xfId="0" applyNumberFormat="1" applyFont="1" applyFill="1" applyBorder="1" applyAlignment="1"/>
    <xf numFmtId="10" fontId="11" fillId="2" borderId="3" xfId="0" applyNumberFormat="1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39" fontId="11" fillId="2" borderId="3" xfId="0" applyNumberFormat="1" applyFont="1" applyFill="1" applyBorder="1" applyAlignment="1" applyProtection="1">
      <alignment horizontal="right"/>
      <protection locked="0"/>
    </xf>
    <xf numFmtId="0" fontId="5" fillId="2" borderId="3" xfId="0" applyNumberFormat="1" applyFont="1" applyFill="1" applyBorder="1"/>
    <xf numFmtId="0" fontId="5" fillId="2" borderId="3" xfId="0" applyNumberFormat="1" applyFont="1" applyFill="1" applyBorder="1" applyAlignment="1">
      <alignment horizontal="right"/>
    </xf>
    <xf numFmtId="10" fontId="5" fillId="2" borderId="3" xfId="0" applyNumberFormat="1" applyFont="1" applyFill="1" applyBorder="1"/>
    <xf numFmtId="177" fontId="5" fillId="2" borderId="3" xfId="0" applyNumberFormat="1" applyFont="1" applyFill="1" applyBorder="1" applyAlignment="1">
      <alignment vertical="top"/>
    </xf>
    <xf numFmtId="4" fontId="5" fillId="2" borderId="35" xfId="0" applyNumberFormat="1" applyFont="1" applyFill="1" applyBorder="1" applyAlignment="1">
      <alignment vertical="top"/>
    </xf>
    <xf numFmtId="174" fontId="5" fillId="2" borderId="0" xfId="0" applyNumberFormat="1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/>
    </xf>
    <xf numFmtId="4" fontId="5" fillId="2" borderId="35" xfId="0" applyNumberFormat="1" applyFont="1" applyFill="1" applyBorder="1" applyAlignment="1">
      <alignment horizontal="center"/>
    </xf>
    <xf numFmtId="0" fontId="35" fillId="2" borderId="35" xfId="0" applyFont="1" applyFill="1" applyBorder="1" applyAlignment="1">
      <alignment horizontal="right"/>
    </xf>
    <xf numFmtId="4" fontId="5" fillId="2" borderId="35" xfId="0" applyNumberFormat="1" applyFont="1" applyFill="1" applyBorder="1" applyAlignment="1">
      <alignment horizontal="right"/>
    </xf>
    <xf numFmtId="0" fontId="35" fillId="2" borderId="35" xfId="0" applyFont="1" applyFill="1" applyBorder="1"/>
    <xf numFmtId="174" fontId="11" fillId="2" borderId="35" xfId="0" applyNumberFormat="1" applyFont="1" applyFill="1" applyBorder="1" applyAlignment="1">
      <alignment horizontal="right"/>
    </xf>
    <xf numFmtId="4" fontId="6" fillId="2" borderId="35" xfId="10" applyNumberFormat="1" applyFont="1" applyFill="1" applyBorder="1" applyAlignment="1">
      <alignment vertical="top"/>
    </xf>
    <xf numFmtId="0" fontId="5" fillId="2" borderId="7" xfId="0" applyFont="1" applyFill="1" applyBorder="1" applyAlignment="1">
      <alignment vertical="top" wrapText="1"/>
    </xf>
    <xf numFmtId="4" fontId="5" fillId="2" borderId="7" xfId="10" applyNumberFormat="1" applyFont="1" applyFill="1" applyBorder="1" applyAlignment="1">
      <alignment vertical="top"/>
    </xf>
    <xf numFmtId="4" fontId="5" fillId="2" borderId="7" xfId="0" applyNumberFormat="1" applyFont="1" applyFill="1" applyBorder="1" applyAlignment="1">
      <alignment horizontal="center" vertical="top"/>
    </xf>
    <xf numFmtId="0" fontId="6" fillId="2" borderId="35" xfId="0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horizontal="left" vertical="center" wrapText="1"/>
    </xf>
    <xf numFmtId="174" fontId="7" fillId="2" borderId="35" xfId="0" applyNumberFormat="1" applyFont="1" applyFill="1" applyBorder="1" applyAlignment="1">
      <alignment horizontal="right" vertical="center"/>
    </xf>
    <xf numFmtId="174" fontId="7" fillId="2" borderId="35" xfId="0" applyNumberFormat="1" applyFont="1" applyFill="1" applyBorder="1" applyAlignment="1">
      <alignment horizontal="center" vertical="center"/>
    </xf>
    <xf numFmtId="174" fontId="35" fillId="2" borderId="35" xfId="10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right" vertical="center" wrapText="1"/>
    </xf>
    <xf numFmtId="174" fontId="5" fillId="2" borderId="35" xfId="10" applyNumberFormat="1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left" vertical="center"/>
    </xf>
    <xf numFmtId="174" fontId="5" fillId="2" borderId="7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vertical="justify" wrapText="1"/>
    </xf>
    <xf numFmtId="0" fontId="5" fillId="2" borderId="7" xfId="0" applyFont="1" applyFill="1" applyBorder="1" applyAlignment="1">
      <alignment horizontal="left"/>
    </xf>
    <xf numFmtId="174" fontId="5" fillId="2" borderId="7" xfId="0" applyNumberFormat="1" applyFont="1" applyFill="1" applyBorder="1"/>
    <xf numFmtId="174" fontId="5" fillId="2" borderId="7" xfId="0" applyNumberFormat="1" applyFont="1" applyFill="1" applyBorder="1" applyAlignment="1">
      <alignment horizontal="center"/>
    </xf>
    <xf numFmtId="174" fontId="5" fillId="2" borderId="5" xfId="0" applyNumberFormat="1" applyFont="1" applyFill="1" applyBorder="1"/>
    <xf numFmtId="0" fontId="5" fillId="2" borderId="35" xfId="5" applyFont="1" applyFill="1" applyBorder="1"/>
    <xf numFmtId="178" fontId="5" fillId="2" borderId="35" xfId="0" applyNumberFormat="1" applyFont="1" applyFill="1" applyBorder="1" applyAlignment="1">
      <alignment horizontal="right" vertical="justify" wrapText="1"/>
    </xf>
    <xf numFmtId="4" fontId="5" fillId="2" borderId="35" xfId="0" applyNumberFormat="1" applyFont="1" applyFill="1" applyBorder="1" applyAlignment="1">
      <alignment horizontal="right" vertical="justify" wrapText="1"/>
    </xf>
    <xf numFmtId="43" fontId="5" fillId="2" borderId="35" xfId="198" applyFont="1" applyFill="1" applyBorder="1" applyAlignment="1">
      <alignment horizontal="center" vertical="justify" wrapText="1"/>
    </xf>
    <xf numFmtId="43" fontId="5" fillId="2" borderId="35" xfId="198" applyFont="1" applyFill="1" applyBorder="1" applyAlignment="1">
      <alignment horizontal="center"/>
    </xf>
    <xf numFmtId="4" fontId="6" fillId="2" borderId="35" xfId="5" applyNumberFormat="1" applyFont="1" applyFill="1" applyBorder="1" applyAlignment="1">
      <alignment horizontal="center"/>
    </xf>
    <xf numFmtId="0" fontId="14" fillId="2" borderId="35" xfId="0" applyFont="1" applyFill="1" applyBorder="1" applyAlignment="1">
      <alignment horizontal="right" vertical="center" wrapText="1"/>
    </xf>
    <xf numFmtId="4" fontId="11" fillId="2" borderId="35" xfId="0" applyNumberFormat="1" applyFont="1" applyFill="1" applyBorder="1" applyAlignment="1">
      <alignment horizontal="center" vertical="top"/>
    </xf>
    <xf numFmtId="4" fontId="5" fillId="2" borderId="35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4" fontId="5" fillId="2" borderId="0" xfId="0" applyNumberFormat="1" applyFont="1" applyFill="1" applyBorder="1" applyAlignment="1"/>
    <xf numFmtId="4" fontId="5" fillId="2" borderId="35" xfId="0" applyNumberFormat="1" applyFont="1" applyFill="1" applyBorder="1" applyAlignment="1">
      <alignment horizontal="center" vertical="center"/>
    </xf>
    <xf numFmtId="174" fontId="5" fillId="2" borderId="35" xfId="210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vertical="top"/>
    </xf>
    <xf numFmtId="174" fontId="35" fillId="2" borderId="35" xfId="0" applyNumberFormat="1" applyFont="1" applyFill="1" applyBorder="1"/>
    <xf numFmtId="0" fontId="5" fillId="2" borderId="35" xfId="0" applyNumberFormat="1" applyFont="1" applyFill="1" applyBorder="1" applyAlignment="1">
      <alignment vertical="top" wrapText="1"/>
    </xf>
    <xf numFmtId="4" fontId="5" fillId="2" borderId="35" xfId="0" applyNumberFormat="1" applyFont="1" applyFill="1" applyBorder="1" applyAlignment="1">
      <alignment horizontal="right" vertical="center" wrapText="1"/>
    </xf>
    <xf numFmtId="43" fontId="5" fillId="2" borderId="35" xfId="0" applyNumberFormat="1" applyFont="1" applyFill="1" applyBorder="1" applyAlignment="1">
      <alignment horizontal="center" vertical="center" wrapText="1"/>
    </xf>
    <xf numFmtId="174" fontId="5" fillId="2" borderId="35" xfId="3" applyNumberFormat="1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left" vertical="top" wrapText="1"/>
    </xf>
    <xf numFmtId="4" fontId="6" fillId="2" borderId="35" xfId="143" applyNumberFormat="1" applyFont="1" applyFill="1" applyBorder="1" applyAlignment="1" applyProtection="1">
      <alignment horizontal="right" wrapText="1"/>
    </xf>
    <xf numFmtId="0" fontId="6" fillId="0" borderId="0" xfId="0" applyFont="1" applyFill="1"/>
    <xf numFmtId="0" fontId="6" fillId="2" borderId="35" xfId="0" applyNumberFormat="1" applyFont="1" applyFill="1" applyBorder="1" applyAlignment="1">
      <alignment horizontal="left" vertical="top" wrapText="1"/>
    </xf>
    <xf numFmtId="0" fontId="47" fillId="2" borderId="0" xfId="707" applyFont="1" applyFill="1" applyBorder="1" applyAlignment="1">
      <alignment vertical="top"/>
    </xf>
    <xf numFmtId="0" fontId="5" fillId="2" borderId="35" xfId="0" applyFont="1" applyFill="1" applyBorder="1" applyAlignment="1">
      <alignment horizontal="center" vertical="center"/>
    </xf>
    <xf numFmtId="39" fontId="5" fillId="2" borderId="35" xfId="0" applyNumberFormat="1" applyFont="1" applyFill="1" applyBorder="1" applyProtection="1">
      <protection locked="0"/>
    </xf>
    <xf numFmtId="0" fontId="5" fillId="2" borderId="35" xfId="0" applyFont="1" applyFill="1" applyBorder="1" applyAlignment="1">
      <alignment horizontal="center" vertical="justify" wrapText="1"/>
    </xf>
    <xf numFmtId="4" fontId="11" fillId="2" borderId="35" xfId="0" applyNumberFormat="1" applyFont="1" applyFill="1" applyBorder="1" applyAlignment="1">
      <alignment vertical="top"/>
    </xf>
    <xf numFmtId="0" fontId="11" fillId="2" borderId="35" xfId="0" applyNumberFormat="1" applyFont="1" applyFill="1" applyBorder="1" applyAlignment="1">
      <alignment vertical="top" wrapText="1"/>
    </xf>
    <xf numFmtId="4" fontId="5" fillId="2" borderId="35" xfId="0" applyNumberFormat="1" applyFont="1" applyFill="1" applyBorder="1" applyAlignment="1">
      <alignment horizontal="center" vertical="center" wrapText="1"/>
    </xf>
    <xf numFmtId="174" fontId="6" fillId="2" borderId="35" xfId="0" applyNumberFormat="1" applyFont="1" applyFill="1" applyBorder="1" applyAlignment="1">
      <alignment horizontal="right" vertical="center"/>
    </xf>
    <xf numFmtId="174" fontId="6" fillId="2" borderId="35" xfId="0" applyNumberFormat="1" applyFont="1" applyFill="1" applyBorder="1" applyAlignment="1">
      <alignment horizontal="center" vertical="center"/>
    </xf>
    <xf numFmtId="178" fontId="5" fillId="2" borderId="35" xfId="0" applyNumberFormat="1" applyFont="1" applyFill="1" applyBorder="1" applyAlignment="1">
      <alignment horizontal="right"/>
    </xf>
    <xf numFmtId="4" fontId="5" fillId="2" borderId="35" xfId="10" applyNumberFormat="1" applyFont="1" applyFill="1" applyBorder="1" applyAlignment="1">
      <alignment vertical="center" wrapText="1"/>
    </xf>
    <xf numFmtId="4" fontId="5" fillId="2" borderId="35" xfId="0" applyNumberFormat="1" applyFont="1" applyFill="1" applyBorder="1"/>
    <xf numFmtId="49" fontId="5" fillId="2" borderId="35" xfId="9" applyNumberFormat="1" applyFont="1" applyFill="1" applyBorder="1" applyAlignment="1">
      <alignment vertical="top" wrapText="1"/>
    </xf>
    <xf numFmtId="174" fontId="5" fillId="2" borderId="35" xfId="201" applyNumberFormat="1" applyFont="1" applyFill="1" applyBorder="1" applyAlignment="1">
      <alignment horizontal="right"/>
    </xf>
    <xf numFmtId="0" fontId="5" fillId="2" borderId="35" xfId="0" applyFont="1" applyFill="1" applyBorder="1" applyAlignment="1">
      <alignment horizontal="left" vertical="top"/>
    </xf>
    <xf numFmtId="4" fontId="5" fillId="2" borderId="35" xfId="158" applyNumberFormat="1" applyFont="1" applyFill="1" applyBorder="1" applyAlignment="1">
      <alignment wrapText="1"/>
    </xf>
    <xf numFmtId="0" fontId="6" fillId="22" borderId="35" xfId="0" applyFont="1" applyFill="1" applyBorder="1" applyAlignment="1">
      <alignment horizontal="center" wrapText="1"/>
    </xf>
    <xf numFmtId="174" fontId="6" fillId="22" borderId="35" xfId="0" applyNumberFormat="1" applyFont="1" applyFill="1" applyBorder="1"/>
    <xf numFmtId="0" fontId="6" fillId="2" borderId="35" xfId="0" applyFont="1" applyFill="1" applyBorder="1" applyAlignment="1">
      <alignment horizontal="center" wrapText="1"/>
    </xf>
    <xf numFmtId="174" fontId="6" fillId="2" borderId="35" xfId="0" applyNumberFormat="1" applyFont="1" applyFill="1" applyBorder="1"/>
    <xf numFmtId="174" fontId="35" fillId="2" borderId="35" xfId="0" applyNumberFormat="1" applyFont="1" applyFill="1" applyBorder="1" applyAlignment="1">
      <alignment horizontal="center"/>
    </xf>
    <xf numFmtId="0" fontId="6" fillId="2" borderId="35" xfId="0" applyFont="1" applyFill="1" applyBorder="1" applyAlignment="1">
      <alignment horizontal="left" wrapText="1"/>
    </xf>
    <xf numFmtId="0" fontId="6" fillId="2" borderId="35" xfId="5" applyFont="1" applyFill="1" applyBorder="1" applyAlignment="1">
      <alignment vertical="top" wrapText="1"/>
    </xf>
    <xf numFmtId="4" fontId="6" fillId="2" borderId="35" xfId="1" applyNumberFormat="1" applyFont="1" applyFill="1" applyBorder="1" applyAlignment="1"/>
    <xf numFmtId="4" fontId="6" fillId="2" borderId="35" xfId="1" applyNumberFormat="1" applyFont="1" applyFill="1" applyBorder="1" applyAlignment="1">
      <alignment horizontal="center"/>
    </xf>
    <xf numFmtId="174" fontId="5" fillId="2" borderId="35" xfId="0" applyNumberFormat="1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left" vertical="justify"/>
    </xf>
    <xf numFmtId="0" fontId="5" fillId="2" borderId="35" xfId="0" applyFont="1" applyFill="1" applyBorder="1" applyAlignment="1">
      <alignment horizontal="left" wrapText="1"/>
    </xf>
    <xf numFmtId="0" fontId="5" fillId="2" borderId="35" xfId="0" applyFont="1" applyFill="1" applyBorder="1" applyAlignment="1"/>
    <xf numFmtId="0" fontId="6" fillId="2" borderId="35" xfId="0" applyFont="1" applyFill="1" applyBorder="1" applyAlignment="1">
      <alignment horizontal="center"/>
    </xf>
    <xf numFmtId="1" fontId="5" fillId="2" borderId="35" xfId="0" applyNumberFormat="1" applyFont="1" applyFill="1" applyBorder="1" applyAlignment="1">
      <alignment horizontal="right"/>
    </xf>
    <xf numFmtId="0" fontId="6" fillId="22" borderId="35" xfId="0" applyFont="1" applyFill="1" applyBorder="1" applyAlignment="1">
      <alignment horizontal="center"/>
    </xf>
    <xf numFmtId="174" fontId="5" fillId="22" borderId="35" xfId="0" applyNumberFormat="1" applyFont="1" applyFill="1" applyBorder="1"/>
    <xf numFmtId="174" fontId="6" fillId="2" borderId="35" xfId="0" applyNumberFormat="1" applyFont="1" applyFill="1" applyBorder="1" applyAlignment="1">
      <alignment vertical="top" wrapText="1"/>
    </xf>
    <xf numFmtId="174" fontId="5" fillId="2" borderId="35" xfId="0" applyNumberFormat="1" applyFont="1" applyFill="1" applyBorder="1" applyAlignment="1">
      <alignment vertical="top" wrapText="1"/>
    </xf>
    <xf numFmtId="4" fontId="5" fillId="2" borderId="35" xfId="198" applyNumberFormat="1" applyFont="1" applyFill="1" applyBorder="1" applyAlignment="1">
      <alignment horizontal="right" vertical="top" wrapText="1"/>
    </xf>
    <xf numFmtId="4" fontId="5" fillId="2" borderId="35" xfId="0" applyNumberFormat="1" applyFont="1" applyFill="1" applyBorder="1" applyAlignment="1">
      <alignment horizontal="center" vertical="top" wrapText="1"/>
    </xf>
    <xf numFmtId="4" fontId="5" fillId="2" borderId="35" xfId="0" applyNumberFormat="1" applyFont="1" applyFill="1" applyBorder="1" applyAlignment="1" applyProtection="1">
      <alignment horizontal="right" vertical="top" wrapText="1"/>
      <protection locked="0"/>
    </xf>
    <xf numFmtId="4" fontId="5" fillId="2" borderId="35" xfId="0" applyNumberFormat="1" applyFont="1" applyFill="1" applyBorder="1" applyAlignment="1" applyProtection="1">
      <alignment horizontal="right" vertical="top"/>
      <protection locked="0"/>
    </xf>
    <xf numFmtId="4" fontId="5" fillId="2" borderId="35" xfId="10" applyNumberFormat="1" applyFont="1" applyFill="1" applyBorder="1" applyAlignment="1">
      <alignment vertical="center"/>
    </xf>
    <xf numFmtId="10" fontId="47" fillId="2" borderId="6" xfId="0" applyNumberFormat="1" applyFont="1" applyFill="1" applyBorder="1" applyProtection="1">
      <protection locked="0"/>
    </xf>
    <xf numFmtId="0" fontId="47" fillId="2" borderId="3" xfId="0" applyFont="1" applyFill="1" applyBorder="1" applyAlignment="1" applyProtection="1">
      <alignment horizontal="right" vertical="center"/>
    </xf>
    <xf numFmtId="10" fontId="47" fillId="2" borderId="3" xfId="88" applyNumberFormat="1" applyFont="1" applyFill="1" applyBorder="1" applyAlignment="1">
      <alignment horizontal="right"/>
    </xf>
    <xf numFmtId="174" fontId="47" fillId="2" borderId="0" xfId="0" applyNumberFormat="1" applyFont="1" applyFill="1" applyBorder="1" applyAlignment="1">
      <alignment horizontal="center" vertical="top" wrapText="1"/>
    </xf>
    <xf numFmtId="39" fontId="47" fillId="2" borderId="16" xfId="0" applyNumberFormat="1" applyFont="1" applyFill="1" applyBorder="1" applyAlignment="1">
      <alignment wrapText="1"/>
    </xf>
    <xf numFmtId="174" fontId="47" fillId="2" borderId="0" xfId="0" applyNumberFormat="1" applyFont="1" applyFill="1" applyBorder="1"/>
    <xf numFmtId="0" fontId="47" fillId="2" borderId="0" xfId="4" applyFont="1" applyFill="1" applyAlignment="1">
      <alignment vertical="top" wrapText="1"/>
    </xf>
    <xf numFmtId="0" fontId="5" fillId="2" borderId="35" xfId="0" applyFont="1" applyFill="1" applyBorder="1" applyAlignment="1">
      <alignment horizontal="right" wrapText="1"/>
    </xf>
    <xf numFmtId="0" fontId="47" fillId="2" borderId="35" xfId="0" applyFont="1" applyFill="1" applyBorder="1"/>
    <xf numFmtId="171" fontId="10" fillId="2" borderId="2" xfId="4" applyNumberFormat="1" applyFont="1" applyFill="1" applyBorder="1" applyAlignment="1">
      <alignment horizontal="right" wrapText="1"/>
    </xf>
    <xf numFmtId="0" fontId="6" fillId="2" borderId="35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6" fillId="2" borderId="35" xfId="0" applyFont="1" applyFill="1" applyBorder="1" applyAlignment="1">
      <alignment horizontal="right" wrapText="1"/>
    </xf>
    <xf numFmtId="39" fontId="5" fillId="2" borderId="35" xfId="0" applyNumberFormat="1" applyFont="1" applyFill="1" applyBorder="1" applyAlignment="1">
      <alignment horizontal="right"/>
    </xf>
    <xf numFmtId="0" fontId="5" fillId="22" borderId="3" xfId="0" applyFont="1" applyFill="1" applyBorder="1" applyAlignment="1">
      <alignment horizontal="right" wrapText="1"/>
    </xf>
    <xf numFmtId="171" fontId="9" fillId="59" borderId="1" xfId="4" applyNumberFormat="1" applyFont="1" applyFill="1" applyBorder="1" applyAlignment="1">
      <alignment horizontal="right"/>
    </xf>
    <xf numFmtId="172" fontId="5" fillId="2" borderId="35" xfId="0" applyNumberFormat="1" applyFont="1" applyFill="1" applyBorder="1" applyAlignment="1" applyProtection="1">
      <alignment horizontal="right" wrapText="1"/>
    </xf>
    <xf numFmtId="0" fontId="5" fillId="22" borderId="35" xfId="0" applyFont="1" applyFill="1" applyBorder="1" applyAlignment="1">
      <alignment horizontal="right"/>
    </xf>
    <xf numFmtId="172" fontId="10" fillId="2" borderId="35" xfId="0" applyNumberFormat="1" applyFont="1" applyFill="1" applyBorder="1" applyAlignment="1" applyProtection="1">
      <alignment horizontal="right"/>
    </xf>
    <xf numFmtId="4" fontId="50" fillId="34" borderId="35" xfId="64" applyNumberFormat="1" applyFont="1" applyFill="1" applyBorder="1" applyAlignment="1"/>
    <xf numFmtId="4" fontId="50" fillId="2" borderId="35" xfId="64" applyNumberFormat="1" applyFont="1" applyFill="1" applyBorder="1" applyAlignment="1"/>
    <xf numFmtId="0" fontId="6" fillId="2" borderId="35" xfId="0" applyFont="1" applyFill="1" applyBorder="1" applyAlignment="1">
      <alignment horizontal="center" vertical="center" wrapText="1"/>
    </xf>
    <xf numFmtId="0" fontId="35" fillId="2" borderId="0" xfId="707" applyFont="1" applyFill="1" applyAlignment="1">
      <alignment vertical="top"/>
    </xf>
    <xf numFmtId="0" fontId="5" fillId="2" borderId="0" xfId="707" applyFont="1" applyFill="1" applyAlignment="1">
      <alignment vertical="top"/>
    </xf>
    <xf numFmtId="0" fontId="35" fillId="0" borderId="0" xfId="0" applyFont="1"/>
    <xf numFmtId="2" fontId="35" fillId="2" borderId="0" xfId="0" applyNumberFormat="1" applyFont="1" applyFill="1" applyBorder="1"/>
    <xf numFmtId="4" fontId="35" fillId="0" borderId="0" xfId="0" applyNumberFormat="1" applyFont="1"/>
    <xf numFmtId="0" fontId="35" fillId="36" borderId="0" xfId="707" applyFont="1" applyFill="1" applyAlignment="1">
      <alignment vertical="top"/>
    </xf>
    <xf numFmtId="4" fontId="35" fillId="36" borderId="0" xfId="202" applyNumberFormat="1" applyFont="1" applyFill="1" applyBorder="1" applyAlignment="1"/>
    <xf numFmtId="4" fontId="35" fillId="2" borderId="35" xfId="64" applyNumberFormat="1" applyFont="1" applyFill="1" applyBorder="1" applyAlignment="1"/>
    <xf numFmtId="0" fontId="50" fillId="2" borderId="0" xfId="707" applyFont="1" applyFill="1" applyAlignment="1">
      <alignment vertical="top"/>
    </xf>
    <xf numFmtId="0" fontId="5" fillId="2" borderId="42" xfId="5" applyFont="1" applyFill="1" applyBorder="1"/>
    <xf numFmtId="0" fontId="5" fillId="0" borderId="44" xfId="0" applyFont="1" applyBorder="1"/>
    <xf numFmtId="0" fontId="7" fillId="2" borderId="0" xfId="0" applyFont="1" applyFill="1"/>
    <xf numFmtId="0" fontId="7" fillId="2" borderId="4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right" vertical="center"/>
    </xf>
    <xf numFmtId="194" fontId="5" fillId="2" borderId="35" xfId="0" applyNumberFormat="1" applyFont="1" applyFill="1" applyBorder="1" applyAlignment="1">
      <alignment horizontal="right" vertical="center" wrapText="1"/>
    </xf>
    <xf numFmtId="173" fontId="6" fillId="2" borderId="35" xfId="0" applyNumberFormat="1" applyFont="1" applyFill="1" applyBorder="1" applyAlignment="1" applyProtection="1">
      <alignment horizontal="right" vertical="justify" wrapText="1"/>
    </xf>
    <xf numFmtId="2" fontId="5" fillId="2" borderId="35" xfId="0" applyNumberFormat="1" applyFont="1" applyFill="1" applyBorder="1" applyAlignment="1">
      <alignment horizontal="right" vertical="center"/>
    </xf>
    <xf numFmtId="39" fontId="5" fillId="2" borderId="0" xfId="94" applyFont="1" applyFill="1" applyBorder="1"/>
    <xf numFmtId="178" fontId="5" fillId="2" borderId="35" xfId="0" applyNumberFormat="1" applyFont="1" applyFill="1" applyBorder="1" applyAlignment="1">
      <alignment horizontal="right" vertical="center"/>
    </xf>
    <xf numFmtId="174" fontId="5" fillId="2" borderId="3" xfId="0" applyNumberFormat="1" applyFont="1" applyFill="1" applyBorder="1" applyAlignment="1">
      <alignment vertical="center" wrapText="1"/>
    </xf>
    <xf numFmtId="174" fontId="5" fillId="2" borderId="16" xfId="0" applyNumberFormat="1" applyFont="1" applyFill="1" applyBorder="1" applyAlignment="1">
      <alignment vertical="center" wrapText="1"/>
    </xf>
    <xf numFmtId="2" fontId="5" fillId="2" borderId="35" xfId="0" applyNumberFormat="1" applyFont="1" applyFill="1" applyBorder="1" applyAlignment="1">
      <alignment horizontal="right" vertical="center" wrapText="1"/>
    </xf>
    <xf numFmtId="194" fontId="6" fillId="2" borderId="35" xfId="0" applyNumberFormat="1" applyFont="1" applyFill="1" applyBorder="1" applyAlignment="1">
      <alignment horizontal="center" vertical="center" wrapText="1"/>
    </xf>
    <xf numFmtId="1" fontId="5" fillId="2" borderId="35" xfId="0" applyNumberFormat="1" applyFont="1" applyFill="1" applyBorder="1" applyAlignment="1">
      <alignment horizontal="right" vertical="center" wrapText="1"/>
    </xf>
    <xf numFmtId="1" fontId="6" fillId="2" borderId="35" xfId="0" applyNumberFormat="1" applyFont="1" applyFill="1" applyBorder="1" applyAlignment="1">
      <alignment horizontal="right" vertical="center" wrapText="1"/>
    </xf>
    <xf numFmtId="194" fontId="5" fillId="22" borderId="35" xfId="0" applyNumberFormat="1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center" vertical="center" wrapText="1"/>
    </xf>
    <xf numFmtId="43" fontId="5" fillId="2" borderId="35" xfId="198" applyFont="1" applyFill="1" applyBorder="1" applyAlignment="1">
      <alignment horizontal="center" vertical="center" wrapText="1"/>
    </xf>
    <xf numFmtId="0" fontId="10" fillId="2" borderId="35" xfId="0" applyNumberFormat="1" applyFont="1" applyFill="1" applyBorder="1" applyAlignment="1">
      <alignment vertical="top" wrapText="1"/>
    </xf>
    <xf numFmtId="2" fontId="5" fillId="0" borderId="0" xfId="0" applyNumberFormat="1" applyFont="1"/>
    <xf numFmtId="0" fontId="14" fillId="38" borderId="0" xfId="0" applyFont="1" applyFill="1" applyBorder="1"/>
    <xf numFmtId="0" fontId="14" fillId="2" borderId="0" xfId="0" applyFont="1" applyFill="1" applyBorder="1"/>
    <xf numFmtId="0" fontId="14" fillId="34" borderId="0" xfId="0" applyFont="1" applyFill="1" applyBorder="1"/>
    <xf numFmtId="0" fontId="14" fillId="36" borderId="0" xfId="0" applyFont="1" applyFill="1" applyBorder="1"/>
    <xf numFmtId="0" fontId="67" fillId="38" borderId="0" xfId="0" applyFont="1" applyFill="1" applyBorder="1"/>
    <xf numFmtId="0" fontId="10" fillId="2" borderId="3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right" wrapText="1"/>
    </xf>
    <xf numFmtId="2" fontId="14" fillId="2" borderId="3" xfId="0" applyNumberFormat="1" applyFont="1" applyFill="1" applyBorder="1"/>
    <xf numFmtId="0" fontId="14" fillId="4" borderId="0" xfId="0" applyFont="1" applyFill="1" applyBorder="1"/>
    <xf numFmtId="0" fontId="5" fillId="4" borderId="0" xfId="0" applyFont="1" applyFill="1"/>
    <xf numFmtId="4" fontId="5" fillId="4" borderId="0" xfId="0" applyNumberFormat="1" applyFont="1" applyFill="1"/>
    <xf numFmtId="43" fontId="14" fillId="2" borderId="0" xfId="0" applyNumberFormat="1" applyFont="1" applyFill="1" applyBorder="1"/>
    <xf numFmtId="0" fontId="14" fillId="36" borderId="0" xfId="0" applyFont="1" applyFill="1"/>
    <xf numFmtId="0" fontId="14" fillId="0" borderId="0" xfId="0" applyFont="1"/>
    <xf numFmtId="170" fontId="5" fillId="2" borderId="0" xfId="232" applyFont="1" applyFill="1" applyBorder="1" applyAlignment="1">
      <alignment vertical="top"/>
    </xf>
    <xf numFmtId="0" fontId="14" fillId="22" borderId="0" xfId="0" applyFont="1" applyFill="1"/>
    <xf numFmtId="0" fontId="14" fillId="0" borderId="0" xfId="0" applyFont="1" applyBorder="1"/>
    <xf numFmtId="0" fontId="67" fillId="36" borderId="0" xfId="0" applyFont="1" applyFill="1" applyBorder="1"/>
    <xf numFmtId="4" fontId="61" fillId="41" borderId="0" xfId="0" applyNumberFormat="1" applyFont="1" applyFill="1" applyBorder="1"/>
    <xf numFmtId="4" fontId="14" fillId="36" borderId="0" xfId="0" applyNumberFormat="1" applyFont="1" applyFill="1" applyBorder="1"/>
    <xf numFmtId="0" fontId="14" fillId="0" borderId="0" xfId="0" applyFont="1" applyBorder="1" applyAlignment="1">
      <alignment vertical="justify"/>
    </xf>
    <xf numFmtId="39" fontId="14" fillId="0" borderId="0" xfId="0" applyNumberFormat="1" applyFont="1" applyBorder="1" applyAlignment="1">
      <alignment vertical="justify"/>
    </xf>
    <xf numFmtId="0" fontId="14" fillId="0" borderId="0" xfId="0" applyFont="1" applyAlignment="1">
      <alignment vertical="justify"/>
    </xf>
    <xf numFmtId="39" fontId="14" fillId="0" borderId="0" xfId="0" applyNumberFormat="1" applyFont="1" applyBorder="1"/>
    <xf numFmtId="4" fontId="14" fillId="0" borderId="0" xfId="0" applyNumberFormat="1" applyFont="1" applyBorder="1"/>
    <xf numFmtId="43" fontId="14" fillId="36" borderId="0" xfId="0" applyNumberFormat="1" applyFont="1" applyFill="1" applyBorder="1"/>
    <xf numFmtId="0" fontId="5" fillId="2" borderId="0" xfId="707" applyFont="1" applyFill="1" applyBorder="1" applyAlignment="1">
      <alignment vertical="top"/>
    </xf>
    <xf numFmtId="170" fontId="5" fillId="2" borderId="0" xfId="232" applyFont="1" applyFill="1" applyBorder="1"/>
    <xf numFmtId="4" fontId="5" fillId="0" borderId="43" xfId="0" applyNumberFormat="1" applyFont="1" applyBorder="1"/>
    <xf numFmtId="0" fontId="5" fillId="2" borderId="35" xfId="0" applyFont="1" applyFill="1" applyBorder="1" applyAlignment="1">
      <alignment vertical="center" wrapText="1"/>
    </xf>
    <xf numFmtId="0" fontId="5" fillId="2" borderId="0" xfId="4" applyFont="1" applyFill="1" applyAlignment="1">
      <alignment vertical="center" wrapText="1"/>
    </xf>
    <xf numFmtId="193" fontId="11" fillId="2" borderId="35" xfId="0" applyNumberFormat="1" applyFont="1" applyFill="1" applyBorder="1" applyAlignment="1">
      <alignment vertical="center" wrapText="1"/>
    </xf>
    <xf numFmtId="4" fontId="11" fillId="2" borderId="35" xfId="0" applyNumberFormat="1" applyFont="1" applyFill="1" applyBorder="1" applyAlignment="1">
      <alignment horizontal="center" vertical="center" wrapText="1"/>
    </xf>
    <xf numFmtId="4" fontId="5" fillId="2" borderId="35" xfId="0" applyNumberFormat="1" applyFont="1" applyFill="1" applyBorder="1" applyAlignment="1">
      <alignment vertical="center" wrapText="1"/>
    </xf>
    <xf numFmtId="172" fontId="5" fillId="2" borderId="35" xfId="706" applyNumberFormat="1" applyFont="1" applyFill="1" applyBorder="1" applyAlignment="1" applyProtection="1">
      <alignment horizontal="right"/>
    </xf>
    <xf numFmtId="0" fontId="5" fillId="2" borderId="35" xfId="0" applyNumberFormat="1" applyFont="1" applyFill="1" applyBorder="1" applyAlignment="1">
      <alignment horizontal="left" vertical="justify" wrapText="1"/>
    </xf>
    <xf numFmtId="4" fontId="5" fillId="2" borderId="35" xfId="143" applyNumberFormat="1" applyFont="1" applyFill="1" applyBorder="1" applyAlignment="1" applyProtection="1">
      <alignment horizontal="right" vertical="center" wrapText="1"/>
    </xf>
    <xf numFmtId="4" fontId="5" fillId="2" borderId="35" xfId="143" applyNumberFormat="1" applyFont="1" applyFill="1" applyBorder="1" applyAlignment="1" applyProtection="1">
      <alignment horizontal="right" vertical="center" wrapText="1"/>
      <protection locked="0"/>
    </xf>
    <xf numFmtId="172" fontId="5" fillId="2" borderId="35" xfId="0" applyNumberFormat="1" applyFont="1" applyFill="1" applyBorder="1" applyAlignment="1">
      <alignment horizontal="right" wrapText="1"/>
    </xf>
    <xf numFmtId="0" fontId="5" fillId="2" borderId="35" xfId="0" applyNumberFormat="1" applyFont="1" applyFill="1" applyBorder="1" applyAlignment="1">
      <alignment horizontal="left"/>
    </xf>
    <xf numFmtId="0" fontId="5" fillId="2" borderId="35" xfId="0" applyNumberFormat="1" applyFont="1" applyFill="1" applyBorder="1" applyAlignment="1">
      <alignment horizontal="left" wrapText="1"/>
    </xf>
    <xf numFmtId="193" fontId="5" fillId="2" borderId="35" xfId="0" applyNumberFormat="1" applyFont="1" applyFill="1" applyBorder="1" applyAlignment="1">
      <alignment vertical="center" wrapText="1"/>
    </xf>
    <xf numFmtId="4" fontId="35" fillId="2" borderId="35" xfId="143" applyNumberFormat="1" applyFont="1" applyFill="1" applyBorder="1" applyAlignment="1">
      <alignment horizontal="right" vertical="center" wrapText="1"/>
    </xf>
    <xf numFmtId="4" fontId="35" fillId="2" borderId="35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/>
    </xf>
    <xf numFmtId="4" fontId="5" fillId="2" borderId="35" xfId="198" applyNumberFormat="1" applyFont="1" applyFill="1" applyBorder="1" applyAlignment="1">
      <alignment horizontal="right" vertical="center" wrapText="1"/>
    </xf>
    <xf numFmtId="4" fontId="5" fillId="2" borderId="35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35" xfId="0" applyNumberFormat="1" applyFont="1" applyFill="1" applyBorder="1" applyAlignment="1" applyProtection="1">
      <alignment horizontal="right" vertical="center"/>
      <protection locked="0"/>
    </xf>
    <xf numFmtId="174" fontId="5" fillId="2" borderId="35" xfId="3" applyNumberFormat="1" applyFont="1" applyFill="1" applyBorder="1" applyAlignment="1">
      <alignment vertical="top" wrapText="1"/>
    </xf>
    <xf numFmtId="0" fontId="6" fillId="2" borderId="35" xfId="0" applyNumberFormat="1" applyFont="1" applyFill="1" applyBorder="1" applyAlignment="1">
      <alignment horizontal="left" vertical="justify" wrapText="1"/>
    </xf>
    <xf numFmtId="4" fontId="6" fillId="2" borderId="35" xfId="0" applyNumberFormat="1" applyFont="1" applyFill="1" applyBorder="1" applyAlignment="1">
      <alignment horizontal="center"/>
    </xf>
    <xf numFmtId="4" fontId="6" fillId="2" borderId="35" xfId="143" applyNumberFormat="1" applyFont="1" applyFill="1" applyBorder="1" applyAlignment="1" applyProtection="1">
      <alignment horizontal="right" wrapText="1"/>
      <protection locked="0"/>
    </xf>
    <xf numFmtId="172" fontId="6" fillId="2" borderId="35" xfId="0" applyNumberFormat="1" applyFont="1" applyFill="1" applyBorder="1" applyAlignment="1">
      <alignment horizontal="right"/>
    </xf>
    <xf numFmtId="212" fontId="6" fillId="2" borderId="35" xfId="6" applyNumberFormat="1" applyFont="1" applyFill="1" applyBorder="1" applyAlignment="1" applyProtection="1">
      <alignment horizontal="right"/>
    </xf>
    <xf numFmtId="0" fontId="6" fillId="2" borderId="35" xfId="227" applyFont="1" applyFill="1" applyBorder="1" applyAlignment="1">
      <alignment vertical="top" wrapText="1"/>
    </xf>
    <xf numFmtId="4" fontId="5" fillId="2" borderId="35" xfId="716" applyNumberFormat="1" applyFont="1" applyFill="1" applyBorder="1" applyAlignment="1">
      <alignment vertical="top"/>
    </xf>
    <xf numFmtId="4" fontId="5" fillId="2" borderId="35" xfId="227" applyNumberFormat="1" applyFont="1" applyFill="1" applyBorder="1" applyAlignment="1">
      <alignment horizontal="center" vertical="top"/>
    </xf>
    <xf numFmtId="4" fontId="5" fillId="2" borderId="35" xfId="387" applyNumberFormat="1" applyFont="1" applyFill="1" applyBorder="1" applyAlignment="1">
      <alignment vertical="top" wrapText="1"/>
    </xf>
    <xf numFmtId="173" fontId="6" fillId="2" borderId="35" xfId="0" applyNumberFormat="1" applyFont="1" applyFill="1" applyBorder="1" applyAlignment="1">
      <alignment horizontal="right"/>
    </xf>
    <xf numFmtId="4" fontId="5" fillId="2" borderId="35" xfId="143" applyNumberFormat="1" applyFont="1" applyFill="1" applyBorder="1" applyAlignment="1">
      <alignment horizontal="right" vertical="top" wrapText="1"/>
    </xf>
    <xf numFmtId="4" fontId="5" fillId="2" borderId="35" xfId="143" applyNumberFormat="1" applyFont="1" applyFill="1" applyBorder="1" applyAlignment="1">
      <alignment horizontal="center" vertical="top"/>
    </xf>
    <xf numFmtId="4" fontId="5" fillId="2" borderId="35" xfId="6" applyNumberFormat="1" applyFont="1" applyFill="1" applyBorder="1" applyAlignment="1">
      <alignment horizontal="right" vertical="top" wrapText="1"/>
    </xf>
    <xf numFmtId="172" fontId="5" fillId="2" borderId="35" xfId="0" applyNumberFormat="1" applyFont="1" applyFill="1" applyBorder="1" applyAlignment="1">
      <alignment horizontal="right"/>
    </xf>
    <xf numFmtId="4" fontId="5" fillId="2" borderId="35" xfId="0" applyNumberFormat="1" applyFont="1" applyFill="1" applyBorder="1" applyAlignment="1">
      <alignment horizontal="right" vertical="top"/>
    </xf>
    <xf numFmtId="174" fontId="5" fillId="2" borderId="35" xfId="143" applyNumberFormat="1" applyFont="1" applyFill="1" applyBorder="1" applyAlignment="1" applyProtection="1">
      <alignment horizontal="right" vertical="top" wrapText="1"/>
      <protection locked="0"/>
    </xf>
    <xf numFmtId="39" fontId="5" fillId="2" borderId="35" xfId="0" applyNumberFormat="1" applyFont="1" applyFill="1" applyBorder="1" applyAlignment="1" applyProtection="1">
      <alignment vertical="top"/>
      <protection locked="0"/>
    </xf>
    <xf numFmtId="0" fontId="6" fillId="2" borderId="35" xfId="0" applyNumberFormat="1" applyFont="1" applyFill="1" applyBorder="1" applyAlignment="1">
      <alignment vertical="top" wrapText="1"/>
    </xf>
    <xf numFmtId="4" fontId="6" fillId="2" borderId="35" xfId="0" applyNumberFormat="1" applyFont="1" applyFill="1" applyBorder="1" applyAlignment="1">
      <alignment horizontal="center" vertical="top"/>
    </xf>
    <xf numFmtId="174" fontId="6" fillId="2" borderId="35" xfId="143" applyNumberFormat="1" applyFont="1" applyFill="1" applyBorder="1" applyAlignment="1" applyProtection="1">
      <alignment horizontal="right" vertical="top" wrapText="1"/>
      <protection locked="0"/>
    </xf>
    <xf numFmtId="172" fontId="35" fillId="2" borderId="35" xfId="0" applyNumberFormat="1" applyFont="1" applyFill="1" applyBorder="1" applyAlignment="1">
      <alignment horizontal="right"/>
    </xf>
    <xf numFmtId="4" fontId="5" fillId="2" borderId="35" xfId="387" applyNumberFormat="1" applyFont="1" applyFill="1" applyBorder="1" applyAlignment="1">
      <alignment horizontal="center" vertical="top" wrapText="1"/>
    </xf>
    <xf numFmtId="4" fontId="6" fillId="2" borderId="35" xfId="0" applyNumberFormat="1" applyFont="1" applyFill="1" applyBorder="1" applyAlignment="1">
      <alignment vertical="top"/>
    </xf>
    <xf numFmtId="174" fontId="5" fillId="2" borderId="35" xfId="210" applyNumberFormat="1" applyFont="1" applyFill="1" applyBorder="1" applyAlignment="1">
      <alignment vertical="top"/>
    </xf>
    <xf numFmtId="0" fontId="5" fillId="2" borderId="35" xfId="0" applyFont="1" applyFill="1" applyBorder="1" applyAlignment="1" applyProtection="1">
      <alignment horizontal="right"/>
    </xf>
    <xf numFmtId="4" fontId="5" fillId="2" borderId="35" xfId="233" applyNumberFormat="1" applyFont="1" applyFill="1" applyBorder="1" applyAlignment="1"/>
    <xf numFmtId="4" fontId="5" fillId="2" borderId="35" xfId="158" applyNumberFormat="1" applyFont="1" applyFill="1" applyBorder="1" applyAlignment="1">
      <alignment horizontal="right" wrapText="1"/>
    </xf>
    <xf numFmtId="0" fontId="5" fillId="2" borderId="35" xfId="0" applyFont="1" applyFill="1" applyBorder="1" applyAlignment="1" applyProtection="1">
      <alignment horizontal="right" vertical="center" wrapText="1"/>
    </xf>
    <xf numFmtId="4" fontId="5" fillId="2" borderId="0" xfId="707" applyNumberFormat="1" applyFont="1" applyFill="1" applyBorder="1" applyAlignment="1">
      <alignment vertical="top"/>
    </xf>
    <xf numFmtId="0" fontId="5" fillId="2" borderId="35" xfId="210" applyFont="1" applyFill="1" applyBorder="1" applyAlignment="1">
      <alignment vertical="top" wrapText="1"/>
    </xf>
    <xf numFmtId="4" fontId="5" fillId="2" borderId="35" xfId="210" applyNumberFormat="1" applyFont="1" applyFill="1" applyBorder="1" applyAlignment="1">
      <alignment horizontal="right"/>
    </xf>
    <xf numFmtId="4" fontId="5" fillId="2" borderId="35" xfId="210" applyNumberFormat="1" applyFont="1" applyFill="1" applyBorder="1" applyAlignment="1">
      <alignment horizontal="center"/>
    </xf>
    <xf numFmtId="43" fontId="5" fillId="2" borderId="35" xfId="198" applyFont="1" applyFill="1" applyBorder="1" applyAlignment="1">
      <alignment horizontal="right"/>
    </xf>
    <xf numFmtId="0" fontId="47" fillId="2" borderId="35" xfId="0" applyFont="1" applyFill="1" applyBorder="1" applyAlignment="1" applyProtection="1">
      <alignment horizontal="right"/>
    </xf>
    <xf numFmtId="0" fontId="47" fillId="2" borderId="35" xfId="210" applyFont="1" applyFill="1" applyBorder="1" applyAlignment="1">
      <alignment vertical="top" wrapText="1"/>
    </xf>
    <xf numFmtId="4" fontId="47" fillId="2" borderId="35" xfId="0" applyNumberFormat="1" applyFont="1" applyFill="1" applyBorder="1" applyAlignment="1">
      <alignment horizontal="right"/>
    </xf>
    <xf numFmtId="4" fontId="47" fillId="2" borderId="35" xfId="210" applyNumberFormat="1" applyFont="1" applyFill="1" applyBorder="1" applyAlignment="1">
      <alignment horizontal="center"/>
    </xf>
    <xf numFmtId="174" fontId="47" fillId="2" borderId="35" xfId="210" applyNumberFormat="1" applyFont="1" applyFill="1" applyBorder="1" applyAlignment="1"/>
    <xf numFmtId="0" fontId="5" fillId="2" borderId="35" xfId="0" applyFont="1" applyFill="1" applyBorder="1" applyAlignment="1" applyProtection="1">
      <alignment horizontal="center" vertical="center"/>
    </xf>
    <xf numFmtId="174" fontId="5" fillId="2" borderId="35" xfId="210" applyNumberFormat="1" applyFont="1" applyFill="1" applyBorder="1" applyAlignment="1"/>
    <xf numFmtId="4" fontId="5" fillId="2" borderId="35" xfId="210" applyNumberFormat="1" applyFont="1" applyFill="1" applyBorder="1" applyAlignment="1">
      <alignment horizontal="right" vertical="center"/>
    </xf>
    <xf numFmtId="4" fontId="5" fillId="2" borderId="35" xfId="210" applyNumberFormat="1" applyFont="1" applyFill="1" applyBorder="1" applyAlignment="1">
      <alignment horizontal="center" vertical="center"/>
    </xf>
    <xf numFmtId="43" fontId="5" fillId="2" borderId="35" xfId="198" applyFont="1" applyFill="1" applyBorder="1" applyAlignment="1">
      <alignment horizontal="right" vertical="center"/>
    </xf>
    <xf numFmtId="4" fontId="6" fillId="39" borderId="26" xfId="0" applyNumberFormat="1" applyFont="1" applyFill="1" applyBorder="1" applyAlignment="1">
      <alignment wrapText="1"/>
    </xf>
    <xf numFmtId="172" fontId="5" fillId="2" borderId="35" xfId="706" applyNumberFormat="1" applyFont="1" applyFill="1" applyBorder="1" applyAlignment="1" applyProtection="1">
      <alignment horizontal="right" vertical="center"/>
    </xf>
    <xf numFmtId="0" fontId="67" fillId="2" borderId="0" xfId="0" applyFont="1" applyFill="1" applyBorder="1"/>
    <xf numFmtId="4" fontId="35" fillId="2" borderId="35" xfId="143" applyNumberFormat="1" applyFont="1" applyFill="1" applyBorder="1" applyAlignment="1">
      <alignment horizontal="center" vertical="center"/>
    </xf>
    <xf numFmtId="4" fontId="35" fillId="2" borderId="35" xfId="0" applyNumberFormat="1" applyFont="1" applyFill="1" applyBorder="1" applyAlignment="1">
      <alignment vertical="center"/>
    </xf>
    <xf numFmtId="4" fontId="35" fillId="2" borderId="35" xfId="0" applyNumberFormat="1" applyFont="1" applyFill="1" applyBorder="1" applyAlignment="1">
      <alignment horizontal="center" vertical="center"/>
    </xf>
    <xf numFmtId="4" fontId="35" fillId="2" borderId="35" xfId="143" applyNumberFormat="1" applyFont="1" applyFill="1" applyBorder="1" applyAlignment="1" applyProtection="1">
      <alignment horizontal="right" vertical="center" wrapText="1"/>
      <protection locked="0"/>
    </xf>
    <xf numFmtId="173" fontId="10" fillId="2" borderId="35" xfId="0" applyNumberFormat="1" applyFont="1" applyFill="1" applyBorder="1" applyAlignment="1" applyProtection="1">
      <alignment horizontal="right" vertical="center" wrapText="1"/>
    </xf>
    <xf numFmtId="178" fontId="5" fillId="2" borderId="35" xfId="0" applyNumberFormat="1" applyFont="1" applyFill="1" applyBorder="1" applyAlignment="1">
      <alignment horizontal="right" vertical="center" wrapText="1"/>
    </xf>
    <xf numFmtId="194" fontId="5" fillId="2" borderId="3" xfId="0" applyNumberFormat="1" applyFont="1" applyFill="1" applyBorder="1" applyAlignment="1">
      <alignment horizontal="right" vertical="center" wrapText="1"/>
    </xf>
    <xf numFmtId="172" fontId="5" fillId="2" borderId="35" xfId="0" applyNumberFormat="1" applyFont="1" applyFill="1" applyBorder="1" applyAlignment="1">
      <alignment horizontal="right" vertical="center" wrapText="1"/>
    </xf>
    <xf numFmtId="10" fontId="47" fillId="2" borderId="35" xfId="88" applyNumberFormat="1" applyFont="1" applyFill="1" applyBorder="1" applyAlignment="1">
      <alignment horizontal="right"/>
    </xf>
    <xf numFmtId="0" fontId="47" fillId="2" borderId="35" xfId="0" applyFont="1" applyFill="1" applyBorder="1" applyAlignment="1" applyProtection="1">
      <alignment horizontal="right" vertical="center" wrapText="1"/>
    </xf>
    <xf numFmtId="174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top"/>
    </xf>
    <xf numFmtId="0" fontId="34" fillId="2" borderId="0" xfId="0" applyFont="1" applyFill="1"/>
    <xf numFmtId="0" fontId="34" fillId="2" borderId="0" xfId="0" applyFont="1" applyFill="1" applyBorder="1"/>
    <xf numFmtId="4" fontId="51" fillId="2" borderId="3" xfId="64" applyNumberFormat="1" applyFont="1" applyFill="1" applyBorder="1" applyAlignment="1"/>
    <xf numFmtId="2" fontId="14" fillId="2" borderId="6" xfId="0" applyNumberFormat="1" applyFont="1" applyFill="1" applyBorder="1"/>
    <xf numFmtId="2" fontId="14" fillId="2" borderId="0" xfId="0" applyNumberFormat="1" applyFont="1" applyFill="1" applyBorder="1"/>
    <xf numFmtId="4" fontId="5" fillId="2" borderId="0" xfId="158" applyNumberFormat="1" applyFont="1" applyFill="1" applyBorder="1" applyAlignment="1">
      <alignment horizontal="right" wrapText="1"/>
    </xf>
    <xf numFmtId="2" fontId="14" fillId="2" borderId="16" xfId="0" applyNumberFormat="1" applyFont="1" applyFill="1" applyBorder="1"/>
    <xf numFmtId="0" fontId="35" fillId="2" borderId="0" xfId="0" applyFont="1" applyFill="1" applyBorder="1" applyAlignment="1"/>
    <xf numFmtId="0" fontId="5" fillId="2" borderId="0" xfId="4" applyFont="1" applyFill="1" applyBorder="1" applyAlignment="1">
      <alignment vertical="top" wrapText="1"/>
    </xf>
    <xf numFmtId="0" fontId="14" fillId="2" borderId="0" xfId="0" applyFont="1" applyFill="1"/>
    <xf numFmtId="0" fontId="35" fillId="2" borderId="0" xfId="0" applyFont="1" applyFill="1" applyBorder="1" applyAlignment="1">
      <alignment vertical="justify" wrapText="1"/>
    </xf>
    <xf numFmtId="0" fontId="14" fillId="2" borderId="0" xfId="0" applyFont="1" applyFill="1" applyAlignment="1">
      <alignment vertical="justify" wrapText="1"/>
    </xf>
    <xf numFmtId="0" fontId="35" fillId="2" borderId="0" xfId="1" applyNumberFormat="1" applyFont="1" applyFill="1" applyBorder="1"/>
    <xf numFmtId="39" fontId="5" fillId="2" borderId="0" xfId="0" applyNumberFormat="1" applyFont="1" applyFill="1" applyBorder="1" applyAlignment="1">
      <alignment wrapText="1"/>
    </xf>
    <xf numFmtId="174" fontId="36" fillId="2" borderId="35" xfId="0" applyNumberFormat="1" applyFont="1" applyFill="1" applyBorder="1" applyAlignment="1">
      <alignment horizontal="center"/>
    </xf>
    <xf numFmtId="194" fontId="35" fillId="2" borderId="35" xfId="0" applyNumberFormat="1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right"/>
    </xf>
    <xf numFmtId="0" fontId="5" fillId="2" borderId="7" xfId="0" applyFont="1" applyFill="1" applyBorder="1"/>
    <xf numFmtId="2" fontId="5" fillId="2" borderId="7" xfId="0" applyNumberFormat="1" applyFont="1" applyFill="1" applyBorder="1" applyAlignment="1">
      <alignment horizontal="right" vertical="center" wrapText="1"/>
    </xf>
    <xf numFmtId="0" fontId="35" fillId="2" borderId="6" xfId="0" applyFont="1" applyFill="1" applyBorder="1"/>
    <xf numFmtId="174" fontId="35" fillId="2" borderId="6" xfId="201" applyNumberFormat="1" applyFont="1" applyFill="1" applyBorder="1" applyAlignment="1">
      <alignment horizontal="right"/>
    </xf>
    <xf numFmtId="174" fontId="52" fillId="36" borderId="0" xfId="0" applyNumberFormat="1" applyFont="1" applyFill="1" applyBorder="1"/>
    <xf numFmtId="174" fontId="6" fillId="36" borderId="0" xfId="0" applyNumberFormat="1" applyFont="1" applyFill="1" applyBorder="1"/>
    <xf numFmtId="174" fontId="7" fillId="36" borderId="0" xfId="0" applyNumberFormat="1" applyFont="1" applyFill="1" applyBorder="1"/>
    <xf numFmtId="0" fontId="5" fillId="2" borderId="0" xfId="4" applyFont="1" applyFill="1" applyBorder="1"/>
    <xf numFmtId="170" fontId="7" fillId="2" borderId="0" xfId="3" applyNumberFormat="1" applyFont="1" applyFill="1" applyBorder="1"/>
    <xf numFmtId="170" fontId="5" fillId="22" borderId="0" xfId="3" applyNumberFormat="1" applyFont="1" applyFill="1" applyBorder="1" applyAlignment="1">
      <alignment horizontal="center"/>
    </xf>
    <xf numFmtId="0" fontId="5" fillId="22" borderId="0" xfId="4" applyFont="1" applyFill="1" applyBorder="1" applyAlignment="1">
      <alignment horizontal="center"/>
    </xf>
    <xf numFmtId="170" fontId="35" fillId="2" borderId="0" xfId="3" applyNumberFormat="1" applyFont="1" applyFill="1" applyBorder="1" applyAlignment="1">
      <alignment vertical="top" wrapText="1"/>
    </xf>
    <xf numFmtId="0" fontId="35" fillId="2" borderId="0" xfId="5" applyFont="1" applyFill="1" applyBorder="1"/>
    <xf numFmtId="0" fontId="6" fillId="0" borderId="0" xfId="0" applyFont="1" applyFill="1" applyBorder="1" applyAlignment="1">
      <alignment vertical="top" wrapText="1"/>
    </xf>
    <xf numFmtId="4" fontId="50" fillId="34" borderId="0" xfId="64" applyNumberFormat="1" applyFont="1" applyFill="1" applyBorder="1" applyAlignment="1"/>
    <xf numFmtId="0" fontId="35" fillId="23" borderId="0" xfId="0" applyFont="1" applyFill="1" applyBorder="1"/>
    <xf numFmtId="43" fontId="35" fillId="2" borderId="0" xfId="5" applyNumberFormat="1" applyFont="1" applyFill="1" applyBorder="1"/>
    <xf numFmtId="170" fontId="5" fillId="2" borderId="0" xfId="3" applyNumberFormat="1" applyFont="1" applyFill="1" applyBorder="1" applyAlignment="1">
      <alignment vertical="center" wrapText="1"/>
    </xf>
    <xf numFmtId="0" fontId="5" fillId="2" borderId="0" xfId="5" applyFont="1" applyFill="1" applyBorder="1" applyAlignment="1">
      <alignment vertical="center" wrapText="1"/>
    </xf>
    <xf numFmtId="170" fontId="5" fillId="3" borderId="0" xfId="3" applyNumberFormat="1" applyFont="1" applyFill="1" applyBorder="1" applyAlignment="1">
      <alignment vertical="top" wrapText="1"/>
    </xf>
    <xf numFmtId="43" fontId="5" fillId="3" borderId="0" xfId="5" applyNumberFormat="1" applyFont="1" applyFill="1" applyBorder="1"/>
    <xf numFmtId="43" fontId="6" fillId="0" borderId="0" xfId="0" applyNumberFormat="1" applyFont="1" applyFill="1" applyBorder="1" applyAlignment="1">
      <alignment vertical="top" wrapText="1"/>
    </xf>
    <xf numFmtId="0" fontId="5" fillId="23" borderId="0" xfId="5" applyFont="1" applyFill="1" applyBorder="1"/>
    <xf numFmtId="170" fontId="5" fillId="36" borderId="0" xfId="3" applyNumberFormat="1" applyFont="1" applyFill="1" applyBorder="1" applyAlignment="1">
      <alignment vertical="top" wrapText="1"/>
    </xf>
    <xf numFmtId="0" fontId="35" fillId="3" borderId="0" xfId="5" applyFont="1" applyFill="1" applyBorder="1"/>
    <xf numFmtId="0" fontId="5" fillId="2" borderId="0" xfId="0" applyFont="1" applyFill="1" applyBorder="1" applyAlignment="1">
      <alignment horizontal="left" vertical="center"/>
    </xf>
    <xf numFmtId="0" fontId="6" fillId="2" borderId="0" xfId="5" applyFont="1" applyFill="1" applyBorder="1" applyAlignment="1">
      <alignment vertical="top" wrapText="1"/>
    </xf>
    <xf numFmtId="4" fontId="5" fillId="22" borderId="0" xfId="5" applyNumberFormat="1" applyFont="1" applyFill="1" applyBorder="1"/>
    <xf numFmtId="171" fontId="35" fillId="22" borderId="0" xfId="0" applyNumberFormat="1" applyFont="1" applyFill="1" applyBorder="1" applyAlignment="1">
      <alignment horizontal="center" vertical="center"/>
    </xf>
    <xf numFmtId="171" fontId="11" fillId="36" borderId="0" xfId="0" applyNumberFormat="1" applyFont="1" applyFill="1" applyBorder="1" applyAlignment="1">
      <alignment horizontal="center" vertical="center"/>
    </xf>
    <xf numFmtId="171" fontId="35" fillId="2" borderId="0" xfId="0" applyNumberFormat="1" applyFont="1" applyFill="1" applyBorder="1" applyAlignment="1">
      <alignment horizontal="center" vertical="center"/>
    </xf>
    <xf numFmtId="170" fontId="5" fillId="2" borderId="0" xfId="1" applyFont="1" applyFill="1" applyBorder="1" applyAlignment="1"/>
    <xf numFmtId="0" fontId="35" fillId="2" borderId="0" xfId="0" applyFont="1" applyFill="1" applyBorder="1" applyAlignment="1">
      <alignment vertical="top"/>
    </xf>
    <xf numFmtId="39" fontId="35" fillId="2" borderId="0" xfId="5" applyNumberFormat="1" applyFont="1" applyFill="1" applyBorder="1"/>
    <xf numFmtId="4" fontId="50" fillId="4" borderId="0" xfId="64" applyNumberFormat="1" applyFont="1" applyFill="1" applyBorder="1" applyAlignment="1"/>
    <xf numFmtId="4" fontId="35" fillId="2" borderId="0" xfId="4" applyNumberFormat="1" applyFont="1" applyFill="1" applyBorder="1" applyAlignment="1">
      <alignment vertical="top" wrapText="1"/>
    </xf>
    <xf numFmtId="2" fontId="5" fillId="2" borderId="0" xfId="0" applyNumberFormat="1" applyFont="1" applyFill="1" applyBorder="1" applyAlignment="1">
      <alignment horizontal="right"/>
    </xf>
    <xf numFmtId="171" fontId="5" fillId="3" borderId="0" xfId="0" applyNumberFormat="1" applyFont="1" applyFill="1" applyBorder="1" applyAlignment="1">
      <alignment horizontal="center" vertical="center"/>
    </xf>
    <xf numFmtId="0" fontId="5" fillId="36" borderId="0" xfId="5" applyFont="1" applyFill="1" applyBorder="1" applyAlignment="1">
      <alignment vertical="top" wrapText="1"/>
    </xf>
    <xf numFmtId="4" fontId="5" fillId="36" borderId="0" xfId="4" applyNumberFormat="1" applyFont="1" applyFill="1" applyBorder="1" applyAlignment="1">
      <alignment vertical="top" wrapText="1"/>
    </xf>
    <xf numFmtId="4" fontId="5" fillId="36" borderId="0" xfId="5" applyNumberFormat="1" applyFont="1" applyFill="1" applyBorder="1"/>
    <xf numFmtId="171" fontId="5" fillId="36" borderId="0" xfId="0" applyNumberFormat="1" applyFont="1" applyFill="1" applyBorder="1" applyAlignment="1">
      <alignment horizontal="center" vertical="center"/>
    </xf>
    <xf numFmtId="39" fontId="5" fillId="36" borderId="0" xfId="5" applyNumberFormat="1" applyFont="1" applyFill="1" applyBorder="1"/>
    <xf numFmtId="39" fontId="5" fillId="2" borderId="0" xfId="5" applyNumberFormat="1" applyFont="1" applyFill="1" applyBorder="1"/>
    <xf numFmtId="39" fontId="5" fillId="2" borderId="0" xfId="5" applyNumberFormat="1" applyFont="1" applyFill="1" applyBorder="1" applyAlignment="1">
      <alignment vertical="center" wrapText="1"/>
    </xf>
    <xf numFmtId="171" fontId="11" fillId="2" borderId="0" xfId="0" applyNumberFormat="1" applyFont="1" applyFill="1" applyBorder="1" applyAlignment="1">
      <alignment horizontal="center" vertical="center" wrapText="1"/>
    </xf>
    <xf numFmtId="174" fontId="35" fillId="2" borderId="0" xfId="0" applyNumberFormat="1" applyFont="1" applyFill="1" applyBorder="1" applyAlignment="1">
      <alignment horizontal="right" vertical="center"/>
    </xf>
    <xf numFmtId="2" fontId="35" fillId="2" borderId="0" xfId="0" applyNumberFormat="1" applyFont="1" applyFill="1" applyBorder="1" applyAlignment="1">
      <alignment horizontal="right" vertical="top" wrapText="1"/>
    </xf>
    <xf numFmtId="2" fontId="35" fillId="2" borderId="0" xfId="0" applyNumberFormat="1" applyFont="1" applyFill="1" applyBorder="1" applyAlignment="1">
      <alignment horizontal="right"/>
    </xf>
    <xf numFmtId="2" fontId="35" fillId="2" borderId="0" xfId="0" applyNumberFormat="1" applyFont="1" applyFill="1" applyBorder="1" applyAlignment="1">
      <alignment horizontal="right" vertical="justify" wrapText="1"/>
    </xf>
    <xf numFmtId="0" fontId="5" fillId="2" borderId="0" xfId="4" applyFont="1" applyFill="1" applyBorder="1" applyAlignment="1">
      <alignment vertical="justify" wrapText="1"/>
    </xf>
    <xf numFmtId="2" fontId="5" fillId="2" borderId="0" xfId="4" applyNumberFormat="1" applyFont="1" applyFill="1" applyBorder="1" applyAlignment="1">
      <alignment vertical="top" wrapText="1"/>
    </xf>
    <xf numFmtId="39" fontId="5" fillId="2" borderId="0" xfId="4" applyNumberFormat="1" applyFont="1" applyFill="1" applyBorder="1" applyAlignment="1">
      <alignment vertical="top" wrapText="1"/>
    </xf>
    <xf numFmtId="39" fontId="5" fillId="22" borderId="0" xfId="5" applyNumberFormat="1" applyFont="1" applyFill="1" applyBorder="1"/>
    <xf numFmtId="0" fontId="5" fillId="22" borderId="0" xfId="4" applyFont="1" applyFill="1" applyBorder="1" applyAlignment="1">
      <alignment vertical="top" wrapText="1"/>
    </xf>
    <xf numFmtId="0" fontId="35" fillId="22" borderId="0" xfId="4" applyFont="1" applyFill="1" applyBorder="1" applyAlignment="1">
      <alignment vertical="top" wrapText="1"/>
    </xf>
    <xf numFmtId="0" fontId="35" fillId="2" borderId="0" xfId="4" applyFont="1" applyFill="1" applyBorder="1" applyAlignment="1">
      <alignment vertical="top" wrapText="1"/>
    </xf>
    <xf numFmtId="39" fontId="35" fillId="36" borderId="0" xfId="5" applyNumberFormat="1" applyFont="1" applyFill="1" applyBorder="1"/>
    <xf numFmtId="171" fontId="35" fillId="36" borderId="0" xfId="0" applyNumberFormat="1" applyFont="1" applyFill="1" applyBorder="1" applyAlignment="1">
      <alignment horizontal="center" vertical="center"/>
    </xf>
    <xf numFmtId="0" fontId="67" fillId="0" borderId="0" xfId="0" applyFont="1" applyBorder="1"/>
    <xf numFmtId="0" fontId="35" fillId="0" borderId="0" xfId="0" applyFont="1" applyBorder="1"/>
    <xf numFmtId="4" fontId="48" fillId="36" borderId="0" xfId="0" applyNumberFormat="1" applyFont="1" applyFill="1" applyBorder="1"/>
    <xf numFmtId="0" fontId="11" fillId="21" borderId="0" xfId="0" applyFont="1" applyFill="1" applyBorder="1" applyAlignment="1">
      <alignment horizontal="right"/>
    </xf>
    <xf numFmtId="1" fontId="10" fillId="21" borderId="0" xfId="0" applyNumberFormat="1" applyFont="1" applyFill="1" applyBorder="1" applyAlignment="1">
      <alignment horizontal="right"/>
    </xf>
    <xf numFmtId="0" fontId="67" fillId="0" borderId="0" xfId="0" applyFont="1" applyBorder="1" applyAlignment="1">
      <alignment vertical="justify"/>
    </xf>
    <xf numFmtId="178" fontId="11" fillId="21" borderId="0" xfId="0" applyNumberFormat="1" applyFont="1" applyFill="1" applyBorder="1" applyAlignment="1">
      <alignment horizontal="right" vertical="justify" wrapText="1"/>
    </xf>
    <xf numFmtId="178" fontId="11" fillId="21" borderId="0" xfId="0" applyNumberFormat="1" applyFont="1" applyFill="1" applyBorder="1" applyAlignment="1">
      <alignment horizontal="right" wrapText="1"/>
    </xf>
    <xf numFmtId="39" fontId="5" fillId="3" borderId="0" xfId="5" applyNumberFormat="1" applyFont="1" applyFill="1" applyBorder="1"/>
    <xf numFmtId="4" fontId="6" fillId="2" borderId="0" xfId="143" applyNumberFormat="1" applyFont="1" applyFill="1" applyBorder="1" applyAlignment="1" applyProtection="1">
      <alignment horizontal="right" wrapText="1"/>
    </xf>
    <xf numFmtId="0" fontId="6" fillId="0" borderId="0" xfId="0" applyFont="1" applyFill="1" applyBorder="1"/>
    <xf numFmtId="4" fontId="7" fillId="2" borderId="0" xfId="143" applyNumberFormat="1" applyFont="1" applyFill="1" applyBorder="1" applyAlignment="1" applyProtection="1">
      <alignment horizontal="right" wrapText="1"/>
    </xf>
    <xf numFmtId="0" fontId="7" fillId="2" borderId="0" xfId="0" applyFont="1" applyFill="1" applyBorder="1"/>
    <xf numFmtId="0" fontId="6" fillId="34" borderId="0" xfId="0" applyFont="1" applyFill="1" applyBorder="1" applyAlignment="1">
      <alignment vertical="top" wrapText="1"/>
    </xf>
    <xf numFmtId="4" fontId="35" fillId="2" borderId="0" xfId="0" applyNumberFormat="1" applyFont="1" applyFill="1" applyBorder="1" applyAlignment="1">
      <alignment horizontal="right" vertical="top"/>
    </xf>
    <xf numFmtId="4" fontId="35" fillId="2" borderId="0" xfId="0" applyNumberFormat="1" applyFont="1" applyFill="1" applyBorder="1" applyAlignment="1">
      <alignment horizontal="center" vertical="top"/>
    </xf>
    <xf numFmtId="170" fontId="47" fillId="2" borderId="0" xfId="3" applyNumberFormat="1" applyFont="1" applyFill="1" applyBorder="1" applyAlignment="1">
      <alignment vertical="top" wrapText="1"/>
    </xf>
    <xf numFmtId="0" fontId="47" fillId="2" borderId="0" xfId="4" applyFont="1" applyFill="1" applyBorder="1" applyAlignment="1">
      <alignment vertical="top" wrapText="1"/>
    </xf>
    <xf numFmtId="170" fontId="6" fillId="36" borderId="0" xfId="3" applyNumberFormat="1" applyFont="1" applyFill="1" applyBorder="1" applyAlignment="1">
      <alignment vertical="top" wrapText="1"/>
    </xf>
    <xf numFmtId="172" fontId="10" fillId="2" borderId="0" xfId="0" applyNumberFormat="1" applyFont="1" applyFill="1" applyBorder="1" applyAlignment="1" applyProtection="1">
      <alignment horizontal="center" vertical="center"/>
    </xf>
    <xf numFmtId="4" fontId="6" fillId="2" borderId="0" xfId="1" applyNumberFormat="1" applyFont="1" applyFill="1" applyBorder="1" applyAlignment="1"/>
    <xf numFmtId="4" fontId="6" fillId="2" borderId="0" xfId="1" applyNumberFormat="1" applyFont="1" applyFill="1" applyBorder="1" applyAlignment="1">
      <alignment horizontal="center"/>
    </xf>
    <xf numFmtId="0" fontId="6" fillId="36" borderId="0" xfId="0" applyFont="1" applyFill="1" applyBorder="1" applyAlignment="1">
      <alignment horizontal="center" vertical="top" wrapText="1"/>
    </xf>
    <xf numFmtId="0" fontId="6" fillId="36" borderId="0" xfId="0" applyFont="1" applyFill="1" applyBorder="1" applyAlignment="1">
      <alignment horizontal="left" vertical="top" wrapText="1"/>
    </xf>
    <xf numFmtId="0" fontId="35" fillId="36" borderId="0" xfId="0" applyFont="1" applyFill="1" applyBorder="1" applyAlignment="1">
      <alignment vertical="top" wrapText="1"/>
    </xf>
    <xf numFmtId="0" fontId="7" fillId="36" borderId="0" xfId="0" applyFont="1" applyFill="1" applyBorder="1" applyAlignment="1">
      <alignment horizontal="center"/>
    </xf>
    <xf numFmtId="0" fontId="7" fillId="36" borderId="0" xfId="0" applyFont="1" applyFill="1" applyBorder="1" applyAlignment="1">
      <alignment horizontal="left"/>
    </xf>
    <xf numFmtId="1" fontId="6" fillId="36" borderId="0" xfId="0" applyNumberFormat="1" applyFont="1" applyFill="1" applyBorder="1"/>
    <xf numFmtId="174" fontId="5" fillId="36" borderId="0" xfId="0" applyNumberFormat="1" applyFont="1" applyFill="1" applyBorder="1" applyAlignment="1">
      <alignment horizontal="center"/>
    </xf>
    <xf numFmtId="194" fontId="5" fillId="36" borderId="0" xfId="0" applyNumberFormat="1" applyFont="1" applyFill="1" applyBorder="1" applyAlignment="1">
      <alignment horizontal="right"/>
    </xf>
    <xf numFmtId="0" fontId="5" fillId="36" borderId="0" xfId="0" applyFont="1" applyFill="1" applyBorder="1" applyAlignment="1">
      <alignment horizontal="left"/>
    </xf>
    <xf numFmtId="1" fontId="5" fillId="36" borderId="0" xfId="0" applyNumberFormat="1" applyFont="1" applyFill="1" applyBorder="1" applyAlignment="1">
      <alignment horizontal="right"/>
    </xf>
    <xf numFmtId="0" fontId="5" fillId="36" borderId="0" xfId="0" applyFont="1" applyFill="1" applyBorder="1" applyAlignment="1">
      <alignment horizontal="right"/>
    </xf>
    <xf numFmtId="0" fontId="6" fillId="36" borderId="0" xfId="0" applyFont="1" applyFill="1" applyBorder="1" applyAlignment="1">
      <alignment wrapText="1"/>
    </xf>
    <xf numFmtId="0" fontId="5" fillId="36" borderId="0" xfId="0" applyFont="1" applyFill="1" applyBorder="1" applyAlignment="1">
      <alignment wrapText="1"/>
    </xf>
    <xf numFmtId="2" fontId="5" fillId="36" borderId="0" xfId="0" applyNumberFormat="1" applyFont="1" applyFill="1" applyBorder="1"/>
    <xf numFmtId="1" fontId="5" fillId="36" borderId="0" xfId="0" applyNumberFormat="1" applyFont="1" applyFill="1" applyBorder="1"/>
    <xf numFmtId="194" fontId="5" fillId="36" borderId="0" xfId="0" applyNumberFormat="1" applyFont="1" applyFill="1" applyBorder="1"/>
    <xf numFmtId="0" fontId="35" fillId="36" borderId="0" xfId="0" applyFont="1" applyFill="1" applyBorder="1" applyAlignment="1">
      <alignment wrapText="1"/>
    </xf>
    <xf numFmtId="174" fontId="35" fillId="36" borderId="0" xfId="0" applyNumberFormat="1" applyFont="1" applyFill="1" applyBorder="1" applyAlignment="1">
      <alignment horizontal="center"/>
    </xf>
    <xf numFmtId="2" fontId="6" fillId="36" borderId="0" xfId="0" applyNumberFormat="1" applyFont="1" applyFill="1" applyBorder="1"/>
    <xf numFmtId="0" fontId="6" fillId="22" borderId="0" xfId="0" applyFont="1" applyFill="1" applyBorder="1" applyAlignment="1">
      <alignment horizontal="center" wrapText="1"/>
    </xf>
    <xf numFmtId="174" fontId="5" fillId="22" borderId="0" xfId="0" applyNumberFormat="1" applyFont="1" applyFill="1" applyBorder="1" applyAlignment="1">
      <alignment horizontal="center"/>
    </xf>
    <xf numFmtId="172" fontId="10" fillId="36" borderId="0" xfId="0" applyNumberFormat="1" applyFont="1" applyFill="1" applyBorder="1" applyAlignment="1" applyProtection="1">
      <alignment horizontal="center" vertical="center"/>
    </xf>
    <xf numFmtId="0" fontId="6" fillId="36" borderId="0" xfId="5" applyFont="1" applyFill="1" applyBorder="1" applyAlignment="1">
      <alignment vertical="top" wrapText="1"/>
    </xf>
    <xf numFmtId="4" fontId="6" fillId="36" borderId="0" xfId="1" applyNumberFormat="1" applyFont="1" applyFill="1" applyBorder="1" applyAlignment="1"/>
    <xf numFmtId="4" fontId="6" fillId="36" borderId="0" xfId="1" applyNumberFormat="1" applyFont="1" applyFill="1" applyBorder="1" applyAlignment="1">
      <alignment horizontal="center"/>
    </xf>
    <xf numFmtId="194" fontId="6" fillId="36" borderId="0" xfId="0" applyNumberFormat="1" applyFont="1" applyFill="1" applyBorder="1" applyAlignment="1">
      <alignment horizontal="center" vertical="top" wrapText="1"/>
    </xf>
    <xf numFmtId="194" fontId="35" fillId="36" borderId="0" xfId="0" applyNumberFormat="1" applyFont="1" applyFill="1" applyBorder="1" applyAlignment="1">
      <alignment horizontal="right"/>
    </xf>
    <xf numFmtId="1" fontId="35" fillId="36" borderId="0" xfId="0" applyNumberFormat="1" applyFont="1" applyFill="1" applyBorder="1" applyAlignment="1">
      <alignment horizontal="right"/>
    </xf>
    <xf numFmtId="0" fontId="35" fillId="36" borderId="0" xfId="0" applyFont="1" applyFill="1" applyBorder="1" applyAlignment="1">
      <alignment horizontal="left"/>
    </xf>
    <xf numFmtId="0" fontId="6" fillId="36" borderId="0" xfId="0" applyFont="1" applyFill="1" applyBorder="1" applyAlignment="1">
      <alignment horizontal="center"/>
    </xf>
    <xf numFmtId="1" fontId="6" fillId="36" borderId="0" xfId="0" applyNumberFormat="1" applyFont="1" applyFill="1" applyBorder="1" applyAlignment="1">
      <alignment horizontal="right"/>
    </xf>
    <xf numFmtId="0" fontId="6" fillId="36" borderId="0" xfId="0" applyFont="1" applyFill="1" applyBorder="1" applyAlignment="1">
      <alignment horizontal="left"/>
    </xf>
    <xf numFmtId="174" fontId="5" fillId="36" borderId="0" xfId="0" applyNumberFormat="1" applyFont="1" applyFill="1" applyBorder="1" applyAlignment="1">
      <alignment horizontal="right"/>
    </xf>
    <xf numFmtId="2" fontId="5" fillId="36" borderId="0" xfId="0" applyNumberFormat="1" applyFont="1" applyFill="1" applyBorder="1" applyAlignment="1">
      <alignment horizontal="right"/>
    </xf>
    <xf numFmtId="194" fontId="35" fillId="37" borderId="0" xfId="0" applyNumberFormat="1" applyFont="1" applyFill="1" applyBorder="1" applyAlignment="1">
      <alignment horizontal="right"/>
    </xf>
    <xf numFmtId="0" fontId="35" fillId="37" borderId="0" xfId="0" applyFont="1" applyFill="1" applyBorder="1" applyAlignment="1">
      <alignment horizontal="left"/>
    </xf>
    <xf numFmtId="174" fontId="35" fillId="37" borderId="0" xfId="0" applyNumberFormat="1" applyFont="1" applyFill="1" applyBorder="1" applyAlignment="1">
      <alignment horizontal="center"/>
    </xf>
    <xf numFmtId="4" fontId="5" fillId="36" borderId="0" xfId="10" applyNumberFormat="1" applyFont="1" applyFill="1" applyBorder="1" applyAlignment="1">
      <alignment horizontal="right" vertical="top"/>
    </xf>
    <xf numFmtId="1" fontId="35" fillId="36" borderId="0" xfId="0" applyNumberFormat="1" applyFont="1" applyFill="1" applyBorder="1" applyAlignment="1"/>
    <xf numFmtId="0" fontId="35" fillId="36" borderId="0" xfId="0" applyFont="1" applyFill="1" applyBorder="1" applyAlignment="1"/>
    <xf numFmtId="194" fontId="5" fillId="40" borderId="0" xfId="0" applyNumberFormat="1" applyFont="1" applyFill="1" applyBorder="1" applyAlignment="1">
      <alignment horizontal="right"/>
    </xf>
    <xf numFmtId="0" fontId="6" fillId="40" borderId="0" xfId="0" applyFont="1" applyFill="1" applyBorder="1" applyAlignment="1">
      <alignment horizontal="center"/>
    </xf>
    <xf numFmtId="174" fontId="5" fillId="40" borderId="0" xfId="0" applyNumberFormat="1" applyFont="1" applyFill="1" applyBorder="1"/>
    <xf numFmtId="174" fontId="5" fillId="40" borderId="0" xfId="0" applyNumberFormat="1" applyFont="1" applyFill="1" applyBorder="1" applyAlignment="1">
      <alignment horizontal="center"/>
    </xf>
    <xf numFmtId="2" fontId="35" fillId="0" borderId="0" xfId="0" applyNumberFormat="1" applyFont="1" applyBorder="1"/>
    <xf numFmtId="4" fontId="35" fillId="34" borderId="0" xfId="64" applyNumberFormat="1" applyFont="1" applyFill="1" applyBorder="1" applyAlignment="1"/>
    <xf numFmtId="4" fontId="35" fillId="0" borderId="0" xfId="0" applyNumberFormat="1" applyFont="1" applyBorder="1"/>
    <xf numFmtId="4" fontId="35" fillId="2" borderId="0" xfId="198" applyNumberFormat="1" applyFont="1" applyFill="1" applyBorder="1" applyAlignment="1">
      <alignment wrapText="1"/>
    </xf>
    <xf numFmtId="0" fontId="35" fillId="2" borderId="0" xfId="707" applyFont="1" applyFill="1" applyBorder="1" applyAlignment="1">
      <alignment vertical="top"/>
    </xf>
    <xf numFmtId="4" fontId="35" fillId="2" borderId="0" xfId="707" applyNumberFormat="1" applyFont="1" applyFill="1" applyBorder="1" applyAlignment="1">
      <alignment vertical="top"/>
    </xf>
    <xf numFmtId="0" fontId="35" fillId="2" borderId="0" xfId="210" applyFont="1" applyFill="1" applyBorder="1" applyAlignment="1">
      <alignment wrapText="1"/>
    </xf>
    <xf numFmtId="4" fontId="35" fillId="2" borderId="0" xfId="202" applyNumberFormat="1" applyFont="1" applyFill="1" applyBorder="1" applyAlignment="1"/>
    <xf numFmtId="0" fontId="35" fillId="36" borderId="0" xfId="707" applyFont="1" applyFill="1" applyBorder="1" applyAlignment="1">
      <alignment vertical="top"/>
    </xf>
    <xf numFmtId="4" fontId="35" fillId="36" borderId="0" xfId="707" applyNumberFormat="1" applyFont="1" applyFill="1" applyBorder="1" applyAlignment="1">
      <alignment vertical="top"/>
    </xf>
    <xf numFmtId="4" fontId="35" fillId="2" borderId="0" xfId="64" applyNumberFormat="1" applyFont="1" applyFill="1" applyBorder="1" applyAlignment="1"/>
    <xf numFmtId="4" fontId="50" fillId="34" borderId="16" xfId="64" applyNumberFormat="1" applyFont="1" applyFill="1" applyBorder="1" applyAlignment="1"/>
    <xf numFmtId="4" fontId="50" fillId="2" borderId="16" xfId="64" applyNumberFormat="1" applyFont="1" applyFill="1" applyBorder="1" applyAlignment="1"/>
    <xf numFmtId="0" fontId="6" fillId="23" borderId="6" xfId="2" applyFont="1" applyFill="1" applyBorder="1" applyAlignment="1">
      <alignment horizontal="center" vertical="top" wrapText="1"/>
    </xf>
    <xf numFmtId="4" fontId="9" fillId="24" borderId="6" xfId="3" applyNumberFormat="1" applyFont="1" applyFill="1" applyBorder="1" applyAlignment="1">
      <alignment horizontal="center" wrapText="1"/>
    </xf>
    <xf numFmtId="4" fontId="10" fillId="23" borderId="6" xfId="3" applyNumberFormat="1" applyFont="1" applyFill="1" applyBorder="1" applyAlignment="1">
      <alignment horizontal="right" wrapText="1"/>
    </xf>
    <xf numFmtId="0" fontId="5" fillId="4" borderId="16" xfId="0" applyFont="1" applyFill="1" applyBorder="1"/>
    <xf numFmtId="0" fontId="11" fillId="21" borderId="16" xfId="0" applyFont="1" applyFill="1" applyBorder="1" applyAlignment="1">
      <alignment horizontal="left"/>
    </xf>
    <xf numFmtId="0" fontId="10" fillId="21" borderId="16" xfId="0" applyFont="1" applyFill="1" applyBorder="1" applyAlignment="1">
      <alignment horizontal="left"/>
    </xf>
    <xf numFmtId="0" fontId="11" fillId="21" borderId="16" xfId="0" applyFont="1" applyFill="1" applyBorder="1" applyAlignment="1">
      <alignment horizontal="left" vertical="justify"/>
    </xf>
    <xf numFmtId="49" fontId="6" fillId="22" borderId="3" xfId="9" applyNumberFormat="1" applyFont="1" applyFill="1" applyBorder="1" applyAlignment="1">
      <alignment horizontal="center" vertical="top" wrapText="1"/>
    </xf>
    <xf numFmtId="212" fontId="6" fillId="2" borderId="35" xfId="6" applyNumberFormat="1" applyFont="1" applyFill="1" applyBorder="1" applyAlignment="1" applyProtection="1">
      <alignment horizontal="center" vertical="center"/>
    </xf>
    <xf numFmtId="4" fontId="10" fillId="2" borderId="34" xfId="3" applyNumberFormat="1" applyFont="1" applyFill="1" applyBorder="1" applyAlignment="1">
      <alignment horizontal="right" wrapText="1"/>
    </xf>
    <xf numFmtId="4" fontId="9" fillId="59" borderId="1" xfId="3" applyNumberFormat="1" applyFont="1" applyFill="1" applyBorder="1" applyAlignment="1">
      <alignment horizontal="center" wrapText="1"/>
    </xf>
    <xf numFmtId="4" fontId="5" fillId="2" borderId="0" xfId="10" applyNumberFormat="1" applyFont="1" applyFill="1" applyBorder="1" applyAlignment="1">
      <alignment horizontal="right" vertical="top"/>
    </xf>
    <xf numFmtId="14" fontId="5" fillId="2" borderId="0" xfId="10" applyNumberFormat="1" applyFont="1" applyFill="1" applyBorder="1" applyAlignment="1">
      <alignment horizontal="left" vertical="top"/>
    </xf>
    <xf numFmtId="0" fontId="6" fillId="2" borderId="35" xfId="227" applyFont="1" applyFill="1" applyBorder="1" applyAlignment="1">
      <alignment horizontal="center" wrapText="1"/>
    </xf>
    <xf numFmtId="173" fontId="6" fillId="2" borderId="35" xfId="0" applyNumberFormat="1" applyFont="1" applyFill="1" applyBorder="1" applyAlignment="1" applyProtection="1">
      <alignment horizontal="center" wrapText="1"/>
    </xf>
    <xf numFmtId="0" fontId="6" fillId="2" borderId="35" xfId="5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vertical="center" wrapText="1"/>
    </xf>
    <xf numFmtId="37" fontId="6" fillId="2" borderId="35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4" fontId="5" fillId="2" borderId="35" xfId="10" applyNumberFormat="1" applyFont="1" applyFill="1" applyBorder="1" applyAlignment="1" applyProtection="1">
      <alignment horizontal="right" vertical="top"/>
      <protection locked="0"/>
    </xf>
    <xf numFmtId="0" fontId="5" fillId="2" borderId="35" xfId="5" applyFont="1" applyFill="1" applyBorder="1" applyProtection="1">
      <protection locked="0"/>
    </xf>
    <xf numFmtId="4" fontId="5" fillId="2" borderId="35" xfId="10" applyNumberFormat="1" applyFont="1" applyFill="1" applyBorder="1" applyAlignment="1" applyProtection="1">
      <alignment horizontal="right" vertical="center" wrapText="1"/>
      <protection locked="0"/>
    </xf>
    <xf numFmtId="4" fontId="5" fillId="2" borderId="35" xfId="64" applyNumberFormat="1" applyFont="1" applyFill="1" applyBorder="1" applyAlignment="1" applyProtection="1">
      <alignment vertical="center" wrapText="1"/>
      <protection locked="0"/>
    </xf>
    <xf numFmtId="4" fontId="5" fillId="2" borderId="35" xfId="0" applyNumberFormat="1" applyFont="1" applyFill="1" applyBorder="1" applyProtection="1">
      <protection locked="0"/>
    </xf>
    <xf numFmtId="4" fontId="5" fillId="2" borderId="3" xfId="10" applyNumberFormat="1" applyFont="1" applyFill="1" applyBorder="1" applyAlignment="1" applyProtection="1">
      <alignment horizontal="right" vertical="top"/>
      <protection locked="0"/>
    </xf>
    <xf numFmtId="4" fontId="5" fillId="2" borderId="7" xfId="10" applyNumberFormat="1" applyFont="1" applyFill="1" applyBorder="1" applyAlignment="1" applyProtection="1">
      <alignment horizontal="right" vertical="top"/>
      <protection locked="0"/>
    </xf>
    <xf numFmtId="174" fontId="5" fillId="2" borderId="35" xfId="0" applyNumberFormat="1" applyFont="1" applyFill="1" applyBorder="1" applyAlignment="1" applyProtection="1">
      <alignment horizontal="right" vertical="center"/>
      <protection locked="0"/>
    </xf>
    <xf numFmtId="174" fontId="5" fillId="2" borderId="35" xfId="0" applyNumberFormat="1" applyFont="1" applyFill="1" applyBorder="1" applyAlignment="1" applyProtection="1">
      <alignment horizontal="right"/>
      <protection locked="0"/>
    </xf>
    <xf numFmtId="4" fontId="35" fillId="2" borderId="35" xfId="10" applyNumberFormat="1" applyFont="1" applyFill="1" applyBorder="1" applyAlignment="1" applyProtection="1">
      <alignment horizontal="right" vertical="top"/>
      <protection locked="0"/>
    </xf>
    <xf numFmtId="174" fontId="7" fillId="2" borderId="35" xfId="0" applyNumberFormat="1" applyFont="1" applyFill="1" applyBorder="1" applyAlignment="1" applyProtection="1">
      <alignment horizontal="right" vertical="center"/>
      <protection locked="0"/>
    </xf>
    <xf numFmtId="174" fontId="5" fillId="2" borderId="35" xfId="0" applyNumberFormat="1" applyFont="1" applyFill="1" applyBorder="1" applyAlignment="1" applyProtection="1">
      <alignment horizontal="right" vertical="center" wrapText="1"/>
      <protection locked="0"/>
    </xf>
    <xf numFmtId="174" fontId="5" fillId="2" borderId="7" xfId="0" applyNumberFormat="1" applyFont="1" applyFill="1" applyBorder="1" applyAlignment="1" applyProtection="1">
      <alignment horizontal="right" vertical="center"/>
      <protection locked="0"/>
    </xf>
    <xf numFmtId="174" fontId="6" fillId="2" borderId="35" xfId="0" applyNumberFormat="1" applyFont="1" applyFill="1" applyBorder="1" applyAlignment="1" applyProtection="1">
      <alignment horizontal="right" vertical="center"/>
      <protection locked="0"/>
    </xf>
    <xf numFmtId="4" fontId="5" fillId="2" borderId="35" xfId="0" applyNumberFormat="1" applyFont="1" applyFill="1" applyBorder="1" applyAlignment="1" applyProtection="1">
      <alignment vertical="top"/>
      <protection locked="0"/>
    </xf>
    <xf numFmtId="43" fontId="5" fillId="2" borderId="35" xfId="6" applyFont="1" applyFill="1" applyBorder="1" applyAlignment="1" applyProtection="1">
      <alignment horizontal="right" vertical="top" wrapText="1"/>
      <protection locked="0"/>
    </xf>
    <xf numFmtId="43" fontId="5" fillId="2" borderId="35" xfId="6" applyFont="1" applyFill="1" applyBorder="1" applyAlignment="1" applyProtection="1">
      <alignment horizontal="right" vertical="center" wrapText="1"/>
      <protection locked="0"/>
    </xf>
    <xf numFmtId="43" fontId="5" fillId="2" borderId="35" xfId="198" applyFont="1" applyFill="1" applyBorder="1" applyAlignment="1" applyProtection="1">
      <alignment horizontal="center" vertical="center" wrapText="1"/>
      <protection locked="0"/>
    </xf>
    <xf numFmtId="43" fontId="5" fillId="2" borderId="35" xfId="198" applyFont="1" applyFill="1" applyBorder="1" applyAlignment="1" applyProtection="1">
      <alignment horizontal="center"/>
      <protection locked="0"/>
    </xf>
    <xf numFmtId="43" fontId="5" fillId="2" borderId="35" xfId="198" applyFont="1" applyFill="1" applyBorder="1" applyAlignment="1" applyProtection="1">
      <alignment horizontal="center" vertical="justify" wrapText="1"/>
      <protection locked="0"/>
    </xf>
    <xf numFmtId="174" fontId="5" fillId="2" borderId="35" xfId="0" applyNumberFormat="1" applyFont="1" applyFill="1" applyBorder="1" applyAlignment="1" applyProtection="1">
      <alignment vertical="top"/>
      <protection locked="0"/>
    </xf>
    <xf numFmtId="4" fontId="5" fillId="2" borderId="35" xfId="64" applyNumberFormat="1" applyFont="1" applyFill="1" applyBorder="1" applyAlignment="1" applyProtection="1">
      <alignment vertical="top"/>
      <protection locked="0"/>
    </xf>
    <xf numFmtId="4" fontId="5" fillId="2" borderId="7" xfId="0" applyNumberFormat="1" applyFont="1" applyFill="1" applyBorder="1" applyProtection="1">
      <protection locked="0"/>
    </xf>
    <xf numFmtId="4" fontId="5" fillId="2" borderId="3" xfId="0" applyNumberFormat="1" applyFont="1" applyFill="1" applyBorder="1" applyProtection="1">
      <protection locked="0"/>
    </xf>
    <xf numFmtId="174" fontId="5" fillId="22" borderId="35" xfId="0" applyNumberFormat="1" applyFont="1" applyFill="1" applyBorder="1" applyProtection="1">
      <protection locked="0"/>
    </xf>
    <xf numFmtId="4" fontId="6" fillId="2" borderId="35" xfId="1" applyNumberFormat="1" applyFont="1" applyFill="1" applyBorder="1" applyAlignment="1" applyProtection="1">
      <protection locked="0"/>
    </xf>
    <xf numFmtId="0" fontId="5" fillId="2" borderId="35" xfId="4" applyFont="1" applyFill="1" applyBorder="1" applyAlignment="1" applyProtection="1">
      <alignment vertical="top" wrapText="1"/>
      <protection locked="0"/>
    </xf>
    <xf numFmtId="0" fontId="5" fillId="2" borderId="0" xfId="4" applyFont="1" applyFill="1" applyBorder="1" applyAlignment="1" applyProtection="1">
      <alignment vertical="top" wrapText="1"/>
      <protection locked="0"/>
    </xf>
    <xf numFmtId="174" fontId="35" fillId="2" borderId="35" xfId="0" applyNumberFormat="1" applyFont="1" applyFill="1" applyBorder="1" applyProtection="1">
      <protection locked="0"/>
    </xf>
    <xf numFmtId="174" fontId="5" fillId="2" borderId="35" xfId="0" applyNumberFormat="1" applyFont="1" applyFill="1" applyBorder="1" applyProtection="1">
      <protection locked="0"/>
    </xf>
    <xf numFmtId="174" fontId="5" fillId="2" borderId="7" xfId="0" applyNumberFormat="1" applyFont="1" applyFill="1" applyBorder="1" applyProtection="1">
      <protection locked="0"/>
    </xf>
    <xf numFmtId="174" fontId="5" fillId="2" borderId="3" xfId="0" applyNumberFormat="1" applyFont="1" applyFill="1" applyBorder="1" applyProtection="1">
      <protection locked="0"/>
    </xf>
    <xf numFmtId="174" fontId="5" fillId="2" borderId="3" xfId="0" applyNumberFormat="1" applyFont="1" applyFill="1" applyBorder="1" applyAlignment="1" applyProtection="1">
      <alignment vertical="center" wrapText="1"/>
      <protection locked="0"/>
    </xf>
    <xf numFmtId="174" fontId="35" fillId="2" borderId="3" xfId="0" applyNumberFormat="1" applyFont="1" applyFill="1" applyBorder="1" applyProtection="1">
      <protection locked="0"/>
    </xf>
    <xf numFmtId="174" fontId="5" fillId="2" borderId="35" xfId="0" applyNumberFormat="1" applyFont="1" applyFill="1" applyBorder="1" applyAlignment="1" applyProtection="1">
      <alignment vertical="justify" wrapText="1"/>
      <protection locked="0"/>
    </xf>
    <xf numFmtId="174" fontId="5" fillId="2" borderId="35" xfId="0" applyNumberFormat="1" applyFont="1" applyFill="1" applyBorder="1" applyAlignment="1" applyProtection="1">
      <alignment vertical="top" wrapText="1"/>
      <protection locked="0"/>
    </xf>
    <xf numFmtId="4" fontId="14" fillId="2" borderId="35" xfId="0" applyNumberFormat="1" applyFont="1" applyFill="1" applyBorder="1" applyAlignment="1" applyProtection="1">
      <alignment horizontal="right" vertical="center" wrapText="1"/>
      <protection locked="0"/>
    </xf>
    <xf numFmtId="174" fontId="5" fillId="2" borderId="35" xfId="227" applyNumberFormat="1" applyFont="1" applyFill="1" applyBorder="1" applyAlignment="1" applyProtection="1">
      <alignment vertical="top"/>
      <protection locked="0"/>
    </xf>
    <xf numFmtId="174" fontId="5" fillId="2" borderId="35" xfId="387" applyNumberFormat="1" applyFont="1" applyFill="1" applyBorder="1" applyAlignment="1" applyProtection="1">
      <alignment vertical="top" wrapText="1"/>
      <protection locked="0"/>
    </xf>
    <xf numFmtId="4" fontId="5" fillId="2" borderId="35" xfId="160" applyNumberFormat="1" applyFont="1" applyFill="1" applyBorder="1" applyAlignment="1" applyProtection="1">
      <alignment vertical="top"/>
      <protection locked="0"/>
    </xf>
    <xf numFmtId="4" fontId="5" fillId="2" borderId="35" xfId="233" applyNumberFormat="1" applyFont="1" applyFill="1" applyBorder="1" applyAlignment="1" applyProtection="1">
      <protection locked="0"/>
    </xf>
    <xf numFmtId="4" fontId="5" fillId="2" borderId="35" xfId="0" applyNumberFormat="1" applyFont="1" applyFill="1" applyBorder="1" applyAlignment="1" applyProtection="1">
      <alignment vertical="center"/>
      <protection locked="0"/>
    </xf>
    <xf numFmtId="43" fontId="5" fillId="2" borderId="35" xfId="198" applyFont="1" applyFill="1" applyBorder="1" applyAlignment="1" applyProtection="1">
      <alignment horizontal="right" vertical="center"/>
      <protection locked="0"/>
    </xf>
    <xf numFmtId="4" fontId="5" fillId="2" borderId="35" xfId="233" applyNumberFormat="1" applyFont="1" applyFill="1" applyBorder="1" applyAlignment="1" applyProtection="1">
      <alignment vertical="center"/>
      <protection locked="0"/>
    </xf>
    <xf numFmtId="43" fontId="47" fillId="2" borderId="35" xfId="198" applyFont="1" applyFill="1" applyBorder="1" applyAlignment="1" applyProtection="1">
      <alignment horizontal="right"/>
      <protection locked="0"/>
    </xf>
    <xf numFmtId="174" fontId="5" fillId="22" borderId="3" xfId="0" applyNumberFormat="1" applyFont="1" applyFill="1" applyBorder="1" applyAlignment="1" applyProtection="1">
      <alignment vertical="top" wrapText="1"/>
      <protection locked="0"/>
    </xf>
    <xf numFmtId="43" fontId="5" fillId="2" borderId="35" xfId="198" applyFont="1" applyFill="1" applyBorder="1" applyAlignment="1" applyProtection="1">
      <alignment horizontal="right"/>
      <protection locked="0"/>
    </xf>
    <xf numFmtId="174" fontId="5" fillId="2" borderId="3" xfId="0" applyNumberFormat="1" applyFont="1" applyFill="1" applyBorder="1" applyAlignment="1" applyProtection="1">
      <alignment vertical="top" wrapText="1"/>
      <protection locked="0"/>
    </xf>
    <xf numFmtId="4" fontId="5" fillId="58" borderId="7" xfId="0" applyNumberFormat="1" applyFont="1" applyFill="1" applyBorder="1" applyAlignment="1" applyProtection="1">
      <protection locked="0"/>
    </xf>
    <xf numFmtId="4" fontId="5" fillId="2" borderId="3" xfId="0" applyNumberFormat="1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43" fontId="5" fillId="2" borderId="3" xfId="226" applyFont="1" applyFill="1" applyBorder="1" applyAlignment="1" applyProtection="1">
      <alignment horizontal="center"/>
      <protection locked="0"/>
    </xf>
    <xf numFmtId="43" fontId="5" fillId="2" borderId="3" xfId="226" applyFont="1" applyFill="1" applyBorder="1" applyAlignment="1" applyProtection="1">
      <alignment horizontal="right"/>
      <protection locked="0"/>
    </xf>
    <xf numFmtId="174" fontId="47" fillId="2" borderId="3" xfId="0" applyNumberFormat="1" applyFont="1" applyFill="1" applyBorder="1" applyAlignment="1" applyProtection="1">
      <alignment vertical="top" wrapText="1"/>
      <protection locked="0"/>
    </xf>
    <xf numFmtId="174" fontId="47" fillId="2" borderId="35" xfId="0" applyNumberFormat="1" applyFont="1" applyFill="1" applyBorder="1" applyAlignment="1" applyProtection="1">
      <alignment vertical="top" wrapText="1"/>
      <protection locked="0"/>
    </xf>
    <xf numFmtId="4" fontId="5" fillId="2" borderId="3" xfId="10" applyNumberFormat="1" applyFont="1" applyFill="1" applyBorder="1" applyProtection="1">
      <protection locked="0"/>
    </xf>
    <xf numFmtId="174" fontId="6" fillId="22" borderId="1" xfId="229" applyNumberFormat="1" applyFont="1" applyFill="1" applyBorder="1" applyAlignment="1" applyProtection="1">
      <alignment horizontal="right" vertical="top" wrapText="1"/>
      <protection locked="0"/>
    </xf>
    <xf numFmtId="174" fontId="5" fillId="2" borderId="3" xfId="229" applyNumberFormat="1" applyFont="1" applyFill="1" applyBorder="1" applyAlignment="1" applyProtection="1">
      <alignment horizontal="right" vertical="top" wrapText="1"/>
      <protection locked="0"/>
    </xf>
    <xf numFmtId="4" fontId="5" fillId="58" borderId="1" xfId="0" applyNumberFormat="1" applyFont="1" applyFill="1" applyBorder="1" applyAlignment="1" applyProtection="1">
      <protection locked="0"/>
    </xf>
    <xf numFmtId="4" fontId="5" fillId="2" borderId="35" xfId="0" applyNumberFormat="1" applyFont="1" applyFill="1" applyBorder="1" applyAlignment="1" applyProtection="1">
      <alignment horizontal="right"/>
      <protection locked="0"/>
    </xf>
    <xf numFmtId="0" fontId="6" fillId="2" borderId="0" xfId="2" applyFont="1" applyFill="1" applyBorder="1" applyAlignment="1">
      <alignment horizontal="center" vertical="top" wrapText="1"/>
    </xf>
    <xf numFmtId="0" fontId="5" fillId="2" borderId="0" xfId="0" quotePrefix="1" applyFont="1" applyFill="1" applyBorder="1" applyAlignment="1">
      <alignment horizontal="left" vertical="center" wrapText="1"/>
    </xf>
    <xf numFmtId="0" fontId="5" fillId="2" borderId="0" xfId="0" quotePrefix="1" applyFont="1" applyFill="1" applyBorder="1" applyAlignment="1">
      <alignment horizontal="left" vertical="center"/>
    </xf>
  </cellXfs>
  <cellStyles count="717">
    <cellStyle name="_x000d__x000a_JournalTemplate=C:\COMFO\CTALK\JOURSTD.TPL_x000d__x000a_LbStateAddress=3 3 0 251 1 89 2 311_x000d__x000a_LbStateJou" xfId="239"/>
    <cellStyle name="20 % - Accent1" xfId="510"/>
    <cellStyle name="20 % - Accent2" xfId="511"/>
    <cellStyle name="20 % - Accent3" xfId="512"/>
    <cellStyle name="20 % - Accent4" xfId="513"/>
    <cellStyle name="20 % - Accent5" xfId="514"/>
    <cellStyle name="20 % - Accent6" xfId="515"/>
    <cellStyle name="20% - Accent1" xfId="12"/>
    <cellStyle name="20% - Accent1 2" xfId="161"/>
    <cellStyle name="20% - Accent1 3" xfId="516"/>
    <cellStyle name="20% - Accent2" xfId="13"/>
    <cellStyle name="20% - Accent2 2" xfId="162"/>
    <cellStyle name="20% - Accent2 3" xfId="517"/>
    <cellStyle name="20% - Accent3" xfId="14"/>
    <cellStyle name="20% - Accent3 2" xfId="163"/>
    <cellStyle name="20% - Accent3 3" xfId="518"/>
    <cellStyle name="20% - Accent4" xfId="15"/>
    <cellStyle name="20% - Accent4 2" xfId="164"/>
    <cellStyle name="20% - Accent4 3" xfId="519"/>
    <cellStyle name="20% - Accent5" xfId="16"/>
    <cellStyle name="20% - Accent5 2" xfId="165"/>
    <cellStyle name="20% - Accent6" xfId="17"/>
    <cellStyle name="20% - Accent6 2" xfId="166"/>
    <cellStyle name="20% - Accent6 3" xfId="520"/>
    <cellStyle name="20% - Énfasis1 2" xfId="95"/>
    <cellStyle name="20% - Énfasis1 3" xfId="240"/>
    <cellStyle name="20% - Énfasis1 4" xfId="241"/>
    <cellStyle name="20% - Énfasis2 2" xfId="96"/>
    <cellStyle name="20% - Énfasis2 3" xfId="242"/>
    <cellStyle name="20% - Énfasis2 4" xfId="243"/>
    <cellStyle name="20% - Énfasis3 2" xfId="97"/>
    <cellStyle name="20% - Énfasis3 3" xfId="244"/>
    <cellStyle name="20% - Énfasis3 4" xfId="245"/>
    <cellStyle name="20% - Énfasis4 2" xfId="98"/>
    <cellStyle name="20% - Énfasis4 3" xfId="246"/>
    <cellStyle name="20% - Énfasis4 4" xfId="247"/>
    <cellStyle name="20% - Énfasis5 2" xfId="99"/>
    <cellStyle name="20% - Énfasis5 3" xfId="248"/>
    <cellStyle name="20% - Énfasis5 4" xfId="249"/>
    <cellStyle name="20% - Énfasis6 2" xfId="100"/>
    <cellStyle name="20% - Énfasis6 3" xfId="250"/>
    <cellStyle name="20% - Énfasis6 4" xfId="251"/>
    <cellStyle name="40 % - Accent1" xfId="521"/>
    <cellStyle name="40 % - Accent2" xfId="522"/>
    <cellStyle name="40 % - Accent3" xfId="523"/>
    <cellStyle name="40 % - Accent4" xfId="524"/>
    <cellStyle name="40 % - Accent5" xfId="525"/>
    <cellStyle name="40 % - Accent6" xfId="526"/>
    <cellStyle name="40% - Accent1" xfId="18"/>
    <cellStyle name="40% - Accent1 2" xfId="167"/>
    <cellStyle name="40% - Accent1 3" xfId="527"/>
    <cellStyle name="40% - Accent2" xfId="19"/>
    <cellStyle name="40% - Accent2 2" xfId="168"/>
    <cellStyle name="40% - Accent3" xfId="20"/>
    <cellStyle name="40% - Accent3 2" xfId="169"/>
    <cellStyle name="40% - Accent3 3" xfId="528"/>
    <cellStyle name="40% - Accent4" xfId="21"/>
    <cellStyle name="40% - Accent4 2" xfId="170"/>
    <cellStyle name="40% - Accent4 3" xfId="529"/>
    <cellStyle name="40% - Accent5" xfId="22"/>
    <cellStyle name="40% - Accent5 2" xfId="171"/>
    <cellStyle name="40% - Accent5 3" xfId="530"/>
    <cellStyle name="40% - Accent6" xfId="23"/>
    <cellStyle name="40% - Accent6 2" xfId="172"/>
    <cellStyle name="40% - Accent6 3" xfId="531"/>
    <cellStyle name="40% - Énfasis1 2" xfId="101"/>
    <cellStyle name="40% - Énfasis1 3" xfId="252"/>
    <cellStyle name="40% - Énfasis1 4" xfId="253"/>
    <cellStyle name="40% - Énfasis2 2" xfId="102"/>
    <cellStyle name="40% - Énfasis2 3" xfId="254"/>
    <cellStyle name="40% - Énfasis2 4" xfId="255"/>
    <cellStyle name="40% - Énfasis3 2" xfId="103"/>
    <cellStyle name="40% - Énfasis3 3" xfId="256"/>
    <cellStyle name="40% - Énfasis3 4" xfId="257"/>
    <cellStyle name="40% - Énfasis4 2" xfId="104"/>
    <cellStyle name="40% - Énfasis4 3" xfId="258"/>
    <cellStyle name="40% - Énfasis4 4" xfId="259"/>
    <cellStyle name="40% - Énfasis5 2" xfId="105"/>
    <cellStyle name="40% - Énfasis5 3" xfId="260"/>
    <cellStyle name="40% - Énfasis5 4" xfId="261"/>
    <cellStyle name="40% - Énfasis6 2" xfId="106"/>
    <cellStyle name="40% - Énfasis6 3" xfId="262"/>
    <cellStyle name="40% - Énfasis6 4" xfId="263"/>
    <cellStyle name="60 % - Accent1" xfId="532"/>
    <cellStyle name="60 % - Accent2" xfId="533"/>
    <cellStyle name="60 % - Accent3" xfId="534"/>
    <cellStyle name="60 % - Accent4" xfId="535"/>
    <cellStyle name="60 % - Accent5" xfId="536"/>
    <cellStyle name="60 % - Accent6" xfId="537"/>
    <cellStyle name="60% - Accent1" xfId="24"/>
    <cellStyle name="60% - Accent1 2" xfId="173"/>
    <cellStyle name="60% - Accent1 3" xfId="538"/>
    <cellStyle name="60% - Accent2" xfId="25"/>
    <cellStyle name="60% - Accent2 2" xfId="174"/>
    <cellStyle name="60% - Accent2 3" xfId="539"/>
    <cellStyle name="60% - Accent3" xfId="26"/>
    <cellStyle name="60% - Accent3 2" xfId="175"/>
    <cellStyle name="60% - Accent3 3" xfId="540"/>
    <cellStyle name="60% - Accent4" xfId="27"/>
    <cellStyle name="60% - Accent4 2" xfId="176"/>
    <cellStyle name="60% - Accent4 3" xfId="541"/>
    <cellStyle name="60% - Accent5" xfId="28"/>
    <cellStyle name="60% - Accent5 2" xfId="177"/>
    <cellStyle name="60% - Accent5 3" xfId="542"/>
    <cellStyle name="60% - Accent6" xfId="29"/>
    <cellStyle name="60% - Accent6 2" xfId="178"/>
    <cellStyle name="60% - Accent6 3" xfId="543"/>
    <cellStyle name="60% - Énfasis1 2" xfId="107"/>
    <cellStyle name="60% - Énfasis1 3" xfId="264"/>
    <cellStyle name="60% - Énfasis1 4" xfId="265"/>
    <cellStyle name="60% - Énfasis2 2" xfId="108"/>
    <cellStyle name="60% - Énfasis2 3" xfId="266"/>
    <cellStyle name="60% - Énfasis2 4" xfId="267"/>
    <cellStyle name="60% - Énfasis3 2" xfId="109"/>
    <cellStyle name="60% - Énfasis3 3" xfId="268"/>
    <cellStyle name="60% - Énfasis3 4" xfId="269"/>
    <cellStyle name="60% - Énfasis4 2" xfId="110"/>
    <cellStyle name="60% - Énfasis4 3" xfId="270"/>
    <cellStyle name="60% - Énfasis4 4" xfId="271"/>
    <cellStyle name="60% - Énfasis5 2" xfId="111"/>
    <cellStyle name="60% - Énfasis5 3" xfId="272"/>
    <cellStyle name="60% - Énfasis5 4" xfId="273"/>
    <cellStyle name="60% - Énfasis6 2" xfId="112"/>
    <cellStyle name="60% - Énfasis6 3" xfId="274"/>
    <cellStyle name="60% - Énfasis6 4" xfId="275"/>
    <cellStyle name="Accent1" xfId="30"/>
    <cellStyle name="Accent1 - 20%" xfId="276"/>
    <cellStyle name="Accent1 - 40%" xfId="277"/>
    <cellStyle name="Accent1 - 60%" xfId="278"/>
    <cellStyle name="Accent1 2" xfId="179"/>
    <cellStyle name="Accent1 3" xfId="544"/>
    <cellStyle name="Accent1_ANALISIS PARA PRESENTAR OPRET" xfId="279"/>
    <cellStyle name="Accent2" xfId="31"/>
    <cellStyle name="Accent2 - 20%" xfId="280"/>
    <cellStyle name="Accent2 - 40%" xfId="281"/>
    <cellStyle name="Accent2 - 60%" xfId="282"/>
    <cellStyle name="Accent2 2" xfId="180"/>
    <cellStyle name="Accent2 3" xfId="545"/>
    <cellStyle name="Accent2_ANALISIS PARA PRESENTAR OPRET" xfId="283"/>
    <cellStyle name="Accent3" xfId="32"/>
    <cellStyle name="Accent3 - 20%" xfId="284"/>
    <cellStyle name="Accent3 - 40%" xfId="285"/>
    <cellStyle name="Accent3 - 60%" xfId="286"/>
    <cellStyle name="Accent3 2" xfId="181"/>
    <cellStyle name="Accent3 3" xfId="546"/>
    <cellStyle name="Accent3_ANALISIS PARA PRESENTAR OPRET" xfId="287"/>
    <cellStyle name="Accent4" xfId="33"/>
    <cellStyle name="Accent4 - 20%" xfId="288"/>
    <cellStyle name="Accent4 - 40%" xfId="289"/>
    <cellStyle name="Accent4 - 60%" xfId="290"/>
    <cellStyle name="Accent4 2" xfId="182"/>
    <cellStyle name="Accent4 3" xfId="547"/>
    <cellStyle name="Accent4_ANALISIS PARA PRESENTAR OPRET" xfId="291"/>
    <cellStyle name="Accent5" xfId="34"/>
    <cellStyle name="Accent5 - 20%" xfId="292"/>
    <cellStyle name="Accent5 - 40%" xfId="293"/>
    <cellStyle name="Accent5 - 60%" xfId="294"/>
    <cellStyle name="Accent5 2" xfId="183"/>
    <cellStyle name="Accent5_ANALISIS PARA PRESENTAR OPRET" xfId="295"/>
    <cellStyle name="Accent6" xfId="35"/>
    <cellStyle name="Accent6 - 20%" xfId="296"/>
    <cellStyle name="Accent6 - 40%" xfId="297"/>
    <cellStyle name="Accent6 - 60%" xfId="298"/>
    <cellStyle name="Accent6 2" xfId="184"/>
    <cellStyle name="Accent6 3" xfId="548"/>
    <cellStyle name="Accent6_ANALISIS PARA PRESENTAR OPRET" xfId="299"/>
    <cellStyle name="Avertissement" xfId="549"/>
    <cellStyle name="Bad" xfId="36"/>
    <cellStyle name="Bad 2" xfId="185"/>
    <cellStyle name="Bad 3" xfId="550"/>
    <cellStyle name="Buena 2" xfId="113"/>
    <cellStyle name="Buena 3" xfId="300"/>
    <cellStyle name="Buena 4" xfId="301"/>
    <cellStyle name="Calcul" xfId="551"/>
    <cellStyle name="Calcul 2" xfId="552"/>
    <cellStyle name="Calcul 3" xfId="553"/>
    <cellStyle name="Calculation" xfId="37"/>
    <cellStyle name="Calculation 2" xfId="186"/>
    <cellStyle name="Calculation 2 2" xfId="554"/>
    <cellStyle name="Calculation 2 3" xfId="555"/>
    <cellStyle name="Calculation 3" xfId="556"/>
    <cellStyle name="Calculation 3 2" xfId="557"/>
    <cellStyle name="Calculation 3 3" xfId="558"/>
    <cellStyle name="Calculation 4" xfId="559"/>
    <cellStyle name="Calculation 5" xfId="560"/>
    <cellStyle name="Cálculo 2" xfId="114"/>
    <cellStyle name="Cálculo 2 2" xfId="561"/>
    <cellStyle name="Cálculo 2 3" xfId="562"/>
    <cellStyle name="Cálculo 3" xfId="302"/>
    <cellStyle name="Cálculo 3 2" xfId="563"/>
    <cellStyle name="Cálculo 3 3" xfId="564"/>
    <cellStyle name="Cálculo 4" xfId="303"/>
    <cellStyle name="Cálculo 4 2" xfId="565"/>
    <cellStyle name="Cálculo 4 3" xfId="566"/>
    <cellStyle name="Celda de comprobación 2" xfId="115"/>
    <cellStyle name="Celda de comprobación 3" xfId="304"/>
    <cellStyle name="Celda de comprobación 4" xfId="305"/>
    <cellStyle name="Celda vinculada 2" xfId="116"/>
    <cellStyle name="Celda vinculada 3" xfId="306"/>
    <cellStyle name="Celda vinculada 4" xfId="307"/>
    <cellStyle name="Cellule liée" xfId="567"/>
    <cellStyle name="Check Cell" xfId="38"/>
    <cellStyle name="Check Cell 2" xfId="187"/>
    <cellStyle name="Comma 10" xfId="308"/>
    <cellStyle name="Comma 11" xfId="309"/>
    <cellStyle name="Comma 12" xfId="310"/>
    <cellStyle name="Comma 13" xfId="311"/>
    <cellStyle name="Comma 2" xfId="39"/>
    <cellStyle name="Comma 2 2" xfId="188"/>
    <cellStyle name="Comma 2 2 3" xfId="714"/>
    <cellStyle name="Comma 2 3" xfId="568"/>
    <cellStyle name="Comma 3" xfId="40"/>
    <cellStyle name="Comma 3 2" xfId="230"/>
    <cellStyle name="Comma 3_Adicional No. 1  Edificio Biblioteca y Verja y parqueos  Universidad ITECO" xfId="312"/>
    <cellStyle name="Comma 4" xfId="313"/>
    <cellStyle name="Comma 4 2" xfId="314"/>
    <cellStyle name="Comma 4_Presupuesto_remodelacion vivienda en cancino pe" xfId="315"/>
    <cellStyle name="Comma 5" xfId="316"/>
    <cellStyle name="Comma 5 2" xfId="569"/>
    <cellStyle name="Comma 6" xfId="317"/>
    <cellStyle name="Comma 6 2" xfId="570"/>
    <cellStyle name="Comma 7" xfId="318"/>
    <cellStyle name="Comma 7 2" xfId="571"/>
    <cellStyle name="Comma 8" xfId="319"/>
    <cellStyle name="Comma 9" xfId="320"/>
    <cellStyle name="Comma_ACUEDUCTO DE  PADRE LAS CASAS" xfId="41"/>
    <cellStyle name="Commentaire" xfId="572"/>
    <cellStyle name="Commentaire 2" xfId="573"/>
    <cellStyle name="Commentaire 3" xfId="574"/>
    <cellStyle name="Currency 2" xfId="321"/>
    <cellStyle name="Currency 2 2" xfId="575"/>
    <cellStyle name="Currency 3" xfId="576"/>
    <cellStyle name="Currency 3 2" xfId="577"/>
    <cellStyle name="Currency 3 3" xfId="578"/>
    <cellStyle name="Currency 3_APU CIVIL WORKS ACUEDUCTO PERAVIA_source" xfId="579"/>
    <cellStyle name="Currency 4" xfId="580"/>
    <cellStyle name="Currency 4 2" xfId="581"/>
    <cellStyle name="Currency_Construccion Edificio Aulas No.1 Centroa Regional UASD, Mao" xfId="322"/>
    <cellStyle name="Emphasis 1" xfId="323"/>
    <cellStyle name="Emphasis 2" xfId="324"/>
    <cellStyle name="Emphasis 3" xfId="325"/>
    <cellStyle name="Encabezado 4 2" xfId="117"/>
    <cellStyle name="Encabezado 4 3" xfId="326"/>
    <cellStyle name="Encabezado 4 4" xfId="327"/>
    <cellStyle name="Énfasis 1" xfId="328"/>
    <cellStyle name="Énfasis 2" xfId="329"/>
    <cellStyle name="Énfasis 3" xfId="330"/>
    <cellStyle name="Énfasis1 - 20%" xfId="331"/>
    <cellStyle name="Énfasis1 - 40%" xfId="332"/>
    <cellStyle name="Énfasis1 - 60%" xfId="333"/>
    <cellStyle name="Énfasis1 2" xfId="118"/>
    <cellStyle name="Énfasis1 3" xfId="334"/>
    <cellStyle name="Énfasis1 4" xfId="335"/>
    <cellStyle name="Énfasis2 - 20%" xfId="336"/>
    <cellStyle name="Énfasis2 - 40%" xfId="337"/>
    <cellStyle name="Énfasis2 - 60%" xfId="338"/>
    <cellStyle name="Énfasis2 2" xfId="119"/>
    <cellStyle name="Énfasis2 3" xfId="339"/>
    <cellStyle name="Énfasis2 4" xfId="340"/>
    <cellStyle name="Énfasis3 - 20%" xfId="341"/>
    <cellStyle name="Énfasis3 - 40%" xfId="342"/>
    <cellStyle name="Énfasis3 - 60%" xfId="343"/>
    <cellStyle name="Énfasis3 2" xfId="120"/>
    <cellStyle name="Énfasis3 3" xfId="344"/>
    <cellStyle name="Énfasis3 4" xfId="345"/>
    <cellStyle name="Énfasis4 - 20%" xfId="346"/>
    <cellStyle name="Énfasis4 - 40%" xfId="347"/>
    <cellStyle name="Énfasis4 - 60%" xfId="348"/>
    <cellStyle name="Énfasis4 2" xfId="121"/>
    <cellStyle name="Énfasis4 3" xfId="349"/>
    <cellStyle name="Énfasis4 4" xfId="350"/>
    <cellStyle name="Énfasis5 - 20%" xfId="351"/>
    <cellStyle name="Énfasis5 - 40%" xfId="352"/>
    <cellStyle name="Énfasis5 - 60%" xfId="353"/>
    <cellStyle name="Énfasis5 2" xfId="122"/>
    <cellStyle name="Énfasis5 3" xfId="354"/>
    <cellStyle name="Énfasis5 4" xfId="355"/>
    <cellStyle name="Énfasis6 - 20%" xfId="356"/>
    <cellStyle name="Énfasis6 - 40%" xfId="357"/>
    <cellStyle name="Énfasis6 - 60%" xfId="358"/>
    <cellStyle name="Énfasis6 2" xfId="123"/>
    <cellStyle name="Énfasis6 3" xfId="359"/>
    <cellStyle name="Énfasis6 4" xfId="360"/>
    <cellStyle name="Entrada 2" xfId="124"/>
    <cellStyle name="Entrada 2 2" xfId="582"/>
    <cellStyle name="Entrada 2 3" xfId="583"/>
    <cellStyle name="Entrada 3" xfId="361"/>
    <cellStyle name="Entrada 3 2" xfId="584"/>
    <cellStyle name="Entrada 3 3" xfId="585"/>
    <cellStyle name="Entrada 4" xfId="362"/>
    <cellStyle name="Entrada 4 2" xfId="586"/>
    <cellStyle name="Entrada 4 3" xfId="587"/>
    <cellStyle name="Entrée" xfId="588"/>
    <cellStyle name="Entrée 2" xfId="589"/>
    <cellStyle name="Entrée 3" xfId="590"/>
    <cellStyle name="Euro" xfId="42"/>
    <cellStyle name="Euro 2" xfId="125"/>
    <cellStyle name="Euro 2 2" xfId="363"/>
    <cellStyle name="Euro 3" xfId="189"/>
    <cellStyle name="Euro 3 2" xfId="591"/>
    <cellStyle name="Euro 4" xfId="231"/>
    <cellStyle name="Euro 4 2" xfId="592"/>
    <cellStyle name="Euro 5" xfId="593"/>
    <cellStyle name="Euro 6" xfId="594"/>
    <cellStyle name="Euro_09 red distribucion ondina y las malvinas y correccion averias, ac. hato mayor" xfId="595"/>
    <cellStyle name="Excel Built-in Comma" xfId="364"/>
    <cellStyle name="Excel Built-in Normal" xfId="365"/>
    <cellStyle name="Explanatory Text" xfId="43"/>
    <cellStyle name="Explanatory Text 2" xfId="190"/>
    <cellStyle name="F2" xfId="44"/>
    <cellStyle name="F2 2" xfId="126"/>
    <cellStyle name="F2_act 102-11 al 46-11 REH OT, EST BOM, PT Y DR AC CASTILLO LOS CAFES" xfId="127"/>
    <cellStyle name="F3" xfId="45"/>
    <cellStyle name="F3 2" xfId="128"/>
    <cellStyle name="F3_act 102-11 al 46-11 REH OT, EST BOM, PT Y DR AC CASTILLO LOS CAFES" xfId="129"/>
    <cellStyle name="F4" xfId="46"/>
    <cellStyle name="F4 2" xfId="130"/>
    <cellStyle name="F4_act 102-11 al 46-11 REH OT, EST BOM, PT Y DR AC CASTILLO LOS CAFES" xfId="131"/>
    <cellStyle name="F5" xfId="47"/>
    <cellStyle name="F5 2" xfId="132"/>
    <cellStyle name="F5_act 102-11 al 46-11 REH OT, EST BOM, PT Y DR AC CASTILLO LOS CAFES" xfId="133"/>
    <cellStyle name="F6" xfId="48"/>
    <cellStyle name="F6 2" xfId="134"/>
    <cellStyle name="F6_act 102-11 al 46-11 REH OT, EST BOM, PT Y DR AC CASTILLO LOS CAFES" xfId="135"/>
    <cellStyle name="F7" xfId="49"/>
    <cellStyle name="F7 2" xfId="136"/>
    <cellStyle name="F7_act 102-11 al 46-11 REH OT, EST BOM, PT Y DR AC CASTILLO LOS CAFES" xfId="137"/>
    <cellStyle name="F8" xfId="50"/>
    <cellStyle name="F8 2" xfId="138"/>
    <cellStyle name="F8_act 102-11 al 46-11 REH OT, EST BOM, PT Y DR AC CASTILLO LOS CAFES" xfId="139"/>
    <cellStyle name="Followed Hyperlink" xfId="366"/>
    <cellStyle name="Good" xfId="51"/>
    <cellStyle name="Good 2" xfId="191"/>
    <cellStyle name="Heading 1" xfId="52"/>
    <cellStyle name="Heading 1 2" xfId="192"/>
    <cellStyle name="Heading 1 3" xfId="596"/>
    <cellStyle name="Heading 2" xfId="53"/>
    <cellStyle name="Heading 2 2" xfId="193"/>
    <cellStyle name="Heading 2 3" xfId="597"/>
    <cellStyle name="Heading 3" xfId="54"/>
    <cellStyle name="Heading 3 2" xfId="194"/>
    <cellStyle name="Heading 3 3" xfId="598"/>
    <cellStyle name="Heading 4" xfId="55"/>
    <cellStyle name="Heading 4 2" xfId="195"/>
    <cellStyle name="Hipervínculo 2" xfId="599"/>
    <cellStyle name="Hipervínculo visitado 2" xfId="367"/>
    <cellStyle name="Hyperlink" xfId="368"/>
    <cellStyle name="Incorrecto 2" xfId="140"/>
    <cellStyle name="Incorrecto 3" xfId="369"/>
    <cellStyle name="Incorrecto 4" xfId="370"/>
    <cellStyle name="Input" xfId="56"/>
    <cellStyle name="Input 2" xfId="196"/>
    <cellStyle name="Input 2 2" xfId="600"/>
    <cellStyle name="Input 2 3" xfId="601"/>
    <cellStyle name="Input 3" xfId="602"/>
    <cellStyle name="Input 4" xfId="603"/>
    <cellStyle name="Insatisfaisant" xfId="604"/>
    <cellStyle name="Linked Cell" xfId="57"/>
    <cellStyle name="Linked Cell 2" xfId="197"/>
    <cellStyle name="Millares" xfId="1" builtinId="3"/>
    <cellStyle name="Millares 10" xfId="198"/>
    <cellStyle name="Millares 10 2" xfId="236"/>
    <cellStyle name="Millares 11" xfId="199"/>
    <cellStyle name="Millares 11 2" xfId="232"/>
    <cellStyle name="Millares 11 3" xfId="605"/>
    <cellStyle name="Millares 12" xfId="141"/>
    <cellStyle name="Millares 12 2" xfId="606"/>
    <cellStyle name="Millares 13" xfId="233"/>
    <cellStyle name="Millares 13 2" xfId="371"/>
    <cellStyle name="Millares 14" xfId="200"/>
    <cellStyle name="Millares 14 2" xfId="607"/>
    <cellStyle name="Millares 15" xfId="201"/>
    <cellStyle name="Millares 16" xfId="372"/>
    <cellStyle name="Millares 17" xfId="373"/>
    <cellStyle name="Millares 18" xfId="374"/>
    <cellStyle name="Millares 19" xfId="375"/>
    <cellStyle name="Millares 2" xfId="58"/>
    <cellStyle name="Millares 2 10" xfId="376"/>
    <cellStyle name="Millares 2 11" xfId="202"/>
    <cellStyle name="Millares 2 2" xfId="10"/>
    <cellStyle name="Millares 2 2 2" xfId="59"/>
    <cellStyle name="Millares 2 2 2 2" xfId="203"/>
    <cellStyle name="Millares 2 2 2 3" xfId="204"/>
    <cellStyle name="Millares 2 2 2 4" xfId="377"/>
    <cellStyle name="Millares 2 2 3" xfId="378"/>
    <cellStyle name="Millares 2 2 5 2" xfId="205"/>
    <cellStyle name="Millares 2 2_304-12 medidores SAN CRISTOBAL" xfId="608"/>
    <cellStyle name="Millares 2 3" xfId="60"/>
    <cellStyle name="Millares 2 3 2" xfId="224"/>
    <cellStyle name="Millares 2 3 2 2" xfId="609"/>
    <cellStyle name="Millares 2 3 2 2 2" xfId="610"/>
    <cellStyle name="Millares 2 3 2 3" xfId="611"/>
    <cellStyle name="Millares 2 3 3" xfId="612"/>
    <cellStyle name="Millares 2 3 4" xfId="613"/>
    <cellStyle name="Millares 2 4" xfId="379"/>
    <cellStyle name="Millares 2 4 2" xfId="614"/>
    <cellStyle name="Millares 2 5" xfId="380"/>
    <cellStyle name="Millares 2 5 2" xfId="615"/>
    <cellStyle name="Millares 2 6" xfId="616"/>
    <cellStyle name="Millares 2 6 2" xfId="710"/>
    <cellStyle name="Millares 2 8" xfId="206"/>
    <cellStyle name="Millares 2_111-12 ac neyba zona alta" xfId="61"/>
    <cellStyle name="Millares 3" xfId="62"/>
    <cellStyle name="Millares 3 2" xfId="63"/>
    <cellStyle name="Millares 3 2 2" xfId="381"/>
    <cellStyle name="Millares 3 2 3" xfId="617"/>
    <cellStyle name="Millares 3 3" xfId="64"/>
    <cellStyle name="Millares 3 3 2" xfId="160"/>
    <cellStyle name="Millares 3 4" xfId="207"/>
    <cellStyle name="Millares 3 4 2" xfId="618"/>
    <cellStyle name="Millares 3 5" xfId="382"/>
    <cellStyle name="Millares 3_111-12 ac neyba zona alta" xfId="65"/>
    <cellStyle name="Millares 4" xfId="6"/>
    <cellStyle name="Millares 4 2" xfId="234"/>
    <cellStyle name="Millares 4 2 2" xfId="208"/>
    <cellStyle name="Millares 4 3" xfId="383"/>
    <cellStyle name="Millares 4 3 2" xfId="384"/>
    <cellStyle name="Millares 4 4" xfId="142"/>
    <cellStyle name="Millares 4 5" xfId="385"/>
    <cellStyle name="Millares 4_304-12 medidores SAN CRISTOBAL" xfId="619"/>
    <cellStyle name="Millares 5" xfId="3"/>
    <cellStyle name="Millares 5 2" xfId="209"/>
    <cellStyle name="Millares 5 2 2" xfId="386"/>
    <cellStyle name="Millares 5 3" xfId="143"/>
    <cellStyle name="Millares 5 3 2" xfId="620"/>
    <cellStyle name="Millares 5 3 2 2" xfId="621"/>
    <cellStyle name="Millares 5 3 3" xfId="622"/>
    <cellStyle name="Millares 6" xfId="66"/>
    <cellStyle name="Millares 6 2" xfId="387"/>
    <cellStyle name="Millares 7" xfId="67"/>
    <cellStyle name="Millares 7 2" xfId="388"/>
    <cellStyle name="Millares 7 2 2" xfId="623"/>
    <cellStyle name="Millares 7 2 2 2" xfId="715"/>
    <cellStyle name="Millares 7 3" xfId="389"/>
    <cellStyle name="Millares 7 6" xfId="390"/>
    <cellStyle name="Millares 8" xfId="68"/>
    <cellStyle name="Millares 8 2" xfId="391"/>
    <cellStyle name="Millares 8 2 2" xfId="392"/>
    <cellStyle name="Millares 8 3" xfId="624"/>
    <cellStyle name="Millares 8 5" xfId="393"/>
    <cellStyle name="Millares 9" xfId="69"/>
    <cellStyle name="Millares 9 2" xfId="394"/>
    <cellStyle name="Millares 9 2 2" xfId="395"/>
    <cellStyle name="Millares 9 3" xfId="396"/>
    <cellStyle name="Millares 9 4" xfId="397"/>
    <cellStyle name="Millares_NUEVO FORMATO DE PRESUPUESTOS" xfId="158"/>
    <cellStyle name="Millares_pres. act. no 2 109-09  al pres 01-09  Termin Acueducto de Loma de Cabrera" xfId="93"/>
    <cellStyle name="Millares_PRESUPUESTO" xfId="716"/>
    <cellStyle name="Millares_SISTEMA DE SANEAMIENTO BASICO AC. LA ISLETA, CASTILLO" xfId="226"/>
    <cellStyle name="Moneda [0] 2" xfId="398"/>
    <cellStyle name="Moneda 2" xfId="70"/>
    <cellStyle name="Moneda 2 2" xfId="399"/>
    <cellStyle name="Moneda 2 2 2" xfId="400"/>
    <cellStyle name="Moneda 2 2 3" xfId="401"/>
    <cellStyle name="Moneda 2 2 4" xfId="402"/>
    <cellStyle name="Moneda 2 3" xfId="403"/>
    <cellStyle name="Moneda 2 4" xfId="404"/>
    <cellStyle name="Moneda 2_304-12 medidores SAN CRISTOBAL" xfId="625"/>
    <cellStyle name="Moneda 3" xfId="405"/>
    <cellStyle name="Moneda 3 2" xfId="406"/>
    <cellStyle name="Moneda 3 2 2" xfId="626"/>
    <cellStyle name="Moneda 3 3" xfId="407"/>
    <cellStyle name="Moneda 4" xfId="408"/>
    <cellStyle name="Moneda 4 2" xfId="409"/>
    <cellStyle name="Moneda 5" xfId="410"/>
    <cellStyle name="Moneda 6" xfId="411"/>
    <cellStyle name="Moneda 7" xfId="412"/>
    <cellStyle name="Moneda 7 2" xfId="413"/>
    <cellStyle name="Neutral 2" xfId="144"/>
    <cellStyle name="Neutral 3" xfId="414"/>
    <cellStyle name="Neutral 4" xfId="415"/>
    <cellStyle name="Neutre" xfId="627"/>
    <cellStyle name="No-definido" xfId="71"/>
    <cellStyle name="Normal" xfId="0" builtinId="0"/>
    <cellStyle name="Normal - Style1" xfId="72"/>
    <cellStyle name="Normal 10" xfId="210"/>
    <cellStyle name="Normal 10 2" xfId="145"/>
    <cellStyle name="Normal 10 2 2" xfId="628"/>
    <cellStyle name="Normal 10 3" xfId="629"/>
    <cellStyle name="Normal 10 3 2" xfId="630"/>
    <cellStyle name="Normal 10 4" xfId="631"/>
    <cellStyle name="Normal 11" xfId="225"/>
    <cellStyle name="Normal 11 2" xfId="632"/>
    <cellStyle name="Normal 12" xfId="238"/>
    <cellStyle name="Normal 12 2" xfId="633"/>
    <cellStyle name="Normal 12 2 2" xfId="634"/>
    <cellStyle name="Normal 13" xfId="416"/>
    <cellStyle name="Normal 13 2" xfId="146"/>
    <cellStyle name="Normal 13 2 2" xfId="211"/>
    <cellStyle name="Normal 13 2 2 2" xfId="635"/>
    <cellStyle name="Normal 14" xfId="417"/>
    <cellStyle name="Normal 14 2" xfId="212"/>
    <cellStyle name="Normal 14 2 2" xfId="636"/>
    <cellStyle name="Normal 14 3" xfId="637"/>
    <cellStyle name="Normal 15" xfId="418"/>
    <cellStyle name="Normal 16" xfId="419"/>
    <cellStyle name="Normal 16 2" xfId="638"/>
    <cellStyle name="Normal 16 2 2" xfId="639"/>
    <cellStyle name="Normal 16 3" xfId="640"/>
    <cellStyle name="Normal 17" xfId="420"/>
    <cellStyle name="Normal 17 2" xfId="641"/>
    <cellStyle name="Normal 18" xfId="213"/>
    <cellStyle name="Normal 18 2" xfId="642"/>
    <cellStyle name="Normal 19" xfId="214"/>
    <cellStyle name="Normal 19 2" xfId="643"/>
    <cellStyle name="Normal 2" xfId="7"/>
    <cellStyle name="Normal 2 2" xfId="8"/>
    <cellStyle name="Normal 2 2 2" xfId="147"/>
    <cellStyle name="Normal 2 2 2 2" xfId="421"/>
    <cellStyle name="Normal 2 2 3" xfId="644"/>
    <cellStyle name="Normal 2 2_Copia de AC. LINEA NOROESTE trabajo de inocencio" xfId="422"/>
    <cellStyle name="Normal 2 3" xfId="73"/>
    <cellStyle name="Normal 2 3 2" xfId="423"/>
    <cellStyle name="Normal 2 3 2 2" xfId="645"/>
    <cellStyle name="Normal 2 3 3" xfId="713"/>
    <cellStyle name="Normal 2 4" xfId="11"/>
    <cellStyle name="Normal 2 4 2" xfId="646"/>
    <cellStyle name="Normal 2 4 2 2" xfId="647"/>
    <cellStyle name="Normal 2 5" xfId="235"/>
    <cellStyle name="Normal 2 5 2" xfId="709"/>
    <cellStyle name="Normal 2 9" xfId="711"/>
    <cellStyle name="Normal 2_07-09 presupu..." xfId="74"/>
    <cellStyle name="Normal 20" xfId="424"/>
    <cellStyle name="Normal 20 2" xfId="648"/>
    <cellStyle name="Normal 20 2 2" xfId="708"/>
    <cellStyle name="Normal 21" xfId="425"/>
    <cellStyle name="Normal 22" xfId="426"/>
    <cellStyle name="Normal 23" xfId="427"/>
    <cellStyle name="Normal 24" xfId="428"/>
    <cellStyle name="Normal 25" xfId="429"/>
    <cellStyle name="Normal 26" xfId="430"/>
    <cellStyle name="Normal 27" xfId="431"/>
    <cellStyle name="Normal 28" xfId="432"/>
    <cellStyle name="Normal 29" xfId="649"/>
    <cellStyle name="Normal 3" xfId="75"/>
    <cellStyle name="Normal 3 10" xfId="433"/>
    <cellStyle name="Normal 3 2" xfId="76"/>
    <cellStyle name="Normal 3 2 2" xfId="434"/>
    <cellStyle name="Normal 3 2 3" xfId="435"/>
    <cellStyle name="Normal 3 3" xfId="77"/>
    <cellStyle name="Normal 3 3 2" xfId="650"/>
    <cellStyle name="Normal 3 4" xfId="159"/>
    <cellStyle name="Normal 3_20-12 REHABILITACION ACUEDUCTO MULTIPLE JANICO" xfId="651"/>
    <cellStyle name="Normal 30" xfId="652"/>
    <cellStyle name="Normal 31" xfId="436"/>
    <cellStyle name="Normal 32" xfId="653"/>
    <cellStyle name="Normal 33" xfId="654"/>
    <cellStyle name="Normal 34" xfId="215"/>
    <cellStyle name="Normal 35" xfId="655"/>
    <cellStyle name="Normal 35 2" xfId="712"/>
    <cellStyle name="Normal 36" xfId="656"/>
    <cellStyle name="Normal 4" xfId="78"/>
    <cellStyle name="Normal 4 10" xfId="437"/>
    <cellStyle name="Normal 4 11" xfId="438"/>
    <cellStyle name="Normal 4 12" xfId="439"/>
    <cellStyle name="Normal 4 13" xfId="440"/>
    <cellStyle name="Normal 4 14" xfId="441"/>
    <cellStyle name="Normal 4 2" xfId="442"/>
    <cellStyle name="Normal 4 3" xfId="443"/>
    <cellStyle name="Normal 4 4" xfId="444"/>
    <cellStyle name="Normal 4 5" xfId="445"/>
    <cellStyle name="Normal 4 6" xfId="446"/>
    <cellStyle name="Normal 4 7" xfId="447"/>
    <cellStyle name="Normal 4 8" xfId="448"/>
    <cellStyle name="Normal 4 9" xfId="449"/>
    <cellStyle name="Normal 4_Administration_Building_-_Lista_de_Partidas_y_Cantidades_-_(PVDC-004)_REVC mod" xfId="450"/>
    <cellStyle name="Normal 44" xfId="451"/>
    <cellStyle name="Normal 5" xfId="5"/>
    <cellStyle name="Normal 5 10" xfId="452"/>
    <cellStyle name="Normal 5 11" xfId="453"/>
    <cellStyle name="Normal 5 12" xfId="454"/>
    <cellStyle name="Normal 5 13" xfId="455"/>
    <cellStyle name="Normal 5 14" xfId="456"/>
    <cellStyle name="Normal 5 15" xfId="457"/>
    <cellStyle name="Normal 5 2" xfId="79"/>
    <cellStyle name="Normal 5 2 2" xfId="237"/>
    <cellStyle name="Normal 5 3" xfId="458"/>
    <cellStyle name="Normal 5 4" xfId="459"/>
    <cellStyle name="Normal 5 5" xfId="460"/>
    <cellStyle name="Normal 5 6" xfId="461"/>
    <cellStyle name="Normal 5 7" xfId="462"/>
    <cellStyle name="Normal 5 8" xfId="463"/>
    <cellStyle name="Normal 5 9" xfId="464"/>
    <cellStyle name="Normal 5_Administration_Building_-_Lista_de_Partidas_y_Cantidades_-_(PVDC-004)_REVC mod" xfId="465"/>
    <cellStyle name="Normal 6" xfId="4"/>
    <cellStyle name="Normal 6 2" xfId="80"/>
    <cellStyle name="Normal 7" xfId="81"/>
    <cellStyle name="Normal 7 2" xfId="657"/>
    <cellStyle name="Normal 8" xfId="82"/>
    <cellStyle name="Normal 8 2" xfId="658"/>
    <cellStyle name="Normal 8 2 2" xfId="659"/>
    <cellStyle name="Normal 8 3" xfId="660"/>
    <cellStyle name="Normal 8_ACT. No. 06 al 228-09 TERMINACION REDES DEL SECTOR 1 ACUEDUCTO PALO VERDE (OCTUBRE 2011)" xfId="661"/>
    <cellStyle name="Normal 9" xfId="83"/>
    <cellStyle name="Normal 9 2" xfId="662"/>
    <cellStyle name="Normal_158-09 TERMINACION AC. LA GINA" xfId="706"/>
    <cellStyle name="Normal_502-01 alcantarillado sanitario academia de entrenamiento policial de hatilloparte b" xfId="229"/>
    <cellStyle name="Normal_Hoja1" xfId="9"/>
    <cellStyle name="Normal_presupuesto" xfId="227"/>
    <cellStyle name="Normal_PRESUPUESTO MODIFICADO No. 1  AL PRES. TERM. No.51-11AC. MULT EL RANCHITO" xfId="94"/>
    <cellStyle name="Normal_Presupuesto Terminaciones Edificio Mantenimiento Nave I " xfId="707"/>
    <cellStyle name="Normal_PRESUPUESTO_PRES. ACT. No 2 65-09 al PRES. ELAB. 58-09 REHABILITACION TRAMO LINEA DE ADUCCION Y TERMINACION AC. BATEY GINEBRA-VERAGUA" xfId="228"/>
    <cellStyle name="Normal_Rec. No.3 118-03   Pta. de trat.A.Negras san juan de la maguana" xfId="2"/>
    <cellStyle name="Notas 2" xfId="148"/>
    <cellStyle name="Notas 2 2" xfId="663"/>
    <cellStyle name="Notas 2 3" xfId="664"/>
    <cellStyle name="Notas 3" xfId="466"/>
    <cellStyle name="Notas 3 2" xfId="665"/>
    <cellStyle name="Notas 3 3" xfId="666"/>
    <cellStyle name="Notas 4" xfId="467"/>
    <cellStyle name="Notas 4 2" xfId="667"/>
    <cellStyle name="Notas 4 3" xfId="668"/>
    <cellStyle name="Note" xfId="84"/>
    <cellStyle name="Note 2" xfId="216"/>
    <cellStyle name="Note 2 2" xfId="669"/>
    <cellStyle name="Note 2 3" xfId="670"/>
    <cellStyle name="Note 3" xfId="217"/>
    <cellStyle name="Note 4" xfId="671"/>
    <cellStyle name="Output" xfId="85"/>
    <cellStyle name="Output 2" xfId="218"/>
    <cellStyle name="Output 2 2" xfId="672"/>
    <cellStyle name="Output 2 3" xfId="673"/>
    <cellStyle name="Output 3" xfId="674"/>
    <cellStyle name="Output 3 2" xfId="675"/>
    <cellStyle name="Output 3 3" xfId="676"/>
    <cellStyle name="Output 4" xfId="677"/>
    <cellStyle name="Output 5" xfId="678"/>
    <cellStyle name="Percent 2" xfId="86"/>
    <cellStyle name="Percent 2 2" xfId="219"/>
    <cellStyle name="Percent 3" xfId="468"/>
    <cellStyle name="Percent 3 2" xfId="469"/>
    <cellStyle name="Porcentaje 2" xfId="220"/>
    <cellStyle name="Porcentaje 2 2" xfId="679"/>
    <cellStyle name="Porcentaje 3" xfId="221"/>
    <cellStyle name="Porcentual 2" xfId="87"/>
    <cellStyle name="Porcentual 2 2" xfId="88"/>
    <cellStyle name="Porcentual 2 2 2" xfId="680"/>
    <cellStyle name="Porcentual 2 3" xfId="470"/>
    <cellStyle name="Porcentual 2 4" xfId="471"/>
    <cellStyle name="Porcentual 2_304-12 medidores SAN CRISTOBAL" xfId="681"/>
    <cellStyle name="Porcentual 3" xfId="89"/>
    <cellStyle name="Porcentual 3 10" xfId="472"/>
    <cellStyle name="Porcentual 3 11" xfId="473"/>
    <cellStyle name="Porcentual 3 12" xfId="474"/>
    <cellStyle name="Porcentual 3 13" xfId="475"/>
    <cellStyle name="Porcentual 3 14" xfId="476"/>
    <cellStyle name="Porcentual 3 2" xfId="477"/>
    <cellStyle name="Porcentual 3 3" xfId="478"/>
    <cellStyle name="Porcentual 3 4" xfId="479"/>
    <cellStyle name="Porcentual 3 5" xfId="480"/>
    <cellStyle name="Porcentual 3 6" xfId="481"/>
    <cellStyle name="Porcentual 3 7" xfId="482"/>
    <cellStyle name="Porcentual 3 8" xfId="483"/>
    <cellStyle name="Porcentual 3 9" xfId="484"/>
    <cellStyle name="Porcentual 4" xfId="149"/>
    <cellStyle name="Porcentual 4 2" xfId="682"/>
    <cellStyle name="Porcentual 5" xfId="90"/>
    <cellStyle name="Porcentual 5 2" xfId="485"/>
    <cellStyle name="Porcentual 5 2 2" xfId="486"/>
    <cellStyle name="Porcentual 6" xfId="487"/>
    <cellStyle name="Porcentual 7" xfId="488"/>
    <cellStyle name="Porcentual 8" xfId="489"/>
    <cellStyle name="Porcentual 9" xfId="490"/>
    <cellStyle name="Salida 2" xfId="150"/>
    <cellStyle name="Salida 2 2" xfId="683"/>
    <cellStyle name="Salida 2 3" xfId="684"/>
    <cellStyle name="Salida 3" xfId="491"/>
    <cellStyle name="Salida 3 2" xfId="685"/>
    <cellStyle name="Salida 3 3" xfId="686"/>
    <cellStyle name="Salida 4" xfId="492"/>
    <cellStyle name="Salida 4 2" xfId="687"/>
    <cellStyle name="Salida 4 3" xfId="688"/>
    <cellStyle name="Satisfaisant" xfId="689"/>
    <cellStyle name="Sheet Title" xfId="493"/>
    <cellStyle name="Sortie" xfId="690"/>
    <cellStyle name="Sortie 2" xfId="691"/>
    <cellStyle name="Sortie 3" xfId="692"/>
    <cellStyle name="Texte explicatif" xfId="693"/>
    <cellStyle name="Texto de advertencia 2" xfId="151"/>
    <cellStyle name="Texto de advertencia 3" xfId="494"/>
    <cellStyle name="Texto de advertencia 4" xfId="495"/>
    <cellStyle name="Texto explicativo 2" xfId="152"/>
    <cellStyle name="Texto explicativo 3" xfId="496"/>
    <cellStyle name="Texto explicativo 4" xfId="497"/>
    <cellStyle name="Title" xfId="91"/>
    <cellStyle name="Title 2" xfId="222"/>
    <cellStyle name="Title 3" xfId="694"/>
    <cellStyle name="Titre" xfId="695"/>
    <cellStyle name="Titre 1" xfId="696"/>
    <cellStyle name="Titre 2" xfId="697"/>
    <cellStyle name="Titre 3" xfId="698"/>
    <cellStyle name="Titre 4" xfId="699"/>
    <cellStyle name="Título 1 2" xfId="153"/>
    <cellStyle name="Título 1 3" xfId="498"/>
    <cellStyle name="Título 1 4" xfId="499"/>
    <cellStyle name="Título 2 2" xfId="154"/>
    <cellStyle name="Título 2 3" xfId="500"/>
    <cellStyle name="Título 2 4" xfId="501"/>
    <cellStyle name="Título 3 2" xfId="155"/>
    <cellStyle name="Título 3 3" xfId="502"/>
    <cellStyle name="Título 3 4" xfId="503"/>
    <cellStyle name="Título 4" xfId="156"/>
    <cellStyle name="Título 5" xfId="504"/>
    <cellStyle name="Título 6" xfId="505"/>
    <cellStyle name="Título de hoja" xfId="506"/>
    <cellStyle name="Total 2" xfId="157"/>
    <cellStyle name="Total 2 2" xfId="700"/>
    <cellStyle name="Total 2 3" xfId="701"/>
    <cellStyle name="Total 3" xfId="507"/>
    <cellStyle name="Total 3 2" xfId="702"/>
    <cellStyle name="Total 3 3" xfId="703"/>
    <cellStyle name="Total 4" xfId="508"/>
    <cellStyle name="Vérification" xfId="704"/>
    <cellStyle name="Währung" xfId="509"/>
    <cellStyle name="Währung 2" xfId="705"/>
    <cellStyle name="Warning Text" xfId="92"/>
    <cellStyle name="Warning Text 2" xfId="22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235</xdr:row>
      <xdr:rowOff>0</xdr:rowOff>
    </xdr:from>
    <xdr:to>
      <xdr:col>1</xdr:col>
      <xdr:colOff>1381125</xdr:colOff>
      <xdr:row>236</xdr:row>
      <xdr:rowOff>41245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DCD589DC-9408-44C2-BBB0-1DAF618A111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B6FA8EFC-9D8E-4876-8CF0-BD6E4FBBD47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364C8A56-EB7A-4C60-90BE-6B058F7BD41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8123DF3-1069-4E98-BBA3-FE5B7CDD68A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E5053A3D-226C-4ECF-8179-39E93018E50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4BBC0D29-C756-4CFB-B70F-B15A0C59174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FA2CE025-8FCF-48D1-A7F3-BD20E230101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6DA85DD3-EEA5-4050-A572-0842829638B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26041721-4972-4B63-9485-29D5ECD7FBB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BCAE6FE7-3FB3-4F79-B5D7-0572C524C86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E22EDAD7-FDC4-4909-81B9-A0505961E49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16ECB50E-98F7-411C-926E-A27CD5524E2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759E3C09-419A-45F2-8F48-0FF517AF2AE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6306D2D2-51E1-4629-98EA-449894228B8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B7260D81-BF0C-4330-AEC1-9BE72450E32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D8E07918-5BB8-4A34-A9D7-26A96391145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88798658-CEA8-475E-A40B-006B42C2288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A10FBBB6-0CE2-4DDD-98F5-C806EA038EE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1A32AFEC-34C8-479E-A429-0490BCA9AC1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E787CE4-2418-464B-B149-90B3309DA6D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FA7F6780-57BD-4AB5-8E5A-732F09B1F47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CC6EB1FA-CEBF-478A-ABA3-3B9C84E9C0D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31BCEACB-5670-4A94-B3C5-509CCDAC253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24C1CA62-7657-48DE-B45C-2D45E3F0248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146504D5-5101-4182-B123-64105F19010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B392E4EB-BDD2-4C38-BCFF-655DD84F3FC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57FAE35D-8E5F-47B8-91F2-DAA7A3E0C9E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7EAD9D60-1958-4AEF-97BF-A9C34F292E8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A999DF0C-8D08-4533-A1B8-EB3AA40E2B2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932C16C6-6DD9-47F1-A688-B53ED74EEED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86B26484-D424-4AA8-9204-6714E0DC166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A67A269F-6FDF-4055-B3BD-A12E0947742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3065DE69-5034-4C9A-AABD-306F2AF009E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E8581FC4-2097-4ABA-975E-32347E07AFC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7CB83D68-13AA-4398-A97E-48D88740F7A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B97102E9-637E-4F42-8EB0-16A4F9F02B9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FEEF5357-7F76-4175-A3D5-64767985452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54F82225-07C7-433B-B03E-07D16449E2B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36DBE14C-69FF-4829-B948-E9943A97D45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A7482D4F-D2E7-4E44-B590-43C3D67E908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AF68DCCE-6FD0-4B7F-A64B-59F906C7C3F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8C613042-0A2D-4D7C-9843-64BE8BB66E0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3306155E-2444-4241-9A0D-F166E95442D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237F31A3-FAED-4FEF-A178-27AB2F370DD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24516742-2D37-4C9E-9270-4B141E6C18E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242</xdr:row>
      <xdr:rowOff>152400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7E8E866-A0D4-4CBB-8825-E91E9F239A8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242</xdr:row>
      <xdr:rowOff>152400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BB7D15D7-962A-4E21-91E9-9EECC6E1D4F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242</xdr:row>
      <xdr:rowOff>152400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A8A855A1-61AD-4A59-B3D0-F073C5CFCBD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242</xdr:row>
      <xdr:rowOff>152400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8E45EEA8-A2E3-4C37-9183-1305033783F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CECAF1B0-BDA5-4D26-8781-76D4EAA1079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545382BA-C3B3-486F-ADA8-971EF439EA6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CF168239-9937-4C8E-B91F-26F06E0E272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4F9596FE-8E43-4436-A572-6FD9C990182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3F3D92F8-04FC-473F-8F49-13107ABFD90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1B7334F1-AB4B-4794-BD2C-1544D1BC51A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D8B62A99-96A3-4611-9C43-60BBFA4334C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C199FEB6-919D-44A3-84AC-F4B178511EE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1825C89C-5C4E-4205-B8D0-887D8718252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9D2D70C7-9BC9-4459-B2BA-1B1FFF58B45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CE8AE17B-61D0-4927-BFA9-D6F987F26DF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9DBAD340-73C0-4147-ADD3-AC3FE7A7147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C6068D8C-4A76-4E1B-8335-D29A7D100EF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28575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75EC53E1-1BDF-4E3C-925D-0C44D3A9713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28575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A7908A8D-E1E4-40D1-AFD9-1CD35F4E223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28575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D4D314AA-E1C0-4B63-9DE1-59786FC537B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28575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C82BED54-6C5A-44BB-8275-D814661BAC3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66335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F1FCE73A-8452-46F6-BAB1-F7A2D5038D0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66335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E272ADC7-C85C-4C44-BC03-B7A034FFA22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66335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468A8892-07A1-493B-935C-B80B3DDE809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66335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8E65FB42-DCE3-4886-B82A-E9CFDA63275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FD8AA0CD-138B-4AC8-BBDB-4C71E8D7641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BF728DC5-18D2-4C14-AA58-60BD4243450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FA893AAE-FE4E-4EF7-8D57-795B8F2646D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3F96451A-C46E-404F-814D-5C33B6418BF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246</xdr:row>
      <xdr:rowOff>51468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10BE947F-D7BE-4EC8-A321-10FB13AAADC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246</xdr:row>
      <xdr:rowOff>51468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6062B835-77BA-429D-A86C-209154A1778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246</xdr:row>
      <xdr:rowOff>51468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5811988B-F5AB-4B66-A979-CF879D20103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246</xdr:row>
      <xdr:rowOff>51468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9775A2C8-6317-4E0A-9727-318AF911329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B3E998F9-9A49-4E49-8F7F-114B7796743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34D3730F-4DA9-4B10-A4A9-0660804A578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6A59C73-8683-44FC-8281-3452C34E406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3CF3D350-5D8A-45C4-8B45-32F34D42A04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C4DD2B3D-73E6-4294-A4D6-34A544A38DF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63D6C12D-785E-4399-A8CF-5C5F86F7791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D44D2A6A-CB2A-4BF3-B592-3AFDA62DDFC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7DF422AB-4707-4332-8777-A99B675068D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E53F6675-61E5-4EF9-8ACF-E4A7ADE7FF9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20F4930E-F6F0-41EA-8D68-B8B3E233D0A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61765FAD-2AE5-4FAE-8C81-AA6DB7D07FB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41184019-1023-4BAC-89E5-F6DE047371D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B5FD68A8-C830-47E2-849E-C83D54180A0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89519E9-50AC-43A7-8858-7CC65C2C0F5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313F15D7-FD40-4059-98AA-FF9A5B58F61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F698E247-CA17-4A86-AAED-D592404C2DE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904A76C6-4139-495B-8BD7-A30D8A73556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7542DE96-4586-4A08-8677-65A9C501CBA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ADA012AB-A64A-4633-B76C-3DE8F5883FE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C691097B-3949-4E8D-94CA-165ACE7FC93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3DFFE1BD-4165-4810-9275-76153CDBB44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3BEFB803-109B-433B-8899-AD694FF552B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2F621903-65B5-4167-9ED0-3002AD811F5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B26788B8-9F8C-438B-8981-7CE7F03F33D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BD59FCD2-B7BC-4854-B1B2-B8EB84DC2D2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F2F400E0-6A80-48D6-BF03-A4C7D6CAC77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793FCFAD-BBDC-44F9-A08F-D93E3BE36A0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6E7FEF7A-A035-48A3-AA7F-DC0D22B5836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8C62661-5ECB-4C8E-81AF-CCE9D73569A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60DF25EA-FA6C-4F42-8EEE-866CFD75EA8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36A4B54E-55E4-4FC5-87A6-8315EC1812E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D757AAC4-5020-4D9F-A803-3E4D1C7E209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68CC0BD6-9976-4FF3-83BA-504E5426E71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2FDAB17D-9402-48B3-88F8-C6B040EC5BC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246</xdr:row>
      <xdr:rowOff>51468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2B0621D8-E10F-43CC-98A4-EEC1E288AF0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246</xdr:row>
      <xdr:rowOff>51468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B34E7623-AB34-49F9-9F31-A7A5BCC18D0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246</xdr:row>
      <xdr:rowOff>51468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FDFC7BF3-9345-479C-B400-91B957CFC0E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246</xdr:row>
      <xdr:rowOff>51468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79E98958-328A-408F-B252-FC93C14E748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6CFA9B61-43BE-42A8-A19B-5DF2327305A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5C218FA6-461C-45F8-A78A-04E5BF74451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BC9B3F53-7343-40E9-B2F5-C06BF800979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82DEBF20-E8B1-474E-AFEE-1946307DB47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A2E0EE1D-3560-48EE-9D0A-A185618BFCC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D2E3DAFD-EF22-44D0-8C4E-5432A7F7D6F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A3178155-6558-4416-B303-29E8276386F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A4A0E480-E636-4A20-A72D-00402321C2A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CF424120-0CD2-4E98-A4FA-71FF8EF30EF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EBA0C76B-7DF3-469C-BD9C-B88C779E1F6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9D583872-2F2D-4CBF-8D0C-79DA4C7602F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E42E4765-38DD-40D0-8A23-A1F0E3C4B80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D004E158-4419-40E8-997A-20D1B1BEF49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2B600-6FAE-4A67-B9D7-7F33F2BA93C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D9C7D94C-76F7-479C-97E6-17C92E8CBC5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FEE18D73-8739-4AC0-AA34-369BE24228A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F845E1D-37C2-488A-9153-016FA76B21F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6B4D078F-2805-4A30-A1A0-2F4C420E015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C0A28A67-11F1-4274-8251-8BCB3FFCD17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9461E05F-110A-4C4D-97AE-306E6A8A7D8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2CE427BB-EA68-4DA6-9304-A42FDB7172A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419D129F-648A-456E-8BD2-839C86813A2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FC03E53-E7EC-4492-9EB5-02FAF619BD6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AE1E2003-BBFE-4063-AF94-D57B9781DC1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40E79213-B1B7-44B0-85C2-711F1F51B48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61C799AC-44DF-4F33-B27E-3E7B80BFF30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4C16FE9B-84EC-4E50-BDCC-B0ABAFFCC5B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6299F6B1-B531-4152-BCE5-F5F72CC99EE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6E3465B-444C-471A-B95C-5F0566D4A9E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538F88B4-8BE7-4A98-8420-E73823F1602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D7EDC252-7662-4DD5-9336-8FA3734AFFC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F40D8DAD-1745-4776-A134-1D4E6FEA617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472B8CA5-3861-4E0D-B69E-1EC2C44C6DF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4B173135-FAC3-4F95-BB13-EF62ED679BB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499657A8-C25E-40BD-8711-D1D255A0137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FA4EC825-23FD-4E5B-BA38-4748414CF89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25718C50-2E2A-4595-BF88-26179FED34C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BEDE2F1F-7F1C-49F2-8EFE-A1A0C1F7FFB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781BCFD8-B88D-499A-8A46-88DBEB75EA9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1F29E93B-87D3-4A51-B1B4-9A763E1D0E2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8760DBCA-F092-4ADD-AD13-80CB6CE152B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EAC175C4-09D1-4F72-B512-C5923639DF5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3D4CC205-A0A6-4E31-8890-8676454690A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72E34235-2B9F-477D-8E17-A450A026E00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F610A40F-FBD2-4C7A-B0EA-EE3924B006D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5DA8BC63-352E-4CE9-8995-BBC2E4592CD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11ED7209-30D0-43ED-BBAB-DD3372C7EA7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A9A1D61B-DE55-4EF9-B6AB-9F875BD37FA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E2A8BC21-F770-4070-84DE-94448C82A3C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CCD42816-6D5A-4984-995B-F61F70EECA4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A3FBF36A-C056-4801-A092-A8448399D4C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C675CFA9-FBF1-4C64-8FFC-7431335063B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571FD4D6-94E1-4530-B547-87A02C8BF13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EBB4EB71-E22A-4293-B97D-0295A34EB71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122CC7A1-85C6-49DF-BBE7-A174F91C0F2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150A2802-52CD-44CA-B74A-09DEA95C6C8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FEF85212-F633-4239-A71B-8353913BC01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E20201B8-189E-4DA1-81DB-90203F00184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1EAB0891-67F4-45C1-A08E-8D971D0E32D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F2347DC1-3BDD-4CDE-9C1F-E7F91E77467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5A8CD56B-108F-4DAF-BAFD-0E8E8F1E9EB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7D3C8BF2-C612-4604-BD2C-B18632DE65E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347C0F22-08D2-422C-97AC-B88732DA195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DCB097E3-1CE6-4D2A-B853-9F1C6712671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CCFEE1D5-3164-40C1-A01E-B4229B98774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C82102A-EBDC-4EBC-BE1E-78D4781A179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8CCA8519-DADF-4234-914D-215532D4AED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32B03030-9365-4917-888D-D39665BE0A2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2B7F0452-6FED-4C0E-A8CD-9E2CABDD5BA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7AE55AED-E335-42D6-9CF5-D9F164E36D2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EE4B5190-35CD-40BD-94D9-EB875445131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7DB78C7D-8296-4D02-838A-26A1310746A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24234B0E-778C-4FF2-80A4-1FA0B5B2383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F5FFA0FF-A154-405A-A90D-3A8B303B5D1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5F49CE8D-6DBD-47B5-AB2C-5B1CFDAF955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37A978C-774C-421B-88C1-4236B773345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2B8107D4-CCE6-4445-9B17-9DF0541A308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8BD774D9-250B-4026-9F97-B7B27168E33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C9A5A183-407D-49B1-8F43-E5BF08D7FEA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BD3250D0-A595-4381-AA77-B33DF26AAAA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FEEDFFE5-A3AD-4027-8C8C-E4BE91B7C68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CE3658CB-E3C2-4667-AE68-563EAC68A7E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2353913B-5E82-4B42-888A-8FD4563EB0D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DF9F2EB6-1468-4505-8B05-AB1434D3867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57C57F3D-9F4B-4860-B883-BD7346567D8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BEDA2851-5B63-45B6-8728-C170DC06506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B00FBE5-1E6D-4E7C-BA50-2AB84DD89E3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1896353C-75D8-4722-A5C1-784C7CDF95E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426CA369-815A-4F5E-8E95-5B55F5D02B4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5263DC10-B36F-4BBE-9933-227E9A2001F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527C6974-04A3-4B96-86F2-196CE32850F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BC92CC47-FBB1-47DC-84DF-E8C16481BDB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DB2143C2-F92C-4BFB-B22B-DC9D6243B04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41F2775E-BA44-4904-A4F7-F988FDA36E0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9B8A705D-B6B5-42F8-B4BE-D57273C19E6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D2A80D4B-7121-46B3-950E-DA003D28A05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6B6A0BD5-F0C5-4433-80CA-FFBD5BC3D9F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5F159ED5-E7E5-436C-85D8-5C8C5D58FA0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88BD9DA3-FCAC-4658-977F-B5A3F12DCED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132F001C-7413-454A-A689-DC59849779A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7535B154-EB3E-4E9D-A712-2A2209EB34C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B520C544-E4E4-4F7C-8F8D-DF1079F19D5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77D9F94F-25E6-4C93-9049-B9D2E7F03F5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999819AA-1283-4A41-B7E1-3F0976DA7C3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1AEE291-8D0F-4E63-8F86-0BB63457364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AA22DC37-963A-4DE6-9819-9C4362FE3F0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CBFD8FD3-F807-4C77-A802-AEC777CF5C8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B69FE263-554E-46B7-AEC6-A96E0054C7A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F28FA99B-074F-4C0F-B922-90E771EA91C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6BA64218-2052-4850-AAF7-D63BE6C7872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1D37966F-636D-4A70-A5CD-21C5820055A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B874D7F4-B3E5-4574-8983-1F0D50CE008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3D6F241C-07EE-4CD1-8684-4C88DC7BD35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194C8689-A27B-4C72-8C33-2CBC50BAAE3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3FA1812C-3998-4B59-A9B2-2602B85FEB7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62F85573-3564-4B1E-B054-5EE54F19F98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D2FD228A-0690-40C2-B0CA-E8B9A789A50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1F4F65E0-6C9F-482A-B5C0-8AFD0C9D476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9672E42B-2CE2-45D1-8B4E-A85DB8B9D89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668BF20-2F4B-404A-B8D4-5BF87B3F403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212B2EAA-C99E-4BD3-B97C-DE58AA30BDF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19F9C22D-B1A3-4455-A609-6445B5B9670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F14E5BE6-153D-4A9C-82DA-31AB12A9479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2193280-C32F-47F8-82F7-3904F15296E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7C533241-21DA-4829-ADC0-A0AD3D48100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F923F922-1779-4EA1-966B-E90BFE24AA7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DC87DC64-1565-439C-B75F-20E9551D9AC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62AE8C4A-2167-4DA3-89E9-0065203EBC1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C1110D37-891F-4245-949D-51ECD59F6CF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E7BF300D-CE4B-44BE-9C9A-84923C51995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20149BDA-32C9-4014-8B22-6315251EC29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40D3FCA2-3BF6-4CCC-A6A6-6D5B37E0F23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4DAE80AC-4416-441F-A69D-96AA1BC609F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89C99F33-049D-4FAE-AF68-68CAD67B9D4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76473A88-AD86-469D-AF1A-ABB5E4E42B5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49C55AF9-CD87-4864-8053-68F789D7093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BA521EE-3382-47A9-A477-63B7B989E2B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C36A771A-D33F-438D-9157-6339B05AB28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4ED8B2F6-242F-4E9B-8543-9F3C47488FE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CB544B3A-1E9D-40D1-B8D9-9D6603C81B8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DC152007-B6E7-46C1-B060-858F0557AB8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9E715D33-E5C7-4B05-8EE7-8320177E7F8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A9A9468D-A9DE-4E0A-9088-5E1C92031DB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620E71DE-5986-4F28-A050-A621E02163A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3BDD53EC-5D64-405D-B3BB-4B185C6B524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95AF42B-4FF2-4D41-A011-6E91575497B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21ED20C1-EF17-4D47-9132-B43E1F85743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A1269F00-CD93-4DD7-BF31-52376B1EDD9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E889CF1B-63B6-4A19-83CA-90A9BD36E37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DCC36DC5-FA6F-420C-8DCA-59F8C1A16E3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8E9554C0-4941-4DC5-9912-7DA47B41176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12035F54-8BB6-439D-A994-EF24C2FA67F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CC7CA3AB-3565-44EF-8EB3-3BC52BBF8EE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18EE628C-E7AF-4DE4-B0AA-FA1B56503A0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C1EE1172-7D7F-420F-BDD5-489D1A13F8B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A2E82766-C609-4E24-8ED1-4580B441390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49DD4D65-3A6B-4D2C-9224-3FE55E5BB39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C5005816-83F3-46CC-9E8A-0FE308A31A3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BB5991F2-96DE-4A63-A962-BB0F66E63D3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BFECFEE2-218C-4BE6-B8BF-10014AE3853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9BF3E36B-D7D1-47E7-9DFC-14D219B1554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4A61D5AF-61E4-4B1E-8181-8782DBBD39B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BE715E2C-9894-485C-A3F5-E059C500CFC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C50A8441-5864-447C-8004-935012041B9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96372051-C839-467A-BD8D-16DBFF13B27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16C987C5-FB9C-44A2-AE55-7964C7093A7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846B3E1-9A16-4562-8CE3-DD9DFF9A900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E85A05D1-D720-4902-BB9A-A57EE4E3372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BB0B39B8-38C3-43BF-BC5B-0BB73C31CE1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245</xdr:row>
      <xdr:rowOff>51466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F8E39A93-F4EA-4CAE-8CB9-1454764ADB4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8B4ADC0E-E1BB-42B4-9964-D5773C90EA3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D3F9E671-C4B3-435C-961F-1842579F37A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754A5DFA-767B-4067-8D65-1F014FAD505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3ADF6391-61EB-425B-AB63-1D21DCDC4F4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F9F94875-EA0D-48FE-A67D-BE7B6CFB233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E101DF83-CFD4-4FA8-942B-5DDA32AB545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809C9BA0-2D30-4300-B0FB-17074B98940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DFB30A83-966D-4570-896B-9758B204F02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3F8592D1-8BA0-4627-8E71-00E525491BA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977EFB2B-7218-4342-B5D6-C56ABE55344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743E2B9D-F58F-4F93-96B5-CB60415339A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A8726C07-3BD6-4567-8323-39F488172FA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41F78174-B46F-4244-8F5F-FC05ECF96EE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85962E15-54E1-43BF-92A0-7D908724249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F29EF278-DE41-46CB-868B-43296B88590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E96F90E0-FDF5-42BE-8337-02D1698C775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B7689ABE-989C-4E90-B453-2FB4A24A4CC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D9867402-486D-43C4-9FE5-145A7B842BD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5A33A838-F1FF-46BE-A9ED-786838422B4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281CE56-DFDA-4290-8237-263F19254BB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F288294-D620-4B5D-9F34-4B39C6DD0F0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C7BD081-A9C9-4C5A-80E3-103975DFFCE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96E62F7C-B997-4DAD-99FF-9302015766D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245</xdr:row>
      <xdr:rowOff>51466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B9EBA793-FB6C-40FB-9D00-9C608F3A4FE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EFD2A5A3-D1C1-4123-9195-1F211C4F685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42E67F62-A54E-48DF-8F0B-8DD29EF807F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B104CB78-F625-4360-88F1-3BDBD5870702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2E1DE67E-A507-4938-9FA2-2E8E10E0A76C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107B989E-4A83-452E-B808-BD09C46C20BA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32CE0295-F31E-4465-8762-0A71DDD439DA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2DED61D0-7E1E-411E-BB8A-8F4BE4AFA2C9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5EDBD5A9-C5D3-48CC-92EC-0B474D6F551E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57F08E03-D172-4157-8B81-7648D055185F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8A62149-A4DA-4423-8806-92CAB288AC6A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C64A83-56B1-4309-8B99-876B939301CF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562C9C98-EEB5-4A5E-84FC-9779D0A3D73E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3AEE19FC-3951-44BF-9F75-7692849AE050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245</xdr:row>
      <xdr:rowOff>51466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6E07E341-CB2F-4DFE-BE90-92D8DAF9B060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1409700</xdr:colOff>
      <xdr:row>242</xdr:row>
      <xdr:rowOff>142875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44A72574-4416-4FD3-8374-7393521926ED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1409700</xdr:colOff>
      <xdr:row>242</xdr:row>
      <xdr:rowOff>142875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723EC4A5-A0BC-4F6B-B21B-4D1FF3BC735C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3A425CAD-70B5-442C-A3B9-2D406815522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52EB9670-7E48-43DA-9C05-B7357C6121E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54521060-DC4B-4A05-A6BF-29A3BB5F41C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56010002-B391-4AA4-9D8B-A74ED178367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E38E02BF-1B0F-430D-8C0E-B5677FE6836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A04687-3D9D-4E07-A7AA-A992EC5E167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343621EE-9E83-4EAC-BBB3-1A3FB825AAF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76A4B8E3-204E-4D8E-96B8-BE2266B941B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4FD9EB40-F772-434F-B85F-713886B627B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E9DCB085-C9D6-45CA-B292-BFDA047E31F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3FEDD6BD-2F0A-40C5-8302-55C3FD4EF6B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D94B4749-5B38-4CC3-81CB-78662F0B14A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B3244215-439D-4B14-AD11-2258A90EECF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E95637E5-7B76-4672-9E58-7B141B1351D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4D04BE54-D3D3-4F51-B43A-95FB7726C7F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12921EC7-13F0-4FBC-929D-76917C24D3F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95264122-8AA5-4669-8601-26B7FDAD624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B8B18F5-F5C8-4A6A-B0ED-90E1E0F0110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9C541C90-C7AF-4316-9633-2BC16B253AF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F118FE27-BCFB-4144-8AB7-DF61DECDFD8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3C6860B7-312E-4991-A996-6C0B25638E4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E4140F9-B10E-4FC0-993C-DD4BFF56136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792D9D8B-8C1F-4B25-B52F-4AFBC17FCBD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532A7089-8B43-4BA3-83F3-124BAD78A1B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CA1F9826-D071-4555-8E59-61E60FFEE5A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67A3AA5A-3C2E-496E-B2D2-B0BFB2557B8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5C5743EF-89E3-4F32-B477-03BB4CD079F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706E000C-004F-406F-B501-C3E209118AC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9B13016C-7E8C-4D9E-984B-842A3C1B07F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7DAAE52A-8F44-4761-ABDE-BB04D5E08EE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AD07A421-D421-412A-BF62-9587A0900B1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50D4E72B-47FC-462B-AD56-0DBFAD5E6FC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93D362EE-6DEE-43D3-A763-14011DECACC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9C9178C0-2FA0-405C-B56F-4751EC4613D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D4121D51-0752-4F1D-AD86-5FB0EF16BB1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A1EA2C60-3B3E-4DDC-9C32-947752EAF56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D77323BA-F4E9-4D89-B02C-A4280003D27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20C279DB-E833-4C57-8FF1-F2CE11BB3A7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D1167997-0410-4C34-82F5-7FC717D07D0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C878D95F-B5BD-42E3-AA3C-56CD2991ADA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461864B-10A7-43C2-A7EC-28954D69637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6A330D3F-70F1-48DB-A7E8-DD4CC190FCE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607D3721-356E-4BBF-9678-87D2ACAC725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B205E14B-688E-43C7-A2DA-01244061DD0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865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FEC89F28-EC06-4525-A9BB-EF6CEFF0735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865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7A1CBDAD-93AD-4CA0-BBF0-4A295962EC2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865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466195D4-C3B8-4037-B1E1-DADA483809E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865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9256919B-9197-4CC8-A746-0C914CE9F77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39CC9B5D-9142-4A37-9D4D-3B24730A973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836F371E-CC40-4BA3-B87A-D024C2CE869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1D780277-7ADB-4B58-A7A2-C4CFDD7776C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80108128-A96A-4AF1-97AD-3C76C9C6D87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43BC09F6-D152-4DD7-A601-465922572A0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D77E2784-6310-40AF-BE37-979526A833E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D9B9FC32-CE50-4B1C-BC33-EF8A27BDCEF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80C04C44-12A3-41BB-AE32-38EBA304930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DDA5D2CE-FCAE-451B-A3B6-B372621B53F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13158215-4844-4E8F-AC49-06ED12C3746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3749AD64-B90A-4F9F-BBCD-B0D96287617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23B37E25-18DD-481C-983C-9B5D36E0FB3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3020E406-ADED-485C-AADE-A1D7A8B7A49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28575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5B61E167-35DC-45DC-ABA0-64A8583425C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28575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A0B78F3A-D347-4530-93D2-3AB11FEE759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28575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A14FF937-8F86-48EC-94E3-FB115D10E80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28575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5C3AA89C-6AC4-4228-BBD0-C0A4404741E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66335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BA342453-C68E-46F9-8A4E-79623174630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66335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FEEC9153-E0E4-4D8A-A692-5EF073F10CF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66335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029DD5C4-1712-406D-A6ED-A11308A438D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66335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4E7CEA98-C0D4-4A23-BC9B-C54346FB3E2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2958AA8E-2338-48FC-8B70-411917B4F2F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76A5DCB9-75ED-451F-9742-A7528B801C5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E0CF92B9-D538-4B82-B24B-112F0B3FD8B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5DC9B380-47E6-4F1E-9202-B3820A8AD7A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94569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D6E743D-755B-4969-B408-0E23CF49BB1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94569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7CEE16EB-5AA9-4B4D-8D4E-1DB96470E3A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94569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C75AD7A9-2BE2-40D5-B25A-ED401DE9525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94569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FE1580C7-05D1-42A5-AC02-77E8D368E35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A1FFB115-EC3A-448F-9923-6EEE406EB78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307532E7-C9DD-4207-A586-E8ACB0EDBFB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09B3D3F-63D9-49D9-A9F1-5609CB688D0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88F4B7FA-B081-492B-964F-6255897B7E1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D1C6E885-5234-4E7D-A930-598E5169C43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95276B00-E6F4-4649-A53B-621B68370C2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9A12D930-635C-4412-96C9-C7B8CF61663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AB978748-E116-4808-975D-BB7E591994A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BC5EEFC0-B1A6-470F-9B54-CED18BDFFE3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F6F7A827-1A4F-4734-8504-AE334DDE2E7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25D5E961-3EF6-4BEC-A199-F04A197964D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8C10947D-D398-4F97-AA1B-8861AF170D6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AB1E4556-12D6-4EFD-AC27-783541AD04A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50274B69-0740-4012-878F-53BF9AD0FAA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6FFDB886-762A-4160-980A-F9C7F10C11B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14B61432-2B5C-4813-A808-4FD03A883EA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2E8B97FB-47B2-4648-A07A-6B610F62B3E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C647BEDD-84B1-41D6-836E-298A6691837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406BEC45-1FD5-40FF-B1FC-9126FEDB429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2B6D8B92-3E71-444E-AA8D-7100F0A07C9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779A9AC6-7FAD-4D9B-BCBC-AAB31A2034E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A88264C2-480A-41CA-8A0D-03DF47006C4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9F3215E1-07B6-479F-AC84-F28AC9D30E2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6245037E-A344-477A-B230-1D49426C93C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15CE2453-833E-435F-B928-1F343954F75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A8374C2F-A19B-4002-8038-6D1C99BEBD9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1962A59A-4DAE-43D0-ABF2-D8F1269CFB4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A6D38048-F469-4807-B5FF-23D1DE40C3B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291ABE28-A553-4BFB-BD61-1A23C60F6B6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A9AE410D-8109-431F-AEE0-A5A4A27EDF0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BD167106-FBA9-4C0A-AA83-7CF4E7A15CC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D5E04FAB-1300-4193-B87F-50B7DBEA5D0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AD4E122B-E027-4A97-AC1F-D37E16D217B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374DB232-C3F3-4FD0-A59B-4B13C67A5F2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94569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253BCA2C-E671-4D2F-A1E8-0107AF80697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94569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45F5A5BB-44B1-4781-A1DA-3F3955B25F1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94569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3D78FCD3-D834-4185-A34F-A8F057AA419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244</xdr:row>
      <xdr:rowOff>94569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C03CF72A-5E21-4B5A-AF0F-5FC5A9B8117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661AECE-782F-4C97-95D0-C5476271F33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60BC532D-99A7-4D47-AD2B-44653B1B88B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EEB5A2B2-1F11-4875-8623-0A3D1964031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A649D093-20FD-4674-A738-E51166C6754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DB0CB8F0-3E69-4D28-ACAF-B60FA9A70AB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D0BE7424-97D2-4B39-AB3A-2E0AF20A18A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D6A9F9E9-74A6-4699-997E-8013C3BCED4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5814CBFC-BE2F-4F7E-9954-958B9365C74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79567664-6051-483A-8204-AD6B0712969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877282CC-19F9-4DC5-82E3-72B71AAA4A9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274BF2E7-589B-4BAF-BB20-55F306BCED7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5EE63CAA-F9CF-45C0-836D-E6E1BEAAE22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5AEC485A-0363-4589-BD18-082DF290637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CC05AC70-7C5E-4CF9-BF6B-6208A786A24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8F463AF3-9D58-49BF-AB85-155376664E7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EADFA478-5FF8-4520-928E-7A2530B9781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F4C142B4-5F31-4F0E-9187-4FDC89CADDD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01E145D5-93F9-4326-A535-A173CF6322D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DE5484ED-714B-4ECB-9CE5-F1276E23EE5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883F3111-77D2-442D-8A8C-BB18EA51DD1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AC4C16DA-91ED-43FE-A8EA-D5F322EBF2E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D1AB900B-EC51-48FE-A90D-18279EF8A87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14CEA1C5-60C5-4197-8415-28194F3BF12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C3A74886-54C0-4595-8005-7A3128F68E3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5BF4AD11-27B0-4C05-9A34-9B180EE943F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6F998072-4E95-4042-A54C-C60C0EC50DC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93C30DA3-9FAA-4136-8FFC-12DB100F3FC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AD526ECB-F318-44C3-A9E3-5B8641CE006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9DA84575-4CBC-4B11-9C89-DB4AE27B66B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172B61E2-127D-4107-A789-EA89CF225A4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E8402DD5-371D-4780-9DA8-0CDB7977100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662BA52B-F332-4E16-8BA9-C9C5FE71FD6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B99EB8E6-4DA5-4D3F-9FC7-149BA9DD41D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956ECEF2-A818-47AB-9B0E-1F368D4D29C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3ACED410-C7BE-48DF-8865-95D2624AD52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3CED6C26-7F9B-4D76-9A89-A1293B2B07D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B56AB58C-5D55-4910-BD6F-052A5BA404A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80E1B006-EB59-431C-8511-E9143105F43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C723CB05-83CB-40C2-918E-24CBE4DCFBB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57BAE114-123F-4EEF-ADC9-E2CA606F633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24A5795D-ED09-4C6D-9DE2-94BB72CF16A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2F8A4A4A-E051-4AA4-9DF5-3F51E55C85B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37B3EE7E-C013-4B3B-8479-800B64E4867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54FC2FED-955F-40D4-BBC2-4ECC41359AB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32FB04B8-E89C-4FF7-ABBD-2E5AD98969B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7C8CA76E-98C7-4463-B0C6-FB5DBF54B64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75F35301-F0AA-416E-8D5D-37750C78195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A7331CAA-9A9C-46BF-A90F-63470E8481B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5120BDEC-BAD8-4153-82C6-AD497C01D80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E16B1C8F-F0B7-4B35-9A39-0B63BDA4830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D7AE549A-1022-48A0-8A17-18BD469F28D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950C168C-80DE-4D82-93B8-8A754FD5040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A090DCBA-6C2D-4F5D-80EE-2303D2D55C7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43F45DB9-EE2A-4D62-A445-87AA9C8CD2F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F948A3FD-16B2-4CBA-8D32-1017EAC38C9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AA839AF6-A2F2-4E7B-B379-7FDB7A46534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2A36D929-407A-461F-A939-1B1E24B257E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B80A7CC2-F108-49C7-85D6-B5F1FBC067F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2DB0B216-318F-44BF-B790-4F73CD94E7C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CB317B5D-2831-496F-AF5B-4B664A1EA8D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E0C52E2B-17E7-4E32-BBDA-49FB4F17D9F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2841AA37-683A-4A5E-BBAE-37E9BD5D30C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5894DB51-516B-43AF-AD47-9A247344F10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1FA1F94D-9AAB-47EA-AB88-AAF5E6A3B02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D4B11873-C7AD-4589-980B-C72E091CA52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58808F77-DC5B-4CB6-8904-766259D46D0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A1F8483C-1E0F-42C4-9F81-3259C6209AF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17164515-1408-4FDA-B33E-98863717904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DCB57CA7-3D42-4C4D-87E3-EB93FC1F9FF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2D3684FD-5794-44FA-82D4-AB13424AC0D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4BD8C0D9-070C-498A-A212-150654B2FC5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4EEE35AB-3DFF-4638-B564-FCD331E9415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F9EE2B9A-D7B7-4751-939A-D559A7567F8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AF375B94-68B4-4AD6-A763-161D94E74C7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4CBBCFE7-A24B-4F3B-BE4A-17E3EFF6D56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30A16F08-3A60-4147-8870-0358D51A868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C6CA77A9-767C-484A-9F84-463EFF2C675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97C3E13E-CAF0-4CB6-A70D-1434D1DAAF6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2A6EE2B0-24A2-4CB0-AB3B-3F59CBC148F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12B72391-FE52-4B1E-A57F-AF2827E5D73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1D59C310-38D0-4D6C-AE39-DBA8250499C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99AAF875-07D6-4AE3-9903-4A130B43ABC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9AD14ED7-399C-4DC8-B9EF-D0978E7E1ED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1F31E79-A34A-4E4F-AD7C-2099F229919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C5FB9B8D-7178-4BB1-8416-D6A57F1D670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464B5AC5-6BCB-492F-949B-35A70C938FD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BED6AAAB-3CBD-4528-B217-526C1D40D67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9AC20A0D-1E85-4E57-B1A8-7FB9F562479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1464BAB4-42C3-4F74-B273-362D614E87A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461A0D-01E2-4630-9BBF-4751DF0360E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D9895254-4D9C-4677-84F2-B2FB98AD172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93458B2E-D871-4C0A-B708-AD799C7FB68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8F95D4D3-133A-4BC8-932B-35FA2631DD2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1063D79A-5AD7-44DE-8666-38F5C8C2550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3610306B-C30D-4F6E-B9AA-0ABC9C8C55B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1BF0E34F-029A-4C4C-9E56-1F676B814B1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19772152-B9D5-43D2-B8B0-AC4E7154138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6E1C026C-DDCF-46FB-BCD0-B39535F6690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F54922D5-3BCA-4556-99F4-1C642A20C7A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A73DC564-488C-4059-9CE6-E18CE6C01FF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6F823FD3-B349-4ED8-8053-48CFF1E338D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28EB62A6-23D8-4D03-94CA-FADD0B15811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0825F0A0-731F-40ED-BF13-DF6B47AC16A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0461D110-9AC0-4723-8AC7-7FE7F0B37D1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5A545D14-7E1E-4F41-939C-DFF13A04E52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A6192A10-ABD4-4A9E-8CDA-FC7804206C0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2BD3C41F-D364-4B3E-9589-934C6DC4827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7B94D9C8-CAD4-4A5A-BE37-C8C48784FB2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AC835F4B-631C-4762-AC31-22451997017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8312E36A-1C59-4C8C-A5D0-8E6A4FC334A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4DA06252-827B-4342-AEB2-708841E3C1A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F19C8C73-5584-4AC7-B196-B0721B1C2D6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46B7152C-8FF2-44B8-AB8D-96CAE5541CA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B8AEF694-3927-4A8F-B214-DC43FB62895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DAA244B8-7527-4E20-80CD-5C315ECE1B5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2B2B085B-54A8-45FD-80A9-18B22C69DB8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A89A5039-707E-4D45-B304-500ECFEB86D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508DCE36-A08A-4B15-8F23-D03BF96142B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E7677CB5-4965-4360-94FB-EFAF8F93514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BD0655E8-73B2-45D9-BCB7-7E0A4C098A1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EAAA9B83-AAEA-4106-A1E2-A5AB9188A0D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9A00689-984D-42F4-A69B-3BEB59E477E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48806D8F-BDB4-436F-A5CC-6AC6D19F941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CA353659-0923-4710-9732-6EFEDA0322B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F4F5D63B-99CB-4513-8AEC-EFCE5BC8F08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A2E37C2F-1F00-42A5-BCF2-40E5E540F78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4A5EC41F-434C-471B-84E3-488D461748D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DC1998BE-3258-462B-9FCD-711FB0AFA9E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EF40CF9B-BD72-479B-AB6D-030AFC0564C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58AC49F7-0035-4775-A9DE-70267B22FBD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91171881-D238-4125-9234-FA4FE8CF00E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2E6BA904-8D09-4566-BB44-A5A4F55D5D5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453338BC-B6AE-408C-8DD4-5ACACD6058B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DF9A3FCA-EA3D-4272-B761-4CF736DD314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27CA2FE6-6803-47D2-8F11-8EC14FB235E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772E972D-D998-4205-8583-EC9DB36B4BB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218DC588-0B13-4986-BD66-B47DA153590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F91938EE-A23C-4344-A54D-71C34EB2646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723C095D-738A-4785-BE77-BBB1E7B9A35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7E30C1E6-D8F3-4532-BCDD-E1AC7E6C697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48B52EFF-2677-46DA-BABE-F63E647B4A1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14C2370F-C061-4CBC-A1B6-34CEEDEDC17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2F853F2-D521-4738-89B7-4944AE1DC52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284207E2-14C8-4F96-87B2-C136864AFD4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6702D773-A797-44FF-B6DE-1C69C0524AF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53A81617-4C3E-49E7-BB61-55FEEF8BD3F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EB2FAD05-CEB5-409D-96B4-249960DA1CC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D1FA6279-3C1E-4B2E-8B8D-8EF746EA283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1FE7FB53-C4CA-4D25-BAAF-70CBB3811E4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376CC7AF-00F6-4E6E-B80F-D8BA1415CD4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35FFCE9E-C94D-42DE-813A-05D50C8A3F2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36F0A678-1B06-43B1-B20D-DC97737636D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F03D8161-91B7-4A88-98F2-91CB44A51386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C53D624B-5BE7-4EBB-A9C1-B60EA712D6B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57FD2C6E-0F1B-4B9B-AA17-0DD8114515D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0D4ABDC2-E900-4FCD-836A-BBE96B0CC61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0EF39DA2-7561-435F-B24B-EDC54BD0447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9A19B37A-2874-4E14-90A6-DEA0CF479DF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id="{4E8646E1-2C76-4B59-9FD5-5BCAD8EFF30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id="{43B2BCA6-89DE-44DB-BE85-6C91DB7E761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6652EC4B-F1FE-4223-A281-6FAF37EAC13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5F318407-8044-436C-9CB0-5FD784EF5EA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61845445-33FE-48B0-A242-A8E6FB2CE33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B9054DBB-3C21-4194-99A0-0041666CD0C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FB5A4EF9-3F8D-4925-B28D-9294198DA33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CEF915ED-9204-41C6-B89D-3EC5D701936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309AE16-E0CD-4EEA-99AA-C476C079FCB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DED98990-F6FF-4DFF-8C8C-ABDCFB42AD1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EEC2719D-9E17-46F3-B1D2-B374CCEA9485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5485</xdr:colOff>
      <xdr:row>243</xdr:row>
      <xdr:rowOff>0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B85ECBA9-0821-4ABF-A7CE-5CE00A1C6B0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959841CA-3A1E-4840-85EE-FA6525E76300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5572F480-01AD-40CB-B6BA-9E27D93AB51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C0293F40-576C-43E4-8657-9B7884C022D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B03507D8-697D-4D5F-807F-D11F4EBDC189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94D19C72-1ADE-447B-9305-602EF260994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ABEE766A-D1DE-47E9-A8F5-86ECB5B56251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113B9E11-149E-4A87-A2E6-9A935AD45D2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96A00ECC-34AF-4443-A3CA-20FCB191269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292B48AB-47B7-4F36-843C-6D9F1764615E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B5C87080-83A3-43CD-9DFF-C117F9B4481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835300FE-5811-4CC7-B32E-E2937449083A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2A27282B-B40D-44A3-ABD9-5BD38FB5378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CB17A18D-C301-4C4C-BE9D-82CF2B7E00E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B8BBD3DB-AA46-4734-90E8-4D750FCB9207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41DD27C0-DEA4-404C-83F9-EAFE3DBD017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3AB83560-4853-4FB1-876B-E69727022E3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5CAA7399-9103-47F9-B0EC-70290C7EE8D3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58E0044F-7308-484B-8B53-F8E8F9B67ADB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C2083DCA-0BCC-4AD0-B608-BECEEEDEE5D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id="{C17307F2-8C91-47FA-8AD2-1DFED9229A1D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214A1445-59C1-448F-B837-2145020CA4A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0AD56FD0-2419-450F-B25B-6CADB53EF092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A94B1E47-5A6D-4594-8621-BBAC4A01D4AF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243</xdr:row>
      <xdr:rowOff>0</xdr:rowOff>
    </xdr:to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34DCFCC0-CC3A-4355-86BF-CFC408C28DEC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id="{029BB156-152D-4D7A-8267-F1DC3210F114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242</xdr:row>
      <xdr:rowOff>0</xdr:rowOff>
    </xdr:from>
    <xdr:to>
      <xdr:col>3</xdr:col>
      <xdr:colOff>103910</xdr:colOff>
      <xdr:row>242</xdr:row>
      <xdr:rowOff>142875</xdr:rowOff>
    </xdr:to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357C1719-B46F-4115-B05C-9C9E515B2E08}"/>
            </a:ext>
          </a:extLst>
        </xdr:cNvPr>
        <xdr:cNvSpPr txBox="1">
          <a:spLocks noChangeArrowheads="1"/>
        </xdr:cNvSpPr>
      </xdr:nvSpPr>
      <xdr:spPr bwMode="auto">
        <a:xfrm>
          <a:off x="4276725" y="16807434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F2B32BD8-02BB-4728-BB3D-A3296E8FCFBE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EE9FDBBE-7010-4C98-A49D-FD4567BCB182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A9FB542D-0B25-4625-A7D3-C696E54D634A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C3F26949-7DCD-4114-838A-92DE299D0745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id="{05D94FA5-70D8-4B1A-98BF-3C6AB2C6BE18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id="{42A06D75-0BC8-4694-BE44-B92A22C9BDAB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56CEC66A-A1A5-4209-883A-C516D26D53EC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EBDA56DB-854F-46A1-90B9-2869D94A7C83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2DFBE06D-46F6-4582-A9E3-A39F75470C4A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B4171E6C-40F9-4533-BF25-4B4DA2860981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id="{BCBE59D4-CDD5-4AA8-BD0D-294E1596DA6B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1304925</xdr:colOff>
      <xdr:row>243</xdr:row>
      <xdr:rowOff>0</xdr:rowOff>
    </xdr:to>
    <xdr:sp macro="" textlink="">
      <xdr:nvSpPr>
        <xdr:cNvPr id="654" name="Text Box 9">
          <a:extLst>
            <a:ext uri="{FF2B5EF4-FFF2-40B4-BE49-F238E27FC236}">
              <a16:creationId xmlns:a16="http://schemas.microsoft.com/office/drawing/2014/main" id="{475860C3-E521-474A-98AD-66A851CD175F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1409700</xdr:colOff>
      <xdr:row>242</xdr:row>
      <xdr:rowOff>142875</xdr:rowOff>
    </xdr:to>
    <xdr:sp macro="" textlink="">
      <xdr:nvSpPr>
        <xdr:cNvPr id="655" name="Text Box 8">
          <a:extLst>
            <a:ext uri="{FF2B5EF4-FFF2-40B4-BE49-F238E27FC236}">
              <a16:creationId xmlns:a16="http://schemas.microsoft.com/office/drawing/2014/main" id="{2E8DD754-FDCA-43DF-9B12-795EC7BC88A4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242</xdr:row>
      <xdr:rowOff>0</xdr:rowOff>
    </xdr:from>
    <xdr:to>
      <xdr:col>1</xdr:col>
      <xdr:colOff>1409700</xdr:colOff>
      <xdr:row>242</xdr:row>
      <xdr:rowOff>142875</xdr:rowOff>
    </xdr:to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id="{C1C2240E-C167-4961-BA55-5582F7F6BE7B}"/>
            </a:ext>
          </a:extLst>
        </xdr:cNvPr>
        <xdr:cNvSpPr txBox="1">
          <a:spLocks noChangeArrowheads="1"/>
        </xdr:cNvSpPr>
      </xdr:nvSpPr>
      <xdr:spPr bwMode="auto">
        <a:xfrm>
          <a:off x="1716405" y="16807434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8B645C3E-D544-4F6D-9424-0FBE5F64F345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D84BCBC1-298A-45E4-BA09-AB5A3572AB6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522D81E-D29B-4FAF-9C7D-13DCD92A207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70E15643-24F3-4100-B9C7-493781B0BF6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9BF5869A-E97A-4F40-A2B5-7E4445D2409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5140CB2-A8E5-4042-83F8-AE52AD55E2E3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C8B40892-04DA-4797-B092-08A1C7AD4D7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A9EF2A7B-7716-4F6D-877E-9D1B2FFB1771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A32A2DCD-154C-4372-A5E2-7358FF417438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22B1076-E8D7-4019-9B8B-E26610BD1F47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D0533DA3-465D-49E8-92DD-6790577F47BE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A93A8829-8467-46A4-873C-ECFBDE5E121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1D56AA1-73A0-47ED-9B96-C2F0EAFA9F4D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D3B4D952-75C8-4D9E-A2D5-922994198644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11A4D3D8-A670-4E32-94B2-E8AB7C1AEB0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60631D1F-F1E9-4772-8FB3-41EBFD99E5E7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4B6427D3-D8BD-4135-A421-7B6D8C0E5768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FD660A2C-B2CE-4890-B8BA-F13C892DA0E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EC747BB7-9D7F-4484-8396-60C057F90906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958C7F35-E99B-4B04-9ED9-F5D02983EB9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3B1C67F3-CCCC-484A-8C8E-64761743552E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25B8E75A-1EC1-4FFA-926E-536127CA738E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2F17395E-70C1-4210-817C-4D8A525F7346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9F23F651-FB3D-4A71-B48C-BE1A4F969438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179CF64-EB90-4277-86A3-9DD981C9233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875B1232-2B7F-44C1-BC8D-77E235DA9E92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1AABFA8F-AEC9-4404-89F8-B6FDA91DC041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9AF9FA0F-50E0-4715-A323-4B441EAA8A19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6A3C512C-1530-43BB-A16E-F30A185EA90D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C5E1FEBB-814B-4F55-B557-E3660DBABC99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7591F696-11F1-4625-9C6A-07482D06927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B6BA7BE1-ED6A-4AA2-8749-D60D13D47D19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51BFE3DB-F8E9-4CFD-A3A5-8EAAB2A78EE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B5FE5A8E-E2BF-4EFB-AEE1-CD247542D5FE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645886CC-3338-4C4C-B40D-48D12CE6BDC7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2CEF9282-C610-4D67-8DCD-72FBA8C764A7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D2CF525C-F798-458E-A8FD-3A47E57DBA1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E4439366-9A2B-48ED-89C3-85ABBB18D7F9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3E26E430-FC7B-4130-881C-F774C14F5B75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206B728B-ED57-4C4B-AF67-46B916F2D396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4422CCFA-DF02-4C74-A0F9-8D262817B5AE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20EEE0DC-B5E6-4C8B-8333-29102EFE7E69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37CB5AE9-FC3A-4265-A2F3-34A8E5D10E9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4EB560A8-A72C-48B0-A9C2-57B76FED4BB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A5C7EA6C-8722-461D-9C5C-F50B9062C12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4E00E128-E7B1-4171-89C3-F3EEE0CB184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7F54047A-4D27-48A9-AE20-14043247DE4E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CFABA2F7-7C3F-4E25-A22B-62040DEF4181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61690651-B5FB-436A-BC86-7EEECAD1478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8092DCBC-E4B3-46A6-931B-4BC4ADEE69D8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98EC055E-3731-4626-9C39-5135B7D8E47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EE8A9B2D-BC9D-47A5-A335-F4A952B44FC6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88B1D7E7-077F-4D93-9B28-6D6933280A9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33EF9004-10BF-40D1-B6A9-9769BB916BC1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1A2BF4EA-B1BF-4265-91C0-5FB1F30C4904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7B200F89-57FF-41B6-95F3-BBAE8A51D953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54ED8E8A-6A3D-4B44-BD91-5063E8175A91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890F540D-4B67-414F-AD2A-FD63452D09FB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E025E832-1371-47C5-A91B-C0AE0DB44E86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AB2A999B-CA62-47EE-B2B0-90786F9A972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3AD4F04C-A7A6-4CF3-8950-4CBFA7325C9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EB201224-1317-42D3-B5DB-28759BB21F00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F804708C-D76D-4C29-A839-783FA1B0D245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D9D94B83-BA2E-42C1-8674-F9F22C18C7EE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F0260BE2-E66E-4162-9A19-884747EBD50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830995C-3A33-4248-A541-7C361F5118F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1922276-D069-43BD-B707-3DB0808869B9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7D639B1A-8D15-4C45-A364-52EC4E5EB37B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50E51C97-F8D4-4EE2-8111-A030F4DB44AC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E11453A9-0103-42BD-A30F-A74584CA08F5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CDB4FFA8-921A-437B-9A0D-9F30A141B18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486EE4B7-9B6A-45FE-9C18-41D8DCDA0F58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7A75CE63-11CB-444C-AB73-15E25F6D16DB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96DB6D5D-D8EF-4320-8380-0DA2DE757B2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5601813F-87BC-4C59-A866-A711E8EAD9FD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1AAE2BB0-B2AA-4F4D-BCD2-4D7E07BDD43E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59D512F7-810B-44EA-B6CC-175900A4CEA9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86CB5FB3-4150-4F15-A312-BCEDA7DB680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264EF670-6129-4E0B-8DFA-ECA00AAB5177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6982BD3E-1DFC-4B87-A78C-8289BF853A0B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AB0421AE-18B2-45D5-979E-0B941C2BC4B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19AF427D-202D-4DD0-8AA0-A3255D2C3C61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2C297E5B-D585-4B6A-9474-AF30719F0FAF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9729AA0F-35AB-4FA9-AD39-B794181878C1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95644D64-2653-4932-8E70-F145E34B1E09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AB98F6D-964A-42D1-8CA7-0CD04DC35A6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DB015C83-9A16-4BA0-A548-3973975EA537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B767E41A-578D-4580-8B56-BBD16DC225EB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4D76186C-3341-4976-BCEE-46A5C8C32ED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4DCD5AD0-0680-47A7-905C-802CF1A85943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433868AA-9AB9-4C0A-8535-EA7BECF0C71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F919C1D3-7E21-4BE5-9A60-A1EBE845F29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6E6A7C9C-5660-4387-9514-693C894D7A4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38B4FF9B-7146-440F-8F44-D586623C53E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55ED5CB9-A0B1-4672-A1EB-9CD829A29FC2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D3F6AA24-8319-4F8C-87B8-43904D52509B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E621306-DF50-499D-84D1-B60542F5F9D1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BF886677-B578-45C5-90AC-F1A3B789116F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27D1FE2B-38E8-4EF9-807B-B5F4C1E1E229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A2BF0233-0E98-4940-BEBE-F57F23FF982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36E90FFB-090D-4C68-9C32-FC1B46A97F1E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AF8FEFD3-FDEE-46BA-8C30-0D1844B0FA0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40D03FBE-86FC-432E-B79F-080E8177CF54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BE61A275-1547-464B-84EB-DF519DA3A825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6061684A-7A06-43DA-8CEC-4D4FEFAB924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E4F2A8AA-B5A3-4374-82AA-23E3F0DC9AF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50FF99BF-6615-4EFA-98A7-E794065DCAB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EB59506C-8560-4C2B-ABF4-0F6131B1B176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FB3B734-E584-4F24-B1BF-E109C3B79D5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2E978935-DCAE-4741-89BC-CD1369EDB612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731F416-D54F-4DD9-918B-08BF8CCEFE4C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445DCD1-D751-41F4-9505-23845C52AC8C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2474DA05-2C32-460E-A08A-1A478CC70388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F3EF238E-D401-4CB1-98A2-74254F5F8F7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7049DE9-F5F7-4686-BC45-00FA5DE1EDE6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C64243A1-ECE1-4178-B7AD-35792737592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27A2F8A6-3682-42A7-9B6D-077FF4259048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48C8BA9A-951D-43F7-9122-FDDED31750ED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E14EE6D1-4385-4289-82AD-20D54BE764B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5C150987-5486-440F-8C57-28FF89DB716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E9F0D315-CDE2-4F5C-9AE0-11F5643ADFA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2A54365A-73BE-4215-9139-C870F87C033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9FD0403C-765E-4372-A02D-9A229C93632C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C38EDDFD-521F-4F78-AF17-07F65927BD25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85FB2948-CCE5-40A6-8F3A-E1DCC4C4058A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FF90932E-83FC-4CC4-A6D4-7B496CB90679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F821BEA0-88B2-4049-BC64-AC3E41B74321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985C99E5-6F9B-4CC9-B4EE-6D3F55B7461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12FAD678-188A-4173-9151-42FC2C9FCDE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47247F8D-31A8-47F3-87FD-171097575F1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C7DF425C-29FA-47F8-8084-C1C48BB13157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F26E485A-1715-4490-B293-338DD39BC49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5E269719-C551-4D6C-9940-A658A2A61FF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F912AA12-731A-493E-A35E-E46C31CE854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DA93CC12-F832-46DE-95D5-3720045AA35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B448A7B6-8DCB-4C8F-B5B2-12BE8B7EC344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EF3ECE9C-AC98-47EA-A77C-DEB4B3E698A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4990E2B2-831C-4ABD-B721-45F599EE1FD2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67149DE2-0C0B-4603-A5D9-F6A98C6DC46F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D326D67-DBD8-4E91-AFF6-A37B78805EF0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9C74D944-0A0C-42E8-B56E-CDA909897FD0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30810DF0-8667-454C-B2CD-FC1509241898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CAA481A2-DBFB-4816-9801-F6ADCA51D6E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326D297F-F9D6-49B6-841F-91F7EB48B7D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C822552A-037C-4337-B933-5D4B5183A76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401F3D3D-C22A-49B8-9764-0C7C2BB35C25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5885D318-CEB8-48D5-B0E7-180041F7067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1BEB720-5CD1-4BBE-AA8A-94935F90DFF6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AE5B2FF-F4BB-45B5-9B6F-802DF4C9FB7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8930E2B7-ACE5-45C1-B9FD-4CAE62F64D8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8CCD01D0-601A-471B-ABF7-D89A9F9CD118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75FE8394-46A0-46DC-A366-1C24F3CE4B9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C58AA9D3-75BC-48F2-BAA4-0BFE6C6680CF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F72C5EF5-2EE8-47F7-9006-0A6D9900C63C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40842864-8C6E-463A-9A9E-904E42A26F2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48E56541-C289-4F32-A12D-AF8E966E7C31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C1D5319E-E5FF-4DEC-8E35-0ABB19000FA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CA2E37C6-4E6C-48A7-9BE8-6B63DAEA606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8ED15E71-35B0-46E7-84BE-739CE945A233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C6A413EC-797B-4031-9338-04BD0E3C1F6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DA7A4271-47EB-45D8-ABED-E0E64D8C7C4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F749A0A8-58E2-4448-92F7-6D329D1F6D20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65A6572E-F825-473C-8FCE-80294D2C2896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57D5AAFB-742E-46DD-8E90-868FB244A936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1E873BDB-4059-4F00-BC6F-92F33643465B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B089529F-EDDB-4163-9B60-06DA59F35B5C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B4637BDB-8A27-463B-A6AB-209B80CA56D7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17694995-6D3D-45B3-98BA-C01302E7F646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89BA7F6E-5EC7-4DFE-A921-3D7F00B20F15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DFDB049B-CBC4-4535-959C-9180B4782AA1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8A48A167-A8EA-4310-8CB2-A183772FB76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C5D9A844-3925-4BD3-816B-BC814A1CB165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E0DEF5B1-5D13-47EE-867F-4CC6E621DE4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96C1E5C9-A29F-4E1E-8901-3E427DFF5A0C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C422E74E-2B52-421F-AD0A-575F31A0530B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3D2D1951-E32F-4C34-A39F-EB98513784AE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5CADE008-A3DB-4CBF-9B7B-15023285BBE5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9CFAE287-03FE-487B-98A0-F3F0B3619F6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31B648AC-76FA-4D07-BDEE-13FD89DD341B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A5C6E355-7692-4E38-8169-BADA50A3386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DE67DEFF-04B5-40AD-B8B6-B570A7A5D95F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7EFA06D5-54CD-4E68-9349-1709F2F614D4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39177D9E-E29B-4021-BA5E-E912E3390B3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511F88A5-0933-44F9-BA66-A4E32385CE9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64A27BA1-53AF-4654-A66C-51A44C408681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E0B37C99-1B4B-497B-965F-15F7E7272A7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FD2B8BB8-FE5B-446B-ADFD-DBF8AC6DBAFA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7E0EC9C0-DB95-4B6C-9AB3-7ECB2CD1955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8B9BCB8C-46F2-4A3B-986F-83F52B4C3AB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8DEAF2B3-6003-4B11-9311-FBB7084C1F6C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EE23F79-46AA-4AE1-A79C-A051DC21CD7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ECD7BB74-F9B7-4DCE-9EF7-C24DF0CA0110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A2B2D7ED-6A84-4061-8A7C-1D885EAC808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FCF68ED6-7C9B-4857-BFD2-CEB688D9B9FF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5BD5CA98-39F8-4975-8636-360AD4C2A8DB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70E75CF9-CB6D-4187-8A40-67EA8F4712E5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654C7B5A-661F-49C2-8AFB-A416AD73A687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49C4557B-B790-45CD-8C1A-890144B9D49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7E2046F3-E0DB-4CE7-886D-A3B615741794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9F0F3977-8A72-4721-8BA7-EF4B7A7C39E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F4B72A6F-A495-42E1-8CCC-A85E98B4F4AA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7B3603CA-037B-4CC4-9DD6-BFEC7BF6B1BD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80204669-2DF7-4295-A80F-CAC05A503CB8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B9C070B8-83DE-4740-9AB4-4B213B5D5E59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EA14E285-5298-42E2-919D-26E471B9F1CD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A06A095D-F7FF-483B-9808-E084FA4B503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F8B2A9ED-426A-4AEB-BA4E-A59721914C21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EF98CB00-C478-43E3-8493-309497A8FA7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B5F8C273-CBD7-406B-A14F-6913BED40C26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869A23CB-3C21-4104-A49F-50CFD5D10139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8E99ABEC-1143-417D-8917-17E19D7577C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4D2FF360-B941-492E-A560-B73A92A7118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E84CD3CA-42B4-4AD5-9BB9-AA5AEF66CAB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32A37CC6-0F74-47E4-BD94-8103705102E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235</xdr:row>
      <xdr:rowOff>0</xdr:rowOff>
    </xdr:from>
    <xdr:ext cx="95250" cy="164523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F9F33948-BBBE-4EB5-9B0E-15CABCEC1BD2}"/>
            </a:ext>
          </a:extLst>
        </xdr:cNvPr>
        <xdr:cNvSpPr txBox="1">
          <a:spLocks noChangeArrowheads="1"/>
        </xdr:cNvSpPr>
      </xdr:nvSpPr>
      <xdr:spPr bwMode="auto">
        <a:xfrm>
          <a:off x="1744980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D3425D9E-A51E-47F2-908B-F2EF2780E35F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B6F3E2F6-D6A6-4E67-B528-0DC3C2C92F16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245D6B27-F668-4432-A73A-37EF4380A132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163DB780-25DD-4D19-A833-57D695702039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4FCF9159-2753-4D75-A1F1-FD2DADF7FA85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235</xdr:row>
      <xdr:rowOff>0</xdr:rowOff>
    </xdr:from>
    <xdr:ext cx="95250" cy="164523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E860CD1D-7881-44C4-9B3B-59E14BB5CCE3}"/>
            </a:ext>
          </a:extLst>
        </xdr:cNvPr>
        <xdr:cNvSpPr txBox="1">
          <a:spLocks noChangeArrowheads="1"/>
        </xdr:cNvSpPr>
      </xdr:nvSpPr>
      <xdr:spPr bwMode="auto">
        <a:xfrm>
          <a:off x="169735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235</xdr:row>
      <xdr:rowOff>0</xdr:rowOff>
    </xdr:from>
    <xdr:ext cx="95250" cy="164523"/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FDB053F9-1942-4A85-BACD-2C16646E936B}"/>
            </a:ext>
          </a:extLst>
        </xdr:cNvPr>
        <xdr:cNvSpPr txBox="1">
          <a:spLocks noChangeArrowheads="1"/>
        </xdr:cNvSpPr>
      </xdr:nvSpPr>
      <xdr:spPr bwMode="auto">
        <a:xfrm>
          <a:off x="1716405" y="166039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E06DDDFA-7617-4DE3-AE82-2D44011D0C82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235</xdr:row>
      <xdr:rowOff>0</xdr:rowOff>
    </xdr:from>
    <xdr:ext cx="95250" cy="316923"/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3AD9132B-8E7C-4A40-9EC7-6FED2D6D2005}"/>
            </a:ext>
          </a:extLst>
        </xdr:cNvPr>
        <xdr:cNvSpPr txBox="1">
          <a:spLocks noChangeArrowheads="1"/>
        </xdr:cNvSpPr>
      </xdr:nvSpPr>
      <xdr:spPr bwMode="auto">
        <a:xfrm>
          <a:off x="1706880" y="166039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8334791B-0359-4A80-8490-7C01492D0A72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3A2059AF-5037-4345-A44B-2D6C2F547FAE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7989EA5F-2C01-4EF0-B7E1-08DE7DB2F9F3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B37B17D3-5D4F-4B28-B357-1979FCE4669C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713C6E00-46AE-4214-A8D8-93547787C307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B05D896D-919C-4A6B-B677-CAD1950A88C6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DFB4A9CC-D061-4213-B231-FBB0696136DC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CA951F47-500F-4696-8745-E85C250CE008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2D8B862C-F357-4B0F-AC11-DDBE84E98F14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5FDDF9C0-A9E7-4CBF-B036-1650C7CA2EBC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13887D8A-75D1-4018-A2C4-EA5EA7F96C3B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1BEE2ED6-8C91-466D-9F9D-701FE51DDDBA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1E11B3C6-B0CD-4BE8-8148-40EB875E899A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D3BAC613-43A9-4D09-99A3-B78BD9DBB1BD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835EB165-2A0E-4AF3-B1A9-A8810AAB5D7A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2C27750E-606F-45E1-BE8D-A70A960C8819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DF323153-F8D0-4E5D-9201-17F07AFD93C0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A60D5D3C-7BAF-4245-85E8-3E04148FA8D6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1A4382B4-4AB8-461C-8255-27BC70534D46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224A4C0D-314D-4436-A8FD-395A3231180D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BB176B35-8049-4E65-B48A-770F2A878C28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3F6A9830-021A-4EFB-9B5C-BBC1E582835B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id="{45D02D17-0C0F-4616-8018-0D97D6B35117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15081C2D-67F3-4F1D-8002-6853BCC3A694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102592</xdr:rowOff>
    </xdr:to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47338132-BD6B-4E22-91E5-9A89616E1905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9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102592</xdr:rowOff>
    </xdr:to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2B4E8BBB-699B-43B4-A278-75E84C4A5B39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9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93067</xdr:rowOff>
    </xdr:to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B7407210-2180-4EE4-92F9-4513FB30F544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93067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3A963222-9E0C-4332-93F3-8B1F7BB68903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0681A5A0-6B73-4F7B-B34D-DF8A4EE770BA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3671C3FF-D4CD-4631-B1E0-2EF80159C5BD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AC4579AC-A054-4139-8310-B2FF8F1B71B0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56554C9C-6819-4950-A615-D95914BBE1D3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B0F9FB28-5CFB-4F60-BE00-645562C4ECF5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1F96BE8A-572F-484C-83BE-171B08723865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ACD4EA4A-A84C-4CDC-90FA-E35F290E2DDC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FC6DB1B2-A550-4278-ADCC-0C94A1AFCC7A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ED5E5F67-34DE-41A3-8BAF-0353DC8CD07A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id="{AA027A17-43BD-4192-AB64-5C85DDEE8CE9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6A392788-468A-450F-A673-38528025A454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94A953A1-52D0-4514-8178-A80E4EAFD9A0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A4325FA7-3146-482B-BDD9-DD39E77F5A0A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E0BE7A83-EE7F-4808-8B16-AC03EA6A6F46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625740BE-2D9F-4390-9303-BBA78476408C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24" name="Text Box 9">
          <a:extLst>
            <a:ext uri="{FF2B5EF4-FFF2-40B4-BE49-F238E27FC236}">
              <a16:creationId xmlns:a16="http://schemas.microsoft.com/office/drawing/2014/main" id="{8EC11FF0-E8F8-4A30-B4E8-E716D40ECB23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A508C469-0B1E-4B29-B448-B3FB580D2E33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1F9CC0CF-4FD3-491A-A215-51F93D6B343B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BD5C596E-3CE8-4F44-B495-31ED38269AFE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id="{71C43779-14BA-47FD-85B0-1EF73F10B0EA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D3A39872-1547-4923-96FA-33BAE4272D5C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51F210A0-5675-4A62-9905-569D8FDE7E09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2BC6D670-AC00-4245-82AC-949C9B9AFCBD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B07FC1BB-1EF1-4A0D-B180-23F0D195EA84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A0FB2D83-8445-4879-8047-7E176072DFC5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34" name="Text Box 9">
          <a:extLst>
            <a:ext uri="{FF2B5EF4-FFF2-40B4-BE49-F238E27FC236}">
              <a16:creationId xmlns:a16="http://schemas.microsoft.com/office/drawing/2014/main" id="{C6C3A849-9FAB-4164-9330-636455E742AD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42F4611E-1C6B-49D6-AB28-61E5BBB20C87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id="{C9A10F73-3E02-4DFE-B21B-DA7CE644FBBC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833A7AD6-1291-4F40-B7B9-665C17EB0D39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E4C1271C-4328-42B6-9F7E-08A4F9147E98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B5843DA7-7528-4EB2-985D-6014DDE5B00B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EA20278E-DBC0-4018-B253-888B13194858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102592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D52A3BF2-4774-4AA6-8CBF-F70DB1739424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9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102592</xdr:rowOff>
    </xdr:to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361BE997-CB88-482F-9C71-AAFC361F581F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9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93067</xdr:rowOff>
    </xdr:to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A8C05DBE-3ED0-45A4-88A7-0E0932520F93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93067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1CA6E6DD-EE7A-4F48-BF76-164B15CCAC5C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418D40BB-17EA-4D1E-83B1-B0F58E5BD4F9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80644</xdr:rowOff>
    </xdr:to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CFC03E2D-CC86-41D4-929D-ED85AF706CB9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E30D2C9D-3160-4620-8A7B-3E9DF0099053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67804</xdr:rowOff>
    </xdr:to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226DEE6C-9736-462F-B8CE-A50367F042D3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id="{BD4757C4-79BA-4114-90CD-28EA938B3027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58279</xdr:rowOff>
    </xdr:to>
    <xdr:sp macro="" textlink="">
      <xdr:nvSpPr>
        <xdr:cNvPr id="950" name="Text Box 9">
          <a:extLst>
            <a:ext uri="{FF2B5EF4-FFF2-40B4-BE49-F238E27FC236}">
              <a16:creationId xmlns:a16="http://schemas.microsoft.com/office/drawing/2014/main" id="{AF40C012-E762-4D21-AD59-6F9EBFAE55D8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13E8AD08-D89B-4E5B-AF6D-6E9EA470E8D9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237</xdr:row>
      <xdr:rowOff>0</xdr:rowOff>
    </xdr:from>
    <xdr:to>
      <xdr:col>1</xdr:col>
      <xdr:colOff>1304925</xdr:colOff>
      <xdr:row>244</xdr:row>
      <xdr:rowOff>48754</xdr:rowOff>
    </xdr:to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40D8525D-FA38-4392-8D2E-DBF1186A4C24}"/>
            </a:ext>
          </a:extLst>
        </xdr:cNvPr>
        <xdr:cNvSpPr txBox="1">
          <a:spLocks noChangeArrowheads="1"/>
        </xdr:cNvSpPr>
      </xdr:nvSpPr>
      <xdr:spPr bwMode="auto">
        <a:xfrm>
          <a:off x="1716405" y="16632936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?7B7048AA" TargetMode="External"/><Relationship Id="rId1" Type="http://schemas.openxmlformats.org/officeDocument/2006/relationships/externalLinkPath" Target="file:///\\7B7048AA\PROYECTO%20AQN-W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Compartidos%20Evaluacion%20y%20Costo\CARPETA%202015\MEYVER\ANALISIS%20DE%20COSTOS%20SIMO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>
        <row r="11">
          <cell r="I11">
            <v>1863.7719999999999</v>
          </cell>
        </row>
      </sheetData>
      <sheetData sheetId="1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5"/>
  <sheetViews>
    <sheetView showZeros="0" tabSelected="1" view="pageBreakPreview" zoomScaleNormal="100" zoomScaleSheetLayoutView="100" workbookViewId="0">
      <selection activeCell="H5" sqref="H5"/>
    </sheetView>
  </sheetViews>
  <sheetFormatPr baseColWidth="10" defaultColWidth="11.42578125" defaultRowHeight="12.75"/>
  <cols>
    <col min="1" max="1" width="6" style="23" customWidth="1"/>
    <col min="2" max="2" width="46.28515625" style="8" customWidth="1"/>
    <col min="3" max="3" width="10" style="24" customWidth="1"/>
    <col min="4" max="4" width="8.85546875" style="21" customWidth="1"/>
    <col min="5" max="5" width="14.140625" style="24" customWidth="1"/>
    <col min="6" max="6" width="17.28515625" style="25" customWidth="1"/>
    <col min="7" max="7" width="15.5703125" style="25" customWidth="1"/>
    <col min="8" max="8" width="17" style="7" customWidth="1"/>
    <col min="9" max="9" width="15.42578125" style="8" customWidth="1"/>
    <col min="10" max="10" width="12.28515625" style="8" bestFit="1" customWidth="1"/>
    <col min="11" max="11" width="12.85546875" style="8" bestFit="1" customWidth="1"/>
    <col min="12" max="12" width="11.42578125" style="8"/>
    <col min="13" max="13" width="12.28515625" style="8" bestFit="1" customWidth="1"/>
    <col min="14" max="18" width="11.42578125" style="8"/>
    <col min="19" max="19" width="22.85546875" style="8" customWidth="1"/>
    <col min="20" max="20" width="13.5703125" style="8" customWidth="1"/>
    <col min="21" max="21" width="6.7109375" style="8" customWidth="1"/>
    <col min="22" max="22" width="13.5703125" style="8" customWidth="1"/>
    <col min="23" max="23" width="3.28515625" style="8" customWidth="1"/>
    <col min="24" max="24" width="13.42578125" style="8" customWidth="1"/>
    <col min="25" max="25" width="2.7109375" style="8" customWidth="1"/>
    <col min="26" max="26" width="15.85546875" style="8" customWidth="1"/>
    <col min="27" max="27" width="4.85546875" style="8" customWidth="1"/>
    <col min="28" max="16384" width="11.42578125" style="8"/>
  </cols>
  <sheetData>
    <row r="1" spans="1:28" s="1" customFormat="1">
      <c r="A1" s="747"/>
      <c r="B1" s="747"/>
      <c r="C1" s="747"/>
      <c r="D1" s="747"/>
      <c r="E1" s="747"/>
      <c r="F1" s="747"/>
      <c r="G1" s="667"/>
      <c r="H1" s="537"/>
      <c r="I1" s="536"/>
      <c r="J1" s="536"/>
      <c r="K1" s="536"/>
      <c r="L1" s="536"/>
      <c r="M1" s="536"/>
      <c r="N1" s="536"/>
      <c r="O1" s="536"/>
      <c r="P1" s="536"/>
      <c r="Q1" s="536"/>
      <c r="R1" s="536"/>
    </row>
    <row r="2" spans="1:28" s="26" customFormat="1">
      <c r="A2" s="190"/>
      <c r="B2" s="685"/>
      <c r="C2" s="685"/>
      <c r="D2" s="685"/>
      <c r="E2" s="678"/>
      <c r="F2" s="679"/>
      <c r="G2" s="101"/>
      <c r="H2" s="27"/>
    </row>
    <row r="3" spans="1:28" s="26" customFormat="1" ht="27" customHeight="1">
      <c r="A3" s="748" t="s">
        <v>257</v>
      </c>
      <c r="B3" s="749"/>
      <c r="C3" s="749"/>
      <c r="D3" s="749"/>
      <c r="E3" s="749"/>
      <c r="F3" s="749"/>
      <c r="G3" s="32"/>
      <c r="H3" s="27"/>
    </row>
    <row r="4" spans="1:28" s="26" customFormat="1" ht="12.75" customHeight="1">
      <c r="A4" s="190" t="s">
        <v>24</v>
      </c>
      <c r="B4" s="685"/>
      <c r="C4" s="685"/>
      <c r="D4" s="191" t="s">
        <v>0</v>
      </c>
      <c r="E4" s="685"/>
      <c r="F4" s="61"/>
      <c r="G4" s="101"/>
      <c r="H4" s="27"/>
    </row>
    <row r="5" spans="1:28" s="26" customFormat="1" ht="12.75" customHeight="1">
      <c r="A5" s="190"/>
      <c r="B5" s="686"/>
      <c r="C5" s="686"/>
      <c r="D5" s="191"/>
      <c r="E5" s="686"/>
      <c r="F5" s="61"/>
      <c r="G5" s="101"/>
      <c r="H5" s="27"/>
    </row>
    <row r="6" spans="1:28" s="28" customFormat="1" ht="12.75" customHeight="1">
      <c r="A6" s="367" t="s">
        <v>1</v>
      </c>
      <c r="B6" s="192" t="s">
        <v>2</v>
      </c>
      <c r="C6" s="193" t="s">
        <v>3</v>
      </c>
      <c r="D6" s="194" t="s">
        <v>4</v>
      </c>
      <c r="E6" s="193" t="s">
        <v>5</v>
      </c>
      <c r="F6" s="677" t="s">
        <v>6</v>
      </c>
      <c r="G6" s="668"/>
      <c r="H6" s="538"/>
      <c r="I6" s="539"/>
      <c r="J6" s="539"/>
      <c r="K6" s="539"/>
      <c r="L6" s="539"/>
      <c r="M6" s="539"/>
      <c r="N6" s="539"/>
      <c r="O6" s="539"/>
      <c r="P6" s="539"/>
      <c r="Q6" s="539"/>
      <c r="R6" s="539"/>
    </row>
    <row r="7" spans="1:28">
      <c r="A7" s="361"/>
      <c r="B7" s="4"/>
      <c r="C7" s="5"/>
      <c r="D7" s="6"/>
      <c r="E7" s="5"/>
      <c r="F7" s="676"/>
      <c r="G7" s="669"/>
      <c r="H7" s="128"/>
      <c r="I7" s="539"/>
      <c r="J7" s="520"/>
      <c r="K7" s="520"/>
      <c r="L7" s="520"/>
      <c r="M7" s="520"/>
      <c r="N7" s="520"/>
      <c r="O7" s="520"/>
      <c r="P7" s="520"/>
      <c r="Q7" s="520"/>
      <c r="R7" s="520"/>
    </row>
    <row r="8" spans="1:28" s="75" customFormat="1" ht="9" customHeight="1">
      <c r="A8" s="205"/>
      <c r="B8" s="330"/>
      <c r="C8" s="226"/>
      <c r="D8" s="142"/>
      <c r="E8" s="687"/>
      <c r="F8" s="271"/>
      <c r="G8" s="532"/>
      <c r="H8" s="74"/>
      <c r="I8" s="94"/>
      <c r="J8" s="95"/>
      <c r="K8" s="96"/>
      <c r="L8" s="96"/>
      <c r="M8" s="563"/>
      <c r="N8" s="563"/>
      <c r="O8" s="74"/>
      <c r="P8" s="74"/>
      <c r="Q8" s="670"/>
      <c r="R8" s="414"/>
      <c r="S8" s="414"/>
      <c r="T8" s="98">
        <f>(1910.24)*0.6</f>
        <v>1146.144</v>
      </c>
      <c r="U8" s="414"/>
      <c r="V8" s="97">
        <f>(3714.33)*0.6</f>
        <v>2228.598</v>
      </c>
      <c r="W8" s="414"/>
      <c r="X8" s="97">
        <f>(496.81)*0.7</f>
        <v>347.767</v>
      </c>
      <c r="Y8" s="414"/>
      <c r="Z8" s="415">
        <f>+V8+X8</f>
        <v>2576.3649999999998</v>
      </c>
      <c r="AA8" s="414"/>
      <c r="AB8" s="413"/>
    </row>
    <row r="9" spans="1:28" s="512" customFormat="1" ht="27" customHeight="1">
      <c r="A9" s="373" t="s">
        <v>7</v>
      </c>
      <c r="B9" s="229" t="s">
        <v>62</v>
      </c>
      <c r="C9" s="198"/>
      <c r="D9" s="198"/>
      <c r="E9" s="688"/>
      <c r="F9" s="289"/>
      <c r="G9" s="532"/>
      <c r="H9" s="513"/>
      <c r="I9" s="79"/>
      <c r="J9" s="56"/>
      <c r="K9" s="15"/>
      <c r="L9" s="15"/>
      <c r="M9" s="99"/>
      <c r="N9" s="99"/>
      <c r="O9" s="513"/>
      <c r="P9" s="513"/>
      <c r="Q9" s="187"/>
      <c r="R9" s="12"/>
      <c r="S9" s="12"/>
      <c r="T9" s="514">
        <f>((1910.24)*0.6*0.2)*1.2</f>
        <v>275.07456000000002</v>
      </c>
      <c r="U9" s="12"/>
      <c r="V9" s="81">
        <f>((3714.33)*0.6*0.2)*1.2</f>
        <v>534.86351999999999</v>
      </c>
      <c r="W9" s="12"/>
      <c r="X9" s="81">
        <f>((496.81)*0.7*0.2)*1.2</f>
        <v>83.464079999999996</v>
      </c>
      <c r="Y9" s="12"/>
      <c r="Z9" s="145">
        <f>+V9+X9</f>
        <v>618.32759999999996</v>
      </c>
      <c r="AA9" s="12"/>
      <c r="AB9" s="406"/>
    </row>
    <row r="10" spans="1:28" s="512" customFormat="1" ht="7.5" customHeight="1">
      <c r="A10" s="364"/>
      <c r="B10" s="229"/>
      <c r="C10" s="198"/>
      <c r="D10" s="198"/>
      <c r="E10" s="688"/>
      <c r="F10" s="289"/>
      <c r="G10" s="532"/>
      <c r="H10" s="513"/>
      <c r="I10" s="79"/>
      <c r="J10" s="56"/>
      <c r="K10" s="15"/>
      <c r="L10" s="15"/>
      <c r="M10" s="99"/>
      <c r="N10" s="99"/>
      <c r="O10" s="513"/>
      <c r="P10" s="513"/>
      <c r="Q10" s="187"/>
      <c r="R10" s="12"/>
      <c r="S10" s="12"/>
      <c r="T10" s="514">
        <f>((1910.24)*0.6*0.2)</f>
        <v>229.22880000000001</v>
      </c>
      <c r="U10" s="12"/>
      <c r="V10" s="81">
        <f>((3714.33)*0.6*0.2)</f>
        <v>445.71960000000001</v>
      </c>
      <c r="W10" s="12"/>
      <c r="X10" s="81">
        <f>((496.81)*0.7*0.2)</f>
        <v>69.553399999999996</v>
      </c>
      <c r="Y10" s="12"/>
      <c r="Z10" s="145">
        <f>V10+X10</f>
        <v>515.27300000000002</v>
      </c>
      <c r="AA10" s="12"/>
      <c r="AB10" s="406"/>
    </row>
    <row r="11" spans="1:28" s="512" customFormat="1" ht="12.75" customHeight="1">
      <c r="A11" s="205">
        <v>1</v>
      </c>
      <c r="B11" s="200" t="s">
        <v>8</v>
      </c>
      <c r="C11" s="198">
        <v>8106.39</v>
      </c>
      <c r="D11" s="199" t="s">
        <v>9</v>
      </c>
      <c r="E11" s="687"/>
      <c r="F11" s="198">
        <f>ROUND(C11*E11,2)</f>
        <v>0</v>
      </c>
      <c r="G11" s="532"/>
      <c r="H11" s="513"/>
      <c r="I11" s="564"/>
      <c r="J11" s="520"/>
      <c r="K11" s="520"/>
      <c r="L11" s="520"/>
      <c r="M11" s="520"/>
      <c r="N11" s="520"/>
      <c r="O11" s="513"/>
      <c r="P11" s="513"/>
      <c r="Q11" s="8"/>
      <c r="R11" s="8" t="s">
        <v>21</v>
      </c>
      <c r="S11" s="145">
        <f>((3714.33*0.6)+(496.81*0.7))*0.05*30*1.25</f>
        <v>4830.6843749999998</v>
      </c>
      <c r="T11" s="12" t="s">
        <v>103</v>
      </c>
      <c r="U11" s="8"/>
      <c r="V11" s="8"/>
      <c r="W11" s="8"/>
      <c r="X11" s="8"/>
      <c r="Y11" s="8"/>
      <c r="Z11" s="8"/>
      <c r="AA11" s="8"/>
      <c r="AB11" s="8"/>
    </row>
    <row r="12" spans="1:28" s="75" customFormat="1" ht="9" customHeight="1">
      <c r="A12" s="205"/>
      <c r="B12" s="200"/>
      <c r="C12" s="198"/>
      <c r="D12" s="199"/>
      <c r="E12" s="687"/>
      <c r="F12" s="198"/>
      <c r="G12" s="532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28" s="298" customFormat="1" ht="23.25" customHeight="1">
      <c r="A13" s="504">
        <v>2</v>
      </c>
      <c r="B13" s="682" t="s">
        <v>240</v>
      </c>
      <c r="C13" s="447"/>
      <c r="D13" s="500"/>
      <c r="E13" s="503"/>
      <c r="F13" s="448"/>
      <c r="G13" s="532"/>
      <c r="H13" s="542"/>
      <c r="I13" s="542"/>
      <c r="J13" s="542"/>
      <c r="K13" s="542"/>
      <c r="L13" s="15"/>
      <c r="M13" s="120"/>
      <c r="N13" s="120"/>
      <c r="O13" s="80"/>
      <c r="P13" s="120"/>
      <c r="Q13" s="80"/>
      <c r="R13" s="90"/>
      <c r="S13" s="80">
        <f>(1620.35)*2</f>
        <v>3240.7</v>
      </c>
      <c r="T13" s="90"/>
      <c r="U13" s="404">
        <f>+S13</f>
        <v>3240.7</v>
      </c>
    </row>
    <row r="14" spans="1:28" s="298" customFormat="1">
      <c r="A14" s="439">
        <v>2.1</v>
      </c>
      <c r="B14" s="440" t="s">
        <v>143</v>
      </c>
      <c r="C14" s="441">
        <v>8422.2800000000007</v>
      </c>
      <c r="D14" s="199" t="s">
        <v>9</v>
      </c>
      <c r="E14" s="442"/>
      <c r="F14" s="438">
        <f>+ROUND(C14*E14,2)</f>
        <v>0</v>
      </c>
      <c r="G14" s="532"/>
      <c r="H14" s="80"/>
      <c r="I14" s="542"/>
      <c r="J14" s="542"/>
      <c r="K14" s="542"/>
      <c r="L14" s="15"/>
      <c r="M14" s="120"/>
      <c r="N14" s="120"/>
      <c r="O14" s="543"/>
      <c r="P14" s="120"/>
      <c r="Q14" s="665">
        <f>(6721.08)*0.85</f>
        <v>5712.9179999999997</v>
      </c>
      <c r="R14" s="90"/>
      <c r="S14" s="371">
        <f>(1620.35)*0.7</f>
        <v>1134.2449999999999</v>
      </c>
      <c r="T14" s="90"/>
      <c r="U14" s="119">
        <f>+S14</f>
        <v>1134.2449999999999</v>
      </c>
    </row>
    <row r="15" spans="1:28" s="298" customFormat="1" ht="12.75" customHeight="1">
      <c r="A15" s="443">
        <v>2.2000000000000002</v>
      </c>
      <c r="B15" s="444" t="s">
        <v>144</v>
      </c>
      <c r="C15" s="441">
        <v>3579.47</v>
      </c>
      <c r="D15" s="300" t="s">
        <v>12</v>
      </c>
      <c r="E15" s="442"/>
      <c r="F15" s="438">
        <f>+ROUND(C15*E15,2)</f>
        <v>0</v>
      </c>
      <c r="G15" s="532"/>
      <c r="H15" s="543"/>
      <c r="I15" s="542"/>
      <c r="J15" s="542"/>
      <c r="K15" s="550"/>
      <c r="L15" s="15"/>
      <c r="M15" s="120"/>
      <c r="N15" s="120"/>
      <c r="O15" s="99"/>
      <c r="P15" s="120"/>
      <c r="Q15" s="666">
        <f>+Q14*0.05*1.35</f>
        <v>385.62196499999999</v>
      </c>
      <c r="R15" s="90"/>
      <c r="S15" s="372">
        <f>+S14*0.05*1.35</f>
        <v>76.5615375</v>
      </c>
      <c r="T15" s="90"/>
      <c r="U15" s="119">
        <f>+S15</f>
        <v>76.5615375</v>
      </c>
    </row>
    <row r="16" spans="1:28" s="298" customFormat="1" ht="26.25" customHeight="1">
      <c r="A16" s="498">
        <v>2.2999999999999998</v>
      </c>
      <c r="B16" s="445" t="s">
        <v>237</v>
      </c>
      <c r="C16" s="144">
        <v>241.61</v>
      </c>
      <c r="D16" s="300" t="s">
        <v>10</v>
      </c>
      <c r="E16" s="442"/>
      <c r="F16" s="438">
        <f>+ROUND(C16*E16,2)</f>
        <v>0</v>
      </c>
      <c r="G16" s="532"/>
      <c r="H16" s="99"/>
      <c r="I16" s="542"/>
      <c r="J16" s="542"/>
      <c r="K16" s="392"/>
      <c r="L16" s="542"/>
      <c r="M16" s="542"/>
      <c r="N16" s="542"/>
      <c r="O16" s="542"/>
      <c r="P16" s="542"/>
    </row>
    <row r="17" spans="1:256" s="298" customFormat="1" ht="12.75" customHeight="1">
      <c r="A17" s="498"/>
      <c r="B17" s="445"/>
      <c r="C17" s="501"/>
      <c r="D17" s="502"/>
      <c r="E17" s="503"/>
      <c r="F17" s="448"/>
      <c r="G17" s="532"/>
      <c r="H17" s="99"/>
      <c r="I17" s="542"/>
      <c r="J17" s="542"/>
      <c r="K17" s="392"/>
      <c r="L17" s="542"/>
      <c r="M17" s="542"/>
      <c r="N17" s="542"/>
      <c r="O17" s="542"/>
      <c r="P17" s="542"/>
    </row>
    <row r="18" spans="1:256" s="75" customFormat="1" ht="12.75" customHeight="1">
      <c r="A18" s="362">
        <v>3</v>
      </c>
      <c r="B18" s="204" t="s">
        <v>25</v>
      </c>
      <c r="C18" s="198"/>
      <c r="D18" s="199"/>
      <c r="E18" s="687"/>
      <c r="F18" s="198"/>
      <c r="G18" s="532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256" s="75" customFormat="1" ht="12.75" customHeight="1">
      <c r="A19" s="205">
        <v>3.1</v>
      </c>
      <c r="B19" s="200" t="s">
        <v>26</v>
      </c>
      <c r="C19" s="198">
        <v>6890.43</v>
      </c>
      <c r="D19" s="199" t="s">
        <v>10</v>
      </c>
      <c r="E19" s="687"/>
      <c r="F19" s="198">
        <f t="shared" ref="F19:F66" si="0">ROUND(C19*E19,2)</f>
        <v>0</v>
      </c>
      <c r="G19" s="532"/>
      <c r="H19" s="76"/>
      <c r="I19" s="129"/>
      <c r="J19" s="139"/>
      <c r="K19" s="74"/>
      <c r="L19" s="74"/>
      <c r="M19" s="74"/>
      <c r="N19" s="74"/>
      <c r="O19" s="74"/>
      <c r="P19" s="74"/>
      <c r="Q19" s="74"/>
    </row>
    <row r="20" spans="1:256" s="75" customFormat="1" ht="12.75" customHeight="1">
      <c r="A20" s="205">
        <v>3.2</v>
      </c>
      <c r="B20" s="200" t="s">
        <v>11</v>
      </c>
      <c r="C20" s="198">
        <v>689.04</v>
      </c>
      <c r="D20" s="199" t="s">
        <v>10</v>
      </c>
      <c r="E20" s="687"/>
      <c r="F20" s="198">
        <f t="shared" si="0"/>
        <v>0</v>
      </c>
      <c r="G20" s="532"/>
      <c r="H20" s="76"/>
      <c r="I20" s="109"/>
      <c r="J20" s="76"/>
      <c r="K20" s="74"/>
      <c r="L20" s="74"/>
      <c r="M20" s="74"/>
      <c r="N20" s="74"/>
      <c r="O20" s="74"/>
      <c r="P20" s="74"/>
      <c r="Q20" s="74"/>
    </row>
    <row r="21" spans="1:256" s="12" customFormat="1" ht="25.5" customHeight="1">
      <c r="A21" s="205">
        <v>3.3</v>
      </c>
      <c r="B21" s="141" t="s">
        <v>92</v>
      </c>
      <c r="C21" s="322">
        <v>2800.63</v>
      </c>
      <c r="D21" s="318" t="s">
        <v>10</v>
      </c>
      <c r="E21" s="689"/>
      <c r="F21" s="322">
        <f t="shared" si="0"/>
        <v>0</v>
      </c>
      <c r="G21" s="532"/>
      <c r="H21" s="15"/>
      <c r="I21" s="565"/>
      <c r="J21" s="15"/>
      <c r="K21" s="15"/>
      <c r="L21" s="15"/>
      <c r="M21" s="15"/>
      <c r="N21" s="15"/>
      <c r="O21" s="15"/>
      <c r="P21" s="15"/>
      <c r="Q21" s="15"/>
    </row>
    <row r="22" spans="1:256" s="75" customFormat="1" ht="25.5" customHeight="1">
      <c r="A22" s="205">
        <v>3.4</v>
      </c>
      <c r="B22" s="317" t="s">
        <v>250</v>
      </c>
      <c r="C22" s="436">
        <v>5834.66</v>
      </c>
      <c r="D22" s="437" t="s">
        <v>10</v>
      </c>
      <c r="E22" s="690"/>
      <c r="F22" s="307">
        <f t="shared" si="0"/>
        <v>0</v>
      </c>
      <c r="G22" s="532"/>
      <c r="H22" s="76"/>
      <c r="I22" s="109"/>
      <c r="J22" s="139"/>
      <c r="K22" s="74"/>
      <c r="L22" s="74"/>
      <c r="M22" s="74"/>
      <c r="N22" s="74"/>
      <c r="O22" s="74"/>
      <c r="P22" s="74"/>
      <c r="Q22" s="74"/>
    </row>
    <row r="23" spans="1:256" s="75" customFormat="1" ht="25.5" customHeight="1">
      <c r="A23" s="205">
        <v>3.5</v>
      </c>
      <c r="B23" s="317" t="s">
        <v>236</v>
      </c>
      <c r="C23" s="322">
        <v>4067.57</v>
      </c>
      <c r="D23" s="318" t="s">
        <v>10</v>
      </c>
      <c r="E23" s="689"/>
      <c r="F23" s="322">
        <f t="shared" si="0"/>
        <v>0</v>
      </c>
      <c r="G23" s="532"/>
      <c r="H23" s="76"/>
      <c r="I23" s="109"/>
      <c r="J23" s="76"/>
      <c r="K23" s="74"/>
      <c r="L23" s="74"/>
      <c r="M23" s="74"/>
      <c r="N23" s="74"/>
      <c r="O23" s="74"/>
      <c r="P23" s="74"/>
      <c r="Q23" s="74"/>
    </row>
    <row r="24" spans="1:256" s="75" customFormat="1" ht="9" customHeight="1">
      <c r="A24" s="205"/>
      <c r="B24" s="200"/>
      <c r="C24" s="198"/>
      <c r="D24" s="199"/>
      <c r="E24" s="687"/>
      <c r="F24" s="198">
        <f t="shared" si="0"/>
        <v>0</v>
      </c>
      <c r="G24" s="532"/>
      <c r="H24" s="76"/>
      <c r="I24" s="109"/>
      <c r="J24" s="76"/>
      <c r="K24" s="74"/>
      <c r="L24" s="74"/>
      <c r="M24" s="74"/>
      <c r="N24" s="74"/>
      <c r="O24" s="74"/>
      <c r="P24" s="74"/>
      <c r="Q24" s="74"/>
    </row>
    <row r="25" spans="1:256" s="75" customFormat="1" ht="12.75" customHeight="1">
      <c r="A25" s="362">
        <v>4</v>
      </c>
      <c r="B25" s="204" t="s">
        <v>27</v>
      </c>
      <c r="C25" s="198"/>
      <c r="D25" s="199"/>
      <c r="E25" s="687"/>
      <c r="F25" s="198">
        <f t="shared" si="0"/>
        <v>0</v>
      </c>
      <c r="G25" s="532"/>
      <c r="H25" s="76"/>
      <c r="I25" s="109"/>
      <c r="J25" s="76"/>
      <c r="K25" s="74"/>
      <c r="L25" s="74"/>
      <c r="M25" s="74"/>
      <c r="N25" s="74"/>
      <c r="O25" s="74"/>
      <c r="P25" s="74"/>
      <c r="Q25" s="74"/>
    </row>
    <row r="26" spans="1:256" s="75" customFormat="1" ht="12.75" customHeight="1">
      <c r="A26" s="205">
        <v>4.0999999999999996</v>
      </c>
      <c r="B26" s="206" t="s">
        <v>32</v>
      </c>
      <c r="C26" s="198">
        <v>550.51</v>
      </c>
      <c r="D26" s="265" t="s">
        <v>9</v>
      </c>
      <c r="E26" s="691"/>
      <c r="F26" s="198">
        <f t="shared" si="0"/>
        <v>0</v>
      </c>
      <c r="G26" s="532"/>
      <c r="H26" s="76"/>
      <c r="I26" s="109"/>
      <c r="J26" s="77"/>
      <c r="K26" s="74"/>
      <c r="L26" s="74"/>
      <c r="M26" s="74"/>
      <c r="N26" s="74"/>
      <c r="O26" s="74"/>
      <c r="P26" s="74"/>
      <c r="Q26" s="74"/>
    </row>
    <row r="27" spans="1:256" s="75" customFormat="1" ht="12.75" customHeight="1">
      <c r="A27" s="205">
        <v>4.2</v>
      </c>
      <c r="B27" s="206" t="s">
        <v>61</v>
      </c>
      <c r="C27" s="198">
        <v>4396.92</v>
      </c>
      <c r="D27" s="265" t="s">
        <v>9</v>
      </c>
      <c r="E27" s="691"/>
      <c r="F27" s="198">
        <f t="shared" si="0"/>
        <v>0</v>
      </c>
      <c r="G27" s="532"/>
      <c r="H27" s="76"/>
      <c r="I27" s="109"/>
      <c r="J27" s="76"/>
      <c r="K27" s="74"/>
      <c r="L27" s="74"/>
      <c r="M27" s="74"/>
      <c r="N27" s="74"/>
      <c r="O27" s="74"/>
      <c r="P27" s="74"/>
      <c r="Q27" s="74"/>
    </row>
    <row r="28" spans="1:256" s="36" customFormat="1">
      <c r="A28" s="205">
        <v>4.3</v>
      </c>
      <c r="B28" s="206" t="s">
        <v>60</v>
      </c>
      <c r="C28" s="198">
        <v>3326.42</v>
      </c>
      <c r="D28" s="265" t="s">
        <v>9</v>
      </c>
      <c r="E28" s="691"/>
      <c r="F28" s="198">
        <f t="shared" si="0"/>
        <v>0</v>
      </c>
      <c r="G28" s="532"/>
      <c r="H28" s="76"/>
      <c r="I28" s="109"/>
      <c r="J28" s="76"/>
      <c r="K28" s="553"/>
      <c r="L28" s="553"/>
      <c r="M28" s="553"/>
      <c r="N28" s="553"/>
      <c r="O28" s="553"/>
      <c r="P28" s="553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</row>
    <row r="29" spans="1:256" s="9" customFormat="1">
      <c r="A29" s="205"/>
      <c r="B29" s="206"/>
      <c r="C29" s="323"/>
      <c r="D29" s="265"/>
      <c r="E29" s="691"/>
      <c r="F29" s="198">
        <f t="shared" si="0"/>
        <v>0</v>
      </c>
      <c r="G29" s="532"/>
      <c r="H29" s="76"/>
      <c r="I29" s="109"/>
      <c r="J29" s="76"/>
      <c r="K29" s="65"/>
      <c r="L29" s="65"/>
      <c r="M29" s="65"/>
      <c r="N29" s="65"/>
      <c r="O29" s="65"/>
      <c r="P29" s="65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</row>
    <row r="30" spans="1:256" s="9" customFormat="1">
      <c r="A30" s="362">
        <v>5</v>
      </c>
      <c r="B30" s="204" t="s">
        <v>28</v>
      </c>
      <c r="C30" s="198"/>
      <c r="D30" s="199"/>
      <c r="E30" s="687"/>
      <c r="F30" s="198">
        <f t="shared" si="0"/>
        <v>0</v>
      </c>
      <c r="G30" s="532"/>
      <c r="H30" s="76"/>
      <c r="I30" s="109"/>
      <c r="J30" s="76"/>
      <c r="K30" s="65"/>
      <c r="L30" s="65"/>
      <c r="M30" s="65"/>
      <c r="N30" s="65"/>
      <c r="O30" s="65"/>
      <c r="P30" s="65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</row>
    <row r="31" spans="1:256" s="9" customFormat="1">
      <c r="A31" s="205">
        <v>5.0999999999999996</v>
      </c>
      <c r="B31" s="206" t="s">
        <v>65</v>
      </c>
      <c r="C31" s="198">
        <v>534.48</v>
      </c>
      <c r="D31" s="265" t="s">
        <v>9</v>
      </c>
      <c r="E31" s="691"/>
      <c r="F31" s="198">
        <f t="shared" si="0"/>
        <v>0</v>
      </c>
      <c r="G31" s="532"/>
      <c r="H31" s="76"/>
      <c r="I31" s="109"/>
      <c r="J31" s="76"/>
      <c r="K31" s="33"/>
      <c r="L31" s="551"/>
      <c r="M31" s="551"/>
      <c r="N31" s="551"/>
      <c r="O31" s="551"/>
      <c r="P31" s="551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</row>
    <row r="32" spans="1:256" s="9" customFormat="1">
      <c r="A32" s="205">
        <v>5.2</v>
      </c>
      <c r="B32" s="206" t="s">
        <v>66</v>
      </c>
      <c r="C32" s="198">
        <v>4310.71</v>
      </c>
      <c r="D32" s="265" t="s">
        <v>9</v>
      </c>
      <c r="E32" s="691"/>
      <c r="F32" s="198">
        <f t="shared" si="0"/>
        <v>0</v>
      </c>
      <c r="G32" s="532"/>
      <c r="H32" s="548"/>
      <c r="I32" s="65"/>
      <c r="J32" s="84"/>
      <c r="K32" s="549"/>
      <c r="L32" s="65"/>
      <c r="M32" s="65"/>
      <c r="N32" s="65"/>
      <c r="O32" s="65"/>
      <c r="P32" s="65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</row>
    <row r="33" spans="1:256" s="9" customFormat="1" ht="12.75" customHeight="1">
      <c r="A33" s="205">
        <v>5.3</v>
      </c>
      <c r="B33" s="206" t="s">
        <v>64</v>
      </c>
      <c r="C33" s="198">
        <v>3261.2</v>
      </c>
      <c r="D33" s="265" t="s">
        <v>9</v>
      </c>
      <c r="E33" s="691"/>
      <c r="F33" s="198">
        <f t="shared" si="0"/>
        <v>0</v>
      </c>
      <c r="G33" s="532"/>
      <c r="H33" s="40"/>
      <c r="I33" s="406"/>
      <c r="J33" s="499"/>
      <c r="K33" s="41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6"/>
      <c r="AJ33" s="406"/>
      <c r="AK33" s="406"/>
      <c r="AL33" s="406"/>
      <c r="AM33" s="406"/>
      <c r="AN33" s="406"/>
      <c r="AO33" s="406"/>
      <c r="AP33" s="406"/>
      <c r="AQ33" s="406"/>
      <c r="AR33" s="406"/>
      <c r="AS33" s="406"/>
      <c r="AT33" s="406"/>
      <c r="AU33" s="406"/>
      <c r="AV33" s="406"/>
      <c r="AW33" s="406"/>
      <c r="AX33" s="406"/>
      <c r="AY33" s="406"/>
      <c r="AZ33" s="406"/>
      <c r="BA33" s="406"/>
      <c r="BB33" s="406"/>
      <c r="BC33" s="406"/>
      <c r="BD33" s="406"/>
      <c r="BE33" s="406"/>
      <c r="BF33" s="406"/>
      <c r="BG33" s="406"/>
      <c r="BH33" s="406"/>
      <c r="BI33" s="406"/>
      <c r="BJ33" s="406"/>
      <c r="BK33" s="406"/>
      <c r="BL33" s="406"/>
      <c r="BM33" s="406"/>
      <c r="BN33" s="406"/>
      <c r="BO33" s="406"/>
      <c r="BP33" s="406"/>
      <c r="BQ33" s="406"/>
      <c r="BR33" s="406"/>
      <c r="BS33" s="406"/>
      <c r="BT33" s="406"/>
      <c r="BU33" s="406"/>
      <c r="BV33" s="406"/>
      <c r="BW33" s="406"/>
      <c r="BX33" s="406"/>
      <c r="BY33" s="406"/>
      <c r="BZ33" s="406"/>
      <c r="CA33" s="406"/>
      <c r="CB33" s="406"/>
      <c r="CC33" s="406"/>
      <c r="CD33" s="406"/>
      <c r="CE33" s="406"/>
      <c r="CF33" s="406"/>
      <c r="CG33" s="406"/>
      <c r="CH33" s="406"/>
      <c r="CI33" s="406"/>
      <c r="CJ33" s="406"/>
      <c r="CK33" s="406"/>
      <c r="CL33" s="406"/>
      <c r="CM33" s="406"/>
      <c r="CN33" s="406"/>
      <c r="CO33" s="406"/>
      <c r="CP33" s="406"/>
      <c r="CQ33" s="406"/>
      <c r="CR33" s="406"/>
      <c r="CS33" s="406"/>
      <c r="CT33" s="406"/>
      <c r="CU33" s="406"/>
      <c r="CV33" s="406"/>
      <c r="CW33" s="406"/>
      <c r="CX33" s="406"/>
      <c r="CY33" s="406"/>
      <c r="CZ33" s="406"/>
      <c r="DA33" s="406"/>
      <c r="DB33" s="406"/>
      <c r="DC33" s="406"/>
      <c r="DD33" s="406"/>
      <c r="DE33" s="406"/>
      <c r="DF33" s="406"/>
      <c r="DG33" s="406"/>
      <c r="DH33" s="406"/>
      <c r="DI33" s="406"/>
      <c r="DJ33" s="406"/>
      <c r="DK33" s="406"/>
      <c r="DL33" s="406"/>
      <c r="DM33" s="406"/>
      <c r="DN33" s="406"/>
      <c r="DO33" s="406"/>
      <c r="DP33" s="406"/>
      <c r="DQ33" s="406"/>
      <c r="DR33" s="406"/>
      <c r="DS33" s="406"/>
      <c r="DT33" s="406"/>
      <c r="DU33" s="406"/>
      <c r="DV33" s="406"/>
      <c r="DW33" s="406"/>
      <c r="DX33" s="406"/>
      <c r="DY33" s="406"/>
      <c r="DZ33" s="406"/>
      <c r="EA33" s="406"/>
      <c r="EB33" s="406"/>
      <c r="EC33" s="406"/>
      <c r="ED33" s="406"/>
      <c r="EE33" s="406"/>
      <c r="EF33" s="406"/>
      <c r="EG33" s="406"/>
      <c r="EH33" s="406"/>
      <c r="EI33" s="406"/>
      <c r="EJ33" s="406"/>
      <c r="EK33" s="406"/>
      <c r="EL33" s="406"/>
      <c r="EM33" s="406"/>
      <c r="EN33" s="406"/>
      <c r="EO33" s="406"/>
      <c r="EP33" s="406"/>
      <c r="EQ33" s="406"/>
      <c r="ER33" s="406"/>
      <c r="ES33" s="406"/>
      <c r="ET33" s="406"/>
      <c r="EU33" s="406"/>
      <c r="EV33" s="406"/>
      <c r="EW33" s="406"/>
      <c r="EX33" s="406"/>
      <c r="EY33" s="406"/>
      <c r="EZ33" s="406"/>
      <c r="FA33" s="406"/>
      <c r="FB33" s="406"/>
      <c r="FC33" s="406"/>
      <c r="FD33" s="406"/>
      <c r="FE33" s="406"/>
      <c r="FF33" s="406"/>
      <c r="FG33" s="406"/>
      <c r="FH33" s="406"/>
      <c r="FI33" s="406"/>
      <c r="FJ33" s="406"/>
      <c r="FK33" s="406"/>
      <c r="FL33" s="406"/>
      <c r="FM33" s="406"/>
      <c r="FN33" s="406"/>
      <c r="FO33" s="406"/>
      <c r="FP33" s="406"/>
      <c r="FQ33" s="406"/>
      <c r="FR33" s="406"/>
      <c r="FS33" s="406"/>
      <c r="FT33" s="406"/>
      <c r="FU33" s="406"/>
      <c r="FV33" s="406"/>
      <c r="FW33" s="406"/>
      <c r="FX33" s="406"/>
      <c r="FY33" s="406"/>
      <c r="FZ33" s="406"/>
      <c r="GA33" s="406"/>
      <c r="GB33" s="406"/>
      <c r="GC33" s="406"/>
      <c r="GD33" s="406"/>
      <c r="GE33" s="406"/>
      <c r="GF33" s="406"/>
      <c r="GG33" s="406"/>
      <c r="GH33" s="406"/>
      <c r="GI33" s="406"/>
      <c r="GJ33" s="406"/>
      <c r="GK33" s="406"/>
      <c r="GL33" s="406"/>
      <c r="GM33" s="406"/>
      <c r="GN33" s="406"/>
      <c r="GO33" s="406"/>
      <c r="GP33" s="406"/>
      <c r="GQ33" s="406"/>
      <c r="GR33" s="406"/>
      <c r="GS33" s="406"/>
      <c r="GT33" s="406"/>
      <c r="GU33" s="406"/>
      <c r="GV33" s="406"/>
      <c r="GW33" s="406"/>
      <c r="GX33" s="406"/>
      <c r="GY33" s="406"/>
      <c r="GZ33" s="406"/>
      <c r="HA33" s="406"/>
      <c r="HB33" s="406"/>
      <c r="HC33" s="406"/>
      <c r="HD33" s="406"/>
      <c r="HE33" s="406"/>
      <c r="HF33" s="406"/>
      <c r="HG33" s="406"/>
      <c r="HH33" s="406"/>
      <c r="HI33" s="406"/>
      <c r="HJ33" s="406"/>
      <c r="HK33" s="406"/>
      <c r="HL33" s="406"/>
      <c r="HM33" s="406"/>
      <c r="HN33" s="406"/>
      <c r="HO33" s="406"/>
      <c r="HP33" s="406"/>
      <c r="HQ33" s="406"/>
      <c r="HR33" s="406"/>
      <c r="HS33" s="406"/>
      <c r="HT33" s="406"/>
      <c r="HU33" s="406"/>
      <c r="HV33" s="406"/>
      <c r="HW33" s="406"/>
      <c r="HX33" s="406"/>
      <c r="HY33" s="406"/>
      <c r="HZ33" s="406"/>
      <c r="IA33" s="406"/>
      <c r="IB33" s="406"/>
      <c r="IC33" s="406"/>
      <c r="ID33" s="406"/>
      <c r="IE33" s="406"/>
      <c r="IF33" s="406"/>
      <c r="IG33" s="406"/>
      <c r="IH33" s="406"/>
      <c r="II33" s="406"/>
      <c r="IJ33" s="406"/>
      <c r="IK33" s="406"/>
      <c r="IL33" s="406"/>
      <c r="IM33" s="406"/>
      <c r="IN33" s="406"/>
      <c r="IO33" s="406"/>
      <c r="IP33" s="406"/>
      <c r="IQ33" s="406"/>
      <c r="IR33" s="406"/>
      <c r="IS33" s="406"/>
      <c r="IT33" s="406"/>
      <c r="IU33" s="406"/>
      <c r="IV33" s="406"/>
    </row>
    <row r="34" spans="1:256" s="9" customFormat="1" ht="7.5" customHeight="1">
      <c r="A34" s="205"/>
      <c r="B34" s="200"/>
      <c r="C34" s="198"/>
      <c r="D34" s="199"/>
      <c r="E34" s="687"/>
      <c r="F34" s="198">
        <f t="shared" si="0"/>
        <v>0</v>
      </c>
      <c r="G34" s="532"/>
      <c r="H34" s="40"/>
      <c r="I34" s="406"/>
      <c r="J34" s="499"/>
      <c r="K34" s="41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6"/>
      <c r="Y34" s="406"/>
      <c r="Z34" s="406"/>
      <c r="AA34" s="406"/>
      <c r="AB34" s="406"/>
      <c r="AC34" s="406"/>
      <c r="AD34" s="406"/>
      <c r="AE34" s="406"/>
      <c r="AF34" s="406"/>
      <c r="AG34" s="406"/>
      <c r="AH34" s="406"/>
      <c r="AI34" s="406"/>
      <c r="AJ34" s="406"/>
      <c r="AK34" s="406"/>
      <c r="AL34" s="406"/>
      <c r="AM34" s="406"/>
      <c r="AN34" s="406"/>
      <c r="AO34" s="406"/>
      <c r="AP34" s="406"/>
      <c r="AQ34" s="406"/>
      <c r="AR34" s="406"/>
      <c r="AS34" s="406"/>
      <c r="AT34" s="406"/>
      <c r="AU34" s="406"/>
      <c r="AV34" s="406"/>
      <c r="AW34" s="406"/>
      <c r="AX34" s="406"/>
      <c r="AY34" s="406"/>
      <c r="AZ34" s="406"/>
      <c r="BA34" s="406"/>
      <c r="BB34" s="406"/>
      <c r="BC34" s="406"/>
      <c r="BD34" s="406"/>
      <c r="BE34" s="406"/>
      <c r="BF34" s="406"/>
      <c r="BG34" s="406"/>
      <c r="BH34" s="406"/>
      <c r="BI34" s="406"/>
      <c r="BJ34" s="406"/>
      <c r="BK34" s="406"/>
      <c r="BL34" s="406"/>
      <c r="BM34" s="406"/>
      <c r="BN34" s="406"/>
      <c r="BO34" s="406"/>
      <c r="BP34" s="406"/>
      <c r="BQ34" s="406"/>
      <c r="BR34" s="406"/>
      <c r="BS34" s="406"/>
      <c r="BT34" s="406"/>
      <c r="BU34" s="406"/>
      <c r="BV34" s="406"/>
      <c r="BW34" s="406"/>
      <c r="BX34" s="406"/>
      <c r="BY34" s="406"/>
      <c r="BZ34" s="406"/>
      <c r="CA34" s="406"/>
      <c r="CB34" s="406"/>
      <c r="CC34" s="406"/>
      <c r="CD34" s="406"/>
      <c r="CE34" s="406"/>
      <c r="CF34" s="406"/>
      <c r="CG34" s="406"/>
      <c r="CH34" s="406"/>
      <c r="CI34" s="406"/>
      <c r="CJ34" s="406"/>
      <c r="CK34" s="406"/>
      <c r="CL34" s="406"/>
      <c r="CM34" s="406"/>
      <c r="CN34" s="406"/>
      <c r="CO34" s="406"/>
      <c r="CP34" s="406"/>
      <c r="CQ34" s="406"/>
      <c r="CR34" s="406"/>
      <c r="CS34" s="406"/>
      <c r="CT34" s="406"/>
      <c r="CU34" s="406"/>
      <c r="CV34" s="406"/>
      <c r="CW34" s="406"/>
      <c r="CX34" s="406"/>
      <c r="CY34" s="406"/>
      <c r="CZ34" s="406"/>
      <c r="DA34" s="406"/>
      <c r="DB34" s="406"/>
      <c r="DC34" s="406"/>
      <c r="DD34" s="406"/>
      <c r="DE34" s="406"/>
      <c r="DF34" s="406"/>
      <c r="DG34" s="406"/>
      <c r="DH34" s="406"/>
      <c r="DI34" s="406"/>
      <c r="DJ34" s="406"/>
      <c r="DK34" s="406"/>
      <c r="DL34" s="406"/>
      <c r="DM34" s="406"/>
      <c r="DN34" s="406"/>
      <c r="DO34" s="406"/>
      <c r="DP34" s="406"/>
      <c r="DQ34" s="406"/>
      <c r="DR34" s="406"/>
      <c r="DS34" s="406"/>
      <c r="DT34" s="406"/>
      <c r="DU34" s="406"/>
      <c r="DV34" s="406"/>
      <c r="DW34" s="406"/>
      <c r="DX34" s="406"/>
      <c r="DY34" s="406"/>
      <c r="DZ34" s="406"/>
      <c r="EA34" s="406"/>
      <c r="EB34" s="406"/>
      <c r="EC34" s="406"/>
      <c r="ED34" s="406"/>
      <c r="EE34" s="406"/>
      <c r="EF34" s="406"/>
      <c r="EG34" s="406"/>
      <c r="EH34" s="406"/>
      <c r="EI34" s="406"/>
      <c r="EJ34" s="406"/>
      <c r="EK34" s="406"/>
      <c r="EL34" s="406"/>
      <c r="EM34" s="406"/>
      <c r="EN34" s="406"/>
      <c r="EO34" s="406"/>
      <c r="EP34" s="406"/>
      <c r="EQ34" s="406"/>
      <c r="ER34" s="406"/>
      <c r="ES34" s="406"/>
      <c r="ET34" s="406"/>
      <c r="EU34" s="406"/>
      <c r="EV34" s="406"/>
      <c r="EW34" s="406"/>
      <c r="EX34" s="406"/>
      <c r="EY34" s="406"/>
      <c r="EZ34" s="406"/>
      <c r="FA34" s="406"/>
      <c r="FB34" s="406"/>
      <c r="FC34" s="406"/>
      <c r="FD34" s="406"/>
      <c r="FE34" s="406"/>
      <c r="FF34" s="406"/>
      <c r="FG34" s="406"/>
      <c r="FH34" s="406"/>
      <c r="FI34" s="406"/>
      <c r="FJ34" s="406"/>
      <c r="FK34" s="406"/>
      <c r="FL34" s="406"/>
      <c r="FM34" s="406"/>
      <c r="FN34" s="406"/>
      <c r="FO34" s="406"/>
      <c r="FP34" s="406"/>
      <c r="FQ34" s="406"/>
      <c r="FR34" s="406"/>
      <c r="FS34" s="406"/>
      <c r="FT34" s="406"/>
      <c r="FU34" s="406"/>
      <c r="FV34" s="406"/>
      <c r="FW34" s="406"/>
      <c r="FX34" s="406"/>
      <c r="FY34" s="406"/>
      <c r="FZ34" s="406"/>
      <c r="GA34" s="406"/>
      <c r="GB34" s="406"/>
      <c r="GC34" s="406"/>
      <c r="GD34" s="406"/>
      <c r="GE34" s="406"/>
      <c r="GF34" s="406"/>
      <c r="GG34" s="406"/>
      <c r="GH34" s="406"/>
      <c r="GI34" s="406"/>
      <c r="GJ34" s="406"/>
      <c r="GK34" s="406"/>
      <c r="GL34" s="406"/>
      <c r="GM34" s="406"/>
      <c r="GN34" s="406"/>
      <c r="GO34" s="406"/>
      <c r="GP34" s="406"/>
      <c r="GQ34" s="406"/>
      <c r="GR34" s="406"/>
      <c r="GS34" s="406"/>
      <c r="GT34" s="406"/>
      <c r="GU34" s="406"/>
      <c r="GV34" s="406"/>
      <c r="GW34" s="406"/>
      <c r="GX34" s="406"/>
      <c r="GY34" s="406"/>
      <c r="GZ34" s="406"/>
      <c r="HA34" s="406"/>
      <c r="HB34" s="406"/>
      <c r="HC34" s="406"/>
      <c r="HD34" s="406"/>
      <c r="HE34" s="406"/>
      <c r="HF34" s="406"/>
      <c r="HG34" s="406"/>
      <c r="HH34" s="406"/>
      <c r="HI34" s="406"/>
      <c r="HJ34" s="406"/>
      <c r="HK34" s="406"/>
      <c r="HL34" s="406"/>
      <c r="HM34" s="406"/>
      <c r="HN34" s="406"/>
      <c r="HO34" s="406"/>
      <c r="HP34" s="406"/>
      <c r="HQ34" s="406"/>
      <c r="HR34" s="406"/>
      <c r="HS34" s="406"/>
      <c r="HT34" s="406"/>
      <c r="HU34" s="406"/>
      <c r="HV34" s="406"/>
      <c r="HW34" s="406"/>
      <c r="HX34" s="406"/>
      <c r="HY34" s="406"/>
      <c r="HZ34" s="406"/>
      <c r="IA34" s="406"/>
      <c r="IB34" s="406"/>
      <c r="IC34" s="406"/>
      <c r="ID34" s="406"/>
      <c r="IE34" s="406"/>
      <c r="IF34" s="406"/>
      <c r="IG34" s="406"/>
      <c r="IH34" s="406"/>
      <c r="II34" s="406"/>
      <c r="IJ34" s="406"/>
      <c r="IK34" s="406"/>
      <c r="IL34" s="406"/>
      <c r="IM34" s="406"/>
      <c r="IN34" s="406"/>
      <c r="IO34" s="406"/>
      <c r="IP34" s="406"/>
      <c r="IQ34" s="406"/>
      <c r="IR34" s="406"/>
      <c r="IS34" s="406"/>
      <c r="IT34" s="406"/>
      <c r="IU34" s="406"/>
      <c r="IV34" s="406"/>
    </row>
    <row r="35" spans="1:256" s="9" customFormat="1" ht="25.5">
      <c r="A35" s="387">
        <v>6</v>
      </c>
      <c r="B35" s="181" t="s">
        <v>29</v>
      </c>
      <c r="C35" s="30"/>
      <c r="D35" s="179"/>
      <c r="E35" s="692"/>
      <c r="F35" s="30">
        <f t="shared" si="0"/>
        <v>0</v>
      </c>
      <c r="G35" s="532"/>
      <c r="H35" s="548"/>
      <c r="I35" s="65"/>
      <c r="J35" s="566"/>
      <c r="K35" s="65"/>
      <c r="L35" s="65"/>
      <c r="M35" s="65"/>
      <c r="N35" s="65"/>
      <c r="O35" s="65"/>
      <c r="P35" s="65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</row>
    <row r="36" spans="1:256" s="35" customFormat="1" ht="25.5">
      <c r="A36" s="183">
        <v>6.1</v>
      </c>
      <c r="B36" s="136" t="s">
        <v>146</v>
      </c>
      <c r="C36" s="30">
        <v>2</v>
      </c>
      <c r="D36" s="179" t="s">
        <v>4</v>
      </c>
      <c r="E36" s="692"/>
      <c r="F36" s="30">
        <f t="shared" si="0"/>
        <v>0</v>
      </c>
      <c r="G36" s="532"/>
      <c r="H36" s="124"/>
      <c r="I36" s="125"/>
      <c r="J36" s="557"/>
      <c r="K36" s="125"/>
      <c r="L36" s="125"/>
      <c r="M36" s="125"/>
      <c r="N36" s="125"/>
      <c r="O36" s="125"/>
      <c r="P36" s="125"/>
    </row>
    <row r="37" spans="1:256" ht="25.5">
      <c r="A37" s="210">
        <v>6.2</v>
      </c>
      <c r="B37" s="200" t="s">
        <v>158</v>
      </c>
      <c r="C37" s="198">
        <v>1</v>
      </c>
      <c r="D37" s="199" t="s">
        <v>4</v>
      </c>
      <c r="E37" s="687"/>
      <c r="F37" s="198">
        <f t="shared" si="0"/>
        <v>0</v>
      </c>
      <c r="G37" s="532"/>
      <c r="H37" s="128"/>
      <c r="I37" s="83"/>
      <c r="J37" s="559"/>
      <c r="K37" s="83"/>
      <c r="L37" s="83"/>
      <c r="M37" s="83"/>
      <c r="N37" s="83"/>
      <c r="O37" s="83"/>
      <c r="P37" s="83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pans="1:256" ht="25.5">
      <c r="A38" s="183">
        <v>6.3</v>
      </c>
      <c r="B38" s="200" t="s">
        <v>145</v>
      </c>
      <c r="C38" s="198">
        <v>1</v>
      </c>
      <c r="D38" s="199" t="s">
        <v>4</v>
      </c>
      <c r="E38" s="687"/>
      <c r="F38" s="198">
        <f t="shared" si="0"/>
        <v>0</v>
      </c>
      <c r="G38" s="532"/>
      <c r="H38" s="128"/>
      <c r="I38" s="83"/>
      <c r="J38" s="559"/>
      <c r="K38" s="83"/>
      <c r="L38" s="83"/>
      <c r="M38" s="83"/>
      <c r="N38" s="83"/>
      <c r="O38" s="83"/>
      <c r="P38" s="83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s="102" customFormat="1" ht="25.5">
      <c r="A39" s="210">
        <v>6.4</v>
      </c>
      <c r="B39" s="200" t="s">
        <v>106</v>
      </c>
      <c r="C39" s="198">
        <v>1</v>
      </c>
      <c r="D39" s="199" t="s">
        <v>4</v>
      </c>
      <c r="E39" s="687"/>
      <c r="F39" s="198">
        <f t="shared" si="0"/>
        <v>0</v>
      </c>
      <c r="G39" s="532"/>
      <c r="H39" s="128"/>
      <c r="I39" s="11"/>
      <c r="J39" s="135"/>
      <c r="K39" s="11"/>
      <c r="L39" s="11"/>
      <c r="M39" s="11"/>
      <c r="N39" s="11"/>
      <c r="O39" s="11"/>
      <c r="P39" s="11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pans="1:256" s="102" customFormat="1" ht="25.5">
      <c r="A40" s="183">
        <v>6.5</v>
      </c>
      <c r="B40" s="200" t="s">
        <v>107</v>
      </c>
      <c r="C40" s="198">
        <v>3</v>
      </c>
      <c r="D40" s="199" t="s">
        <v>4</v>
      </c>
      <c r="E40" s="687"/>
      <c r="F40" s="198">
        <f t="shared" si="0"/>
        <v>0</v>
      </c>
      <c r="G40" s="532"/>
      <c r="H40" s="128"/>
      <c r="I40" s="83"/>
      <c r="J40" s="78"/>
      <c r="K40" s="83"/>
      <c r="L40" s="83"/>
      <c r="M40" s="83"/>
      <c r="N40" s="83"/>
      <c r="O40" s="83"/>
      <c r="P40" s="83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pans="1:256" s="102" customFormat="1" ht="25.5">
      <c r="A41" s="210">
        <v>6.6</v>
      </c>
      <c r="B41" s="272" t="s">
        <v>206</v>
      </c>
      <c r="C41" s="273">
        <v>9</v>
      </c>
      <c r="D41" s="274" t="s">
        <v>4</v>
      </c>
      <c r="E41" s="693"/>
      <c r="F41" s="273">
        <f t="shared" si="0"/>
        <v>0</v>
      </c>
      <c r="G41" s="532"/>
      <c r="H41" s="124"/>
      <c r="I41" s="125"/>
      <c r="J41" s="113"/>
      <c r="K41" s="125"/>
      <c r="L41" s="125"/>
      <c r="M41" s="125"/>
      <c r="N41" s="125"/>
      <c r="O41" s="125"/>
      <c r="P41" s="12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</row>
    <row r="42" spans="1:256" ht="25.5">
      <c r="A42" s="183">
        <v>6.7</v>
      </c>
      <c r="B42" s="200" t="s">
        <v>161</v>
      </c>
      <c r="C42" s="198">
        <v>6</v>
      </c>
      <c r="D42" s="199" t="s">
        <v>4</v>
      </c>
      <c r="E42" s="687"/>
      <c r="F42" s="198">
        <f t="shared" si="0"/>
        <v>0</v>
      </c>
      <c r="G42" s="532"/>
      <c r="H42" s="552"/>
      <c r="I42" s="568"/>
      <c r="J42" s="107"/>
      <c r="K42" s="107"/>
      <c r="L42" s="107"/>
      <c r="M42" s="107"/>
      <c r="N42" s="107"/>
      <c r="O42" s="107"/>
      <c r="P42" s="107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  <c r="IM42" s="102"/>
      <c r="IN42" s="102"/>
      <c r="IO42" s="102"/>
      <c r="IP42" s="102"/>
      <c r="IQ42" s="102"/>
      <c r="IR42" s="102"/>
      <c r="IS42" s="102"/>
      <c r="IT42" s="102"/>
      <c r="IU42" s="102"/>
      <c r="IV42" s="102"/>
    </row>
    <row r="43" spans="1:256" ht="25.5">
      <c r="A43" s="210">
        <v>6.8</v>
      </c>
      <c r="B43" s="200" t="s">
        <v>162</v>
      </c>
      <c r="C43" s="198">
        <v>5</v>
      </c>
      <c r="D43" s="199" t="s">
        <v>4</v>
      </c>
      <c r="E43" s="687"/>
      <c r="F43" s="198">
        <f t="shared" si="0"/>
        <v>0</v>
      </c>
      <c r="G43" s="532"/>
      <c r="H43" s="128"/>
      <c r="I43" s="83"/>
      <c r="J43" s="78"/>
      <c r="K43" s="83"/>
      <c r="L43" s="83"/>
      <c r="M43" s="83"/>
      <c r="N43" s="83"/>
      <c r="O43" s="83"/>
      <c r="P43" s="83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pans="1:256" ht="14.25" customHeight="1">
      <c r="A44" s="183">
        <v>6.9</v>
      </c>
      <c r="B44" s="200" t="s">
        <v>163</v>
      </c>
      <c r="C44" s="198">
        <v>2</v>
      </c>
      <c r="D44" s="199" t="s">
        <v>4</v>
      </c>
      <c r="E44" s="687"/>
      <c r="F44" s="198">
        <f t="shared" si="0"/>
        <v>0</v>
      </c>
      <c r="G44" s="532"/>
      <c r="H44" s="128"/>
      <c r="I44" s="83"/>
      <c r="J44" s="78"/>
      <c r="K44" s="83"/>
      <c r="L44" s="83"/>
      <c r="M44" s="83"/>
      <c r="N44" s="83"/>
      <c r="O44" s="83"/>
      <c r="P44" s="83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spans="1:256" ht="14.25" customHeight="1">
      <c r="A45" s="391">
        <v>6.1</v>
      </c>
      <c r="B45" s="200" t="s">
        <v>205</v>
      </c>
      <c r="C45" s="198">
        <v>1</v>
      </c>
      <c r="D45" s="199" t="s">
        <v>4</v>
      </c>
      <c r="E45" s="687"/>
      <c r="F45" s="198">
        <f t="shared" si="0"/>
        <v>0</v>
      </c>
      <c r="G45" s="532"/>
      <c r="H45" s="128"/>
      <c r="I45" s="83"/>
      <c r="J45" s="78"/>
      <c r="K45" s="83"/>
      <c r="L45" s="83"/>
      <c r="M45" s="83"/>
      <c r="N45" s="83"/>
      <c r="O45" s="83"/>
      <c r="P45" s="83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spans="1:256" ht="25.5" customHeight="1">
      <c r="A46" s="183">
        <v>6.11</v>
      </c>
      <c r="B46" s="200" t="s">
        <v>108</v>
      </c>
      <c r="C46" s="198">
        <v>7</v>
      </c>
      <c r="D46" s="199" t="s">
        <v>4</v>
      </c>
      <c r="E46" s="687"/>
      <c r="F46" s="198">
        <f t="shared" si="0"/>
        <v>0</v>
      </c>
      <c r="G46" s="532"/>
      <c r="H46" s="552"/>
      <c r="I46" s="64"/>
      <c r="J46" s="558"/>
      <c r="K46" s="64"/>
      <c r="L46" s="64"/>
      <c r="M46" s="64"/>
      <c r="N46" s="64"/>
      <c r="O46" s="64"/>
      <c r="P46" s="6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</row>
    <row r="47" spans="1:256" ht="24.75" customHeight="1">
      <c r="A47" s="391">
        <v>6.12</v>
      </c>
      <c r="B47" s="200" t="s">
        <v>109</v>
      </c>
      <c r="C47" s="198">
        <v>2</v>
      </c>
      <c r="D47" s="199" t="s">
        <v>4</v>
      </c>
      <c r="E47" s="687"/>
      <c r="F47" s="198">
        <f t="shared" si="0"/>
        <v>0</v>
      </c>
      <c r="G47" s="532"/>
      <c r="H47" s="128"/>
      <c r="I47" s="83"/>
      <c r="J47" s="78"/>
      <c r="K47" s="83"/>
      <c r="L47" s="83"/>
      <c r="M47" s="83"/>
      <c r="N47" s="83"/>
      <c r="O47" s="83"/>
      <c r="P47" s="83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</row>
    <row r="48" spans="1:256" ht="38.25">
      <c r="A48" s="183">
        <v>6.13</v>
      </c>
      <c r="B48" s="324" t="s">
        <v>160</v>
      </c>
      <c r="C48" s="322">
        <v>1.41</v>
      </c>
      <c r="D48" s="318" t="s">
        <v>10</v>
      </c>
      <c r="E48" s="689"/>
      <c r="F48" s="322">
        <f t="shared" si="0"/>
        <v>0</v>
      </c>
      <c r="G48" s="532"/>
      <c r="H48" s="128"/>
      <c r="I48" s="541"/>
      <c r="J48" s="150"/>
      <c r="K48" s="83"/>
      <c r="L48" s="83"/>
      <c r="M48" s="83"/>
      <c r="N48" s="83"/>
      <c r="O48" s="83"/>
      <c r="P48" s="83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</row>
    <row r="49" spans="1:256" ht="6" customHeight="1">
      <c r="A49" s="205"/>
      <c r="B49" s="200"/>
      <c r="C49" s="198"/>
      <c r="D49" s="199"/>
      <c r="E49" s="687"/>
      <c r="F49" s="198">
        <f t="shared" si="0"/>
        <v>0</v>
      </c>
      <c r="G49" s="532"/>
      <c r="H49" s="552"/>
      <c r="I49" s="569"/>
      <c r="J49" s="570"/>
      <c r="K49" s="64"/>
      <c r="L49" s="64"/>
      <c r="M49" s="64"/>
      <c r="N49" s="64"/>
      <c r="O49" s="64"/>
      <c r="P49" s="6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>
      <c r="A50" s="362">
        <v>7</v>
      </c>
      <c r="B50" s="204" t="s">
        <v>77</v>
      </c>
      <c r="C50" s="198"/>
      <c r="D50" s="199"/>
      <c r="E50" s="687"/>
      <c r="F50" s="198">
        <f t="shared" si="0"/>
        <v>0</v>
      </c>
      <c r="G50" s="532"/>
      <c r="H50" s="552"/>
      <c r="I50" s="571"/>
      <c r="J50" s="570"/>
      <c r="K50" s="64"/>
      <c r="L50" s="64"/>
      <c r="M50" s="64"/>
      <c r="N50" s="64"/>
      <c r="O50" s="64"/>
      <c r="P50" s="6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 ht="12.75" customHeight="1">
      <c r="A51" s="205">
        <v>7.1</v>
      </c>
      <c r="B51" s="200" t="s">
        <v>149</v>
      </c>
      <c r="C51" s="198">
        <v>5</v>
      </c>
      <c r="D51" s="199" t="s">
        <v>4</v>
      </c>
      <c r="E51" s="687"/>
      <c r="F51" s="198">
        <f t="shared" si="0"/>
        <v>0</v>
      </c>
      <c r="G51" s="532"/>
      <c r="H51" s="552"/>
      <c r="I51" s="571"/>
      <c r="J51" s="570"/>
      <c r="K51" s="64"/>
      <c r="L51" s="64"/>
      <c r="M51" s="64"/>
      <c r="N51" s="64"/>
      <c r="O51" s="64"/>
      <c r="P51" s="6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 ht="14.25" customHeight="1">
      <c r="A52" s="205">
        <v>7.2</v>
      </c>
      <c r="B52" s="200" t="s">
        <v>150</v>
      </c>
      <c r="C52" s="198">
        <v>24</v>
      </c>
      <c r="D52" s="199" t="s">
        <v>4</v>
      </c>
      <c r="E52" s="687"/>
      <c r="F52" s="198">
        <f t="shared" si="0"/>
        <v>0</v>
      </c>
      <c r="G52" s="532"/>
      <c r="H52" s="128"/>
      <c r="I52" s="572"/>
      <c r="J52" s="78"/>
      <c r="K52" s="83"/>
      <c r="L52" s="83"/>
      <c r="M52" s="83"/>
      <c r="N52" s="83"/>
      <c r="O52" s="83"/>
      <c r="P52" s="83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</row>
    <row r="53" spans="1:256" s="435" customFormat="1" ht="18" customHeight="1">
      <c r="A53" s="205">
        <v>7.3</v>
      </c>
      <c r="B53" s="434" t="s">
        <v>151</v>
      </c>
      <c r="C53" s="322">
        <v>33</v>
      </c>
      <c r="D53" s="318" t="s">
        <v>4</v>
      </c>
      <c r="E53" s="689"/>
      <c r="F53" s="322">
        <f t="shared" si="0"/>
        <v>0</v>
      </c>
      <c r="G53" s="532"/>
      <c r="H53" s="546"/>
      <c r="I53" s="573"/>
      <c r="J53" s="574"/>
      <c r="K53" s="547"/>
      <c r="L53" s="547"/>
      <c r="M53" s="547"/>
      <c r="N53" s="547"/>
      <c r="O53" s="547"/>
      <c r="P53" s="547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W53" s="134"/>
      <c r="DX53" s="134"/>
      <c r="DY53" s="134"/>
      <c r="DZ53" s="134"/>
      <c r="EA53" s="134"/>
      <c r="EB53" s="134"/>
      <c r="EC53" s="134"/>
      <c r="ED53" s="134"/>
      <c r="EE53" s="134"/>
      <c r="EF53" s="134"/>
      <c r="EG53" s="134"/>
      <c r="EH53" s="134"/>
      <c r="EI53" s="134"/>
      <c r="EJ53" s="134"/>
      <c r="EK53" s="134"/>
      <c r="EL53" s="134"/>
      <c r="EM53" s="134"/>
      <c r="EN53" s="134"/>
      <c r="EO53" s="134"/>
      <c r="EP53" s="134"/>
      <c r="EQ53" s="134"/>
      <c r="ER53" s="134"/>
      <c r="ES53" s="134"/>
      <c r="ET53" s="134"/>
      <c r="EU53" s="134"/>
      <c r="EV53" s="134"/>
      <c r="EW53" s="134"/>
      <c r="EX53" s="134"/>
      <c r="EY53" s="134"/>
      <c r="EZ53" s="134"/>
      <c r="FA53" s="134"/>
      <c r="FB53" s="134"/>
      <c r="FC53" s="134"/>
      <c r="FD53" s="134"/>
      <c r="FE53" s="134"/>
      <c r="FF53" s="134"/>
      <c r="FG53" s="134"/>
      <c r="FH53" s="134"/>
      <c r="FI53" s="134"/>
      <c r="FJ53" s="134"/>
      <c r="FK53" s="134"/>
      <c r="FL53" s="134"/>
      <c r="FM53" s="134"/>
      <c r="FN53" s="134"/>
      <c r="FO53" s="134"/>
      <c r="FP53" s="134"/>
      <c r="FQ53" s="134"/>
      <c r="FR53" s="134"/>
      <c r="FS53" s="134"/>
      <c r="FT53" s="134"/>
      <c r="FU53" s="134"/>
      <c r="FV53" s="134"/>
      <c r="FW53" s="134"/>
      <c r="FX53" s="134"/>
      <c r="FY53" s="134"/>
      <c r="FZ53" s="134"/>
      <c r="GA53" s="134"/>
      <c r="GB53" s="134"/>
      <c r="GC53" s="134"/>
      <c r="GD53" s="134"/>
      <c r="GE53" s="134"/>
      <c r="GF53" s="134"/>
      <c r="GG53" s="134"/>
      <c r="GH53" s="134"/>
      <c r="GI53" s="134"/>
      <c r="GJ53" s="134"/>
      <c r="GK53" s="134"/>
      <c r="GL53" s="134"/>
      <c r="GM53" s="134"/>
      <c r="GN53" s="134"/>
      <c r="GO53" s="134"/>
      <c r="GP53" s="134"/>
      <c r="GQ53" s="134"/>
      <c r="GR53" s="134"/>
      <c r="GS53" s="134"/>
      <c r="GT53" s="134"/>
      <c r="GU53" s="134"/>
      <c r="GV53" s="134"/>
      <c r="GW53" s="134"/>
      <c r="GX53" s="134"/>
      <c r="GY53" s="134"/>
      <c r="GZ53" s="134"/>
      <c r="HA53" s="134"/>
      <c r="HB53" s="134"/>
      <c r="HC53" s="134"/>
      <c r="HD53" s="134"/>
      <c r="HE53" s="134"/>
      <c r="HF53" s="134"/>
      <c r="HG53" s="134"/>
      <c r="HH53" s="134"/>
      <c r="HI53" s="134"/>
      <c r="HJ53" s="134"/>
      <c r="HK53" s="134"/>
      <c r="HL53" s="134"/>
      <c r="HM53" s="134"/>
      <c r="HN53" s="134"/>
      <c r="HO53" s="134"/>
      <c r="HP53" s="134"/>
      <c r="HQ53" s="134"/>
      <c r="HR53" s="134"/>
      <c r="HS53" s="134"/>
      <c r="HT53" s="134"/>
      <c r="HU53" s="134"/>
      <c r="HV53" s="134"/>
      <c r="HW53" s="134"/>
      <c r="HX53" s="134"/>
      <c r="HY53" s="134"/>
      <c r="HZ53" s="134"/>
      <c r="IA53" s="134"/>
      <c r="IB53" s="134"/>
      <c r="IC53" s="134"/>
      <c r="ID53" s="134"/>
      <c r="IE53" s="134"/>
      <c r="IF53" s="134"/>
      <c r="IG53" s="134"/>
      <c r="IH53" s="134"/>
      <c r="II53" s="134"/>
      <c r="IJ53" s="134"/>
      <c r="IK53" s="134"/>
      <c r="IL53" s="134"/>
      <c r="IM53" s="134"/>
      <c r="IN53" s="134"/>
      <c r="IO53" s="134"/>
      <c r="IP53" s="134"/>
      <c r="IQ53" s="134"/>
      <c r="IR53" s="134"/>
      <c r="IS53" s="134"/>
      <c r="IT53" s="134"/>
      <c r="IU53" s="134"/>
      <c r="IV53" s="134"/>
    </row>
    <row r="54" spans="1:256" ht="7.5" customHeight="1">
      <c r="A54" s="205"/>
      <c r="B54" s="200"/>
      <c r="C54" s="198"/>
      <c r="D54" s="199"/>
      <c r="E54" s="687"/>
      <c r="F54" s="198">
        <f t="shared" si="0"/>
        <v>0</v>
      </c>
      <c r="G54" s="532"/>
      <c r="H54" s="128"/>
      <c r="I54" s="209"/>
      <c r="J54" s="78"/>
      <c r="K54" s="83"/>
      <c r="L54" s="83"/>
      <c r="M54" s="83"/>
      <c r="N54" s="83"/>
      <c r="O54" s="83"/>
      <c r="P54" s="83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</row>
    <row r="55" spans="1:256" ht="25.5">
      <c r="A55" s="388">
        <v>8</v>
      </c>
      <c r="B55" s="204" t="s">
        <v>35</v>
      </c>
      <c r="C55" s="198"/>
      <c r="D55" s="199"/>
      <c r="E55" s="687"/>
      <c r="F55" s="198">
        <f t="shared" si="0"/>
        <v>0</v>
      </c>
      <c r="G55" s="532"/>
      <c r="H55" s="128"/>
      <c r="I55" s="572"/>
      <c r="J55" s="78"/>
      <c r="K55" s="83"/>
      <c r="L55" s="83"/>
      <c r="M55" s="83"/>
      <c r="N55" s="83"/>
      <c r="O55" s="83"/>
      <c r="P55" s="83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</row>
    <row r="56" spans="1:256" ht="63.75">
      <c r="A56" s="210">
        <v>8.1</v>
      </c>
      <c r="B56" s="339" t="s">
        <v>197</v>
      </c>
      <c r="C56" s="138">
        <v>1</v>
      </c>
      <c r="D56" s="215" t="s">
        <v>4</v>
      </c>
      <c r="E56" s="694"/>
      <c r="F56" s="351">
        <f t="shared" si="0"/>
        <v>0</v>
      </c>
      <c r="G56" s="532"/>
      <c r="H56" s="552"/>
      <c r="I56" s="571"/>
      <c r="J56" s="570"/>
      <c r="K56" s="64"/>
      <c r="L56" s="64"/>
      <c r="M56" s="64"/>
      <c r="N56" s="64"/>
      <c r="O56" s="64"/>
      <c r="P56" s="64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 ht="65.25" customHeight="1">
      <c r="A57" s="210">
        <v>8.1999999999999993</v>
      </c>
      <c r="B57" s="339" t="s">
        <v>198</v>
      </c>
      <c r="C57" s="138">
        <v>5</v>
      </c>
      <c r="D57" s="215" t="s">
        <v>4</v>
      </c>
      <c r="E57" s="694"/>
      <c r="F57" s="351">
        <f t="shared" si="0"/>
        <v>0</v>
      </c>
      <c r="G57" s="532"/>
      <c r="H57" s="128"/>
      <c r="I57" s="209"/>
      <c r="J57" s="150"/>
      <c r="K57" s="83"/>
      <c r="L57" s="83"/>
      <c r="M57" s="83"/>
      <c r="N57" s="83"/>
      <c r="O57" s="83"/>
      <c r="P57" s="83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</row>
    <row r="58" spans="1:256" ht="64.5" customHeight="1">
      <c r="A58" s="210">
        <v>8.3000000000000007</v>
      </c>
      <c r="B58" s="339" t="s">
        <v>199</v>
      </c>
      <c r="C58" s="138">
        <v>3</v>
      </c>
      <c r="D58" s="215" t="s">
        <v>4</v>
      </c>
      <c r="E58" s="694"/>
      <c r="F58" s="351">
        <f t="shared" si="0"/>
        <v>0</v>
      </c>
      <c r="G58" s="532"/>
      <c r="H58" s="128"/>
      <c r="I58" s="572"/>
      <c r="J58" s="78"/>
      <c r="K58" s="83"/>
      <c r="L58" s="83"/>
      <c r="M58" s="83"/>
      <c r="N58" s="83"/>
      <c r="O58" s="83"/>
      <c r="P58" s="83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</row>
    <row r="59" spans="1:256">
      <c r="A59" s="210">
        <v>8.4</v>
      </c>
      <c r="B59" s="324" t="s">
        <v>63</v>
      </c>
      <c r="C59" s="198">
        <v>9</v>
      </c>
      <c r="D59" s="199" t="s">
        <v>4</v>
      </c>
      <c r="E59" s="687"/>
      <c r="F59" s="198">
        <f t="shared" si="0"/>
        <v>0</v>
      </c>
      <c r="G59" s="532"/>
      <c r="H59" s="128"/>
      <c r="I59" s="209"/>
      <c r="J59" s="78"/>
      <c r="K59" s="83"/>
      <c r="L59" s="83"/>
      <c r="M59" s="83"/>
      <c r="N59" s="83"/>
      <c r="O59" s="83"/>
      <c r="P59" s="83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</row>
    <row r="60" spans="1:256" ht="7.5" customHeight="1">
      <c r="A60" s="205"/>
      <c r="B60" s="200"/>
      <c r="C60" s="198"/>
      <c r="D60" s="199"/>
      <c r="E60" s="687"/>
      <c r="F60" s="198">
        <f t="shared" si="0"/>
        <v>0</v>
      </c>
      <c r="G60" s="532"/>
      <c r="H60" s="128"/>
      <c r="I60" s="209"/>
      <c r="J60" s="78"/>
      <c r="K60" s="83"/>
      <c r="L60" s="83"/>
      <c r="M60" s="83"/>
      <c r="N60" s="83"/>
      <c r="O60" s="83"/>
      <c r="P60" s="83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</row>
    <row r="61" spans="1:256" ht="25.5">
      <c r="A61" s="388">
        <v>9</v>
      </c>
      <c r="B61" s="683" t="s">
        <v>36</v>
      </c>
      <c r="C61" s="198"/>
      <c r="D61" s="199"/>
      <c r="E61" s="687"/>
      <c r="F61" s="198">
        <f t="shared" si="0"/>
        <v>0</v>
      </c>
      <c r="G61" s="532"/>
      <c r="H61" s="128"/>
      <c r="I61" s="209"/>
      <c r="J61" s="78"/>
      <c r="K61" s="83"/>
      <c r="L61" s="83"/>
      <c r="M61" s="83"/>
      <c r="N61" s="83"/>
      <c r="O61" s="83"/>
      <c r="P61" s="83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</row>
    <row r="62" spans="1:256" s="102" customFormat="1">
      <c r="A62" s="205">
        <v>9.1</v>
      </c>
      <c r="B62" s="206" t="s">
        <v>37</v>
      </c>
      <c r="C62" s="143">
        <v>2</v>
      </c>
      <c r="D62" s="142" t="s">
        <v>4</v>
      </c>
      <c r="E62" s="695"/>
      <c r="F62" s="198">
        <f t="shared" si="0"/>
        <v>0</v>
      </c>
      <c r="G62" s="532"/>
      <c r="H62" s="128"/>
      <c r="I62" s="83"/>
      <c r="J62" s="78"/>
      <c r="K62" s="83"/>
      <c r="L62" s="83"/>
      <c r="M62" s="83"/>
      <c r="N62" s="83"/>
      <c r="O62" s="83"/>
      <c r="P62" s="83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</row>
    <row r="63" spans="1:256">
      <c r="A63" s="205">
        <v>9.1999999999999993</v>
      </c>
      <c r="B63" s="206" t="s">
        <v>207</v>
      </c>
      <c r="C63" s="143">
        <v>2</v>
      </c>
      <c r="D63" s="142" t="s">
        <v>4</v>
      </c>
      <c r="E63" s="695"/>
      <c r="F63" s="198">
        <f t="shared" si="0"/>
        <v>0</v>
      </c>
      <c r="G63" s="532"/>
      <c r="H63" s="128"/>
      <c r="I63" s="209"/>
      <c r="J63" s="78"/>
      <c r="K63" s="83"/>
      <c r="L63" s="83"/>
      <c r="M63" s="83"/>
      <c r="N63" s="83"/>
      <c r="O63" s="83"/>
      <c r="P63" s="83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spans="1:256">
      <c r="A64" s="205">
        <v>9.3000000000000007</v>
      </c>
      <c r="B64" s="206" t="s">
        <v>200</v>
      </c>
      <c r="C64" s="143">
        <v>2</v>
      </c>
      <c r="D64" s="142" t="s">
        <v>4</v>
      </c>
      <c r="E64" s="695"/>
      <c r="F64" s="198">
        <f t="shared" si="0"/>
        <v>0</v>
      </c>
      <c r="G64" s="532"/>
      <c r="H64" s="128"/>
      <c r="I64" s="88"/>
      <c r="J64" s="78"/>
      <c r="K64" s="83"/>
      <c r="L64" s="83"/>
      <c r="M64" s="83"/>
      <c r="N64" s="83"/>
      <c r="O64" s="83"/>
      <c r="P64" s="83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</row>
    <row r="65" spans="1:256">
      <c r="A65" s="205">
        <v>9.4</v>
      </c>
      <c r="B65" s="200" t="s">
        <v>30</v>
      </c>
      <c r="C65" s="198">
        <v>2</v>
      </c>
      <c r="D65" s="199" t="s">
        <v>4</v>
      </c>
      <c r="E65" s="687"/>
      <c r="F65" s="198">
        <f t="shared" si="0"/>
        <v>0</v>
      </c>
      <c r="G65" s="532"/>
      <c r="H65" s="128"/>
      <c r="I65" s="209"/>
      <c r="J65" s="150"/>
      <c r="K65" s="83"/>
      <c r="L65" s="83"/>
      <c r="M65" s="83"/>
      <c r="N65" s="83"/>
      <c r="O65" s="83"/>
      <c r="P65" s="83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</row>
    <row r="66" spans="1:256" ht="6.75" customHeight="1">
      <c r="A66" s="267"/>
      <c r="B66" s="201"/>
      <c r="C66" s="202"/>
      <c r="D66" s="203"/>
      <c r="E66" s="696"/>
      <c r="F66" s="198">
        <f t="shared" si="0"/>
        <v>0</v>
      </c>
      <c r="G66" s="532"/>
      <c r="H66" s="128"/>
      <c r="I66" s="209"/>
      <c r="J66" s="78"/>
      <c r="K66" s="83"/>
      <c r="L66" s="83"/>
      <c r="M66" s="83"/>
      <c r="N66" s="83"/>
      <c r="O66" s="83"/>
      <c r="P66" s="83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</row>
    <row r="67" spans="1:256" s="121" customFormat="1" ht="38.25">
      <c r="A67" s="275">
        <v>10</v>
      </c>
      <c r="B67" s="276" t="s">
        <v>203</v>
      </c>
      <c r="C67" s="277"/>
      <c r="D67" s="278"/>
      <c r="E67" s="697"/>
      <c r="F67" s="279"/>
      <c r="G67" s="532"/>
      <c r="H67" s="128"/>
      <c r="I67" s="10"/>
      <c r="J67" s="78"/>
      <c r="K67" s="83"/>
      <c r="L67" s="83"/>
      <c r="M67" s="83"/>
      <c r="N67" s="83"/>
      <c r="O67" s="83"/>
      <c r="P67" s="83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</row>
    <row r="68" spans="1:256" s="121" customFormat="1">
      <c r="A68" s="205">
        <v>10.1</v>
      </c>
      <c r="B68" s="211" t="s">
        <v>8</v>
      </c>
      <c r="C68" s="212">
        <v>2</v>
      </c>
      <c r="D68" s="213" t="s">
        <v>4</v>
      </c>
      <c r="E68" s="698"/>
      <c r="F68" s="214">
        <f>ROUND(E68*C68,2)</f>
        <v>0</v>
      </c>
      <c r="G68" s="532"/>
      <c r="H68" s="128"/>
      <c r="I68" s="10"/>
      <c r="J68" s="78"/>
      <c r="K68" s="685"/>
      <c r="L68" s="685"/>
      <c r="M68" s="685"/>
      <c r="N68" s="685"/>
      <c r="O68" s="685"/>
      <c r="P68" s="83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</row>
    <row r="69" spans="1:256" s="121" customFormat="1" ht="26.25" customHeight="1">
      <c r="A69" s="359">
        <v>10.199999999999999</v>
      </c>
      <c r="B69" s="141" t="s">
        <v>128</v>
      </c>
      <c r="C69" s="212">
        <v>12</v>
      </c>
      <c r="D69" s="213" t="s">
        <v>9</v>
      </c>
      <c r="E69" s="698"/>
      <c r="F69" s="281">
        <f>ROUND(E69*C69,2)</f>
        <v>0</v>
      </c>
      <c r="G69" s="532"/>
      <c r="H69" s="128"/>
      <c r="I69" s="10"/>
      <c r="J69" s="78"/>
      <c r="K69" s="554"/>
      <c r="L69" s="685"/>
      <c r="M69" s="510"/>
      <c r="N69" s="561"/>
      <c r="O69" s="685"/>
      <c r="P69" s="83"/>
      <c r="Q69" s="9"/>
      <c r="R69" s="9"/>
      <c r="S69" s="85" t="s">
        <v>98</v>
      </c>
      <c r="T69" s="86"/>
      <c r="U69" s="86"/>
      <c r="V69" s="86"/>
      <c r="W69" s="87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</row>
    <row r="70" spans="1:256" s="121" customFormat="1" ht="24.75" customHeight="1">
      <c r="A70" s="205">
        <v>10.3</v>
      </c>
      <c r="B70" s="195" t="s">
        <v>130</v>
      </c>
      <c r="C70" s="223">
        <v>8</v>
      </c>
      <c r="D70" s="283" t="s">
        <v>4</v>
      </c>
      <c r="E70" s="699"/>
      <c r="F70" s="196">
        <f>ROUND(E70*C70,2)</f>
        <v>0</v>
      </c>
      <c r="G70" s="532"/>
      <c r="H70" s="128"/>
      <c r="I70" s="83"/>
      <c r="J70" s="78"/>
      <c r="K70" s="554"/>
      <c r="L70" s="685"/>
      <c r="M70" s="510"/>
      <c r="N70" s="685"/>
      <c r="O70" s="685"/>
      <c r="P70" s="83"/>
      <c r="Q70" s="9"/>
      <c r="R70" s="9"/>
      <c r="S70" s="515" t="s">
        <v>97</v>
      </c>
      <c r="T70" s="516"/>
      <c r="U70" s="516"/>
      <c r="V70" s="122"/>
      <c r="W70" s="122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</row>
    <row r="71" spans="1:256" s="121" customFormat="1" ht="12.95" customHeight="1">
      <c r="A71" s="359">
        <v>10.4</v>
      </c>
      <c r="B71" s="200" t="s">
        <v>79</v>
      </c>
      <c r="C71" s="138">
        <v>4</v>
      </c>
      <c r="D71" s="215" t="s">
        <v>4</v>
      </c>
      <c r="E71" s="694"/>
      <c r="F71" s="214">
        <f>ROUND(E71*C71,2)</f>
        <v>0</v>
      </c>
      <c r="G71" s="532"/>
      <c r="H71" s="128"/>
      <c r="I71" s="83"/>
      <c r="J71" s="560"/>
      <c r="K71" s="554"/>
      <c r="L71" s="685"/>
      <c r="M71" s="510"/>
      <c r="N71" s="685"/>
      <c r="O71" s="685"/>
      <c r="P71" s="83"/>
      <c r="Q71" s="9"/>
      <c r="R71" s="9"/>
      <c r="S71" s="515">
        <v>317.79599999999999</v>
      </c>
      <c r="T71" s="516"/>
      <c r="U71" s="516"/>
      <c r="V71" s="88"/>
      <c r="W71" s="8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</row>
    <row r="72" spans="1:256" s="123" customFormat="1" ht="12.95" customHeight="1">
      <c r="A72" s="205">
        <v>10.5</v>
      </c>
      <c r="B72" s="282" t="s">
        <v>247</v>
      </c>
      <c r="C72" s="138">
        <v>4</v>
      </c>
      <c r="D72" s="215" t="s">
        <v>4</v>
      </c>
      <c r="E72" s="694"/>
      <c r="F72" s="214">
        <f>ROUND(E72*C72,2)</f>
        <v>0</v>
      </c>
      <c r="G72" s="532"/>
      <c r="H72" s="128"/>
      <c r="I72" s="83"/>
      <c r="J72" s="78"/>
      <c r="K72" s="685"/>
      <c r="L72" s="685"/>
      <c r="M72" s="510"/>
      <c r="N72" s="685"/>
      <c r="O72" s="685"/>
      <c r="P72" s="83"/>
      <c r="Q72" s="9"/>
      <c r="R72" s="9"/>
      <c r="S72" s="515">
        <v>212.54599999999999</v>
      </c>
      <c r="T72" s="516"/>
      <c r="U72" s="516"/>
      <c r="V72" s="88"/>
      <c r="W72" s="8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</row>
    <row r="73" spans="1:256" s="406" customFormat="1" ht="51" customHeight="1">
      <c r="A73" s="359">
        <v>10.6</v>
      </c>
      <c r="B73" s="304" t="s">
        <v>147</v>
      </c>
      <c r="C73" s="305">
        <v>16</v>
      </c>
      <c r="D73" s="306" t="s">
        <v>34</v>
      </c>
      <c r="E73" s="451"/>
      <c r="F73" s="307">
        <f>ROUND(C73*E73,2)</f>
        <v>0</v>
      </c>
      <c r="G73" s="532"/>
    </row>
    <row r="74" spans="1:256" s="685" customFormat="1">
      <c r="A74" s="205">
        <v>10.7</v>
      </c>
      <c r="B74" s="282" t="s">
        <v>118</v>
      </c>
      <c r="C74" s="138">
        <v>2.87</v>
      </c>
      <c r="D74" s="215" t="s">
        <v>12</v>
      </c>
      <c r="E74" s="694"/>
      <c r="F74" s="214">
        <f>ROUND(E74*C74,2)</f>
        <v>0</v>
      </c>
      <c r="G74" s="532"/>
      <c r="H74" s="208"/>
      <c r="J74" s="511"/>
      <c r="M74" s="510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  <c r="HU74" s="54"/>
      <c r="HV74" s="54"/>
      <c r="HW74" s="54"/>
      <c r="HX74" s="54"/>
      <c r="HY74" s="54"/>
      <c r="HZ74" s="54"/>
      <c r="IA74" s="54"/>
      <c r="IB74" s="54"/>
      <c r="IC74" s="54"/>
      <c r="ID74" s="54"/>
      <c r="IE74" s="54"/>
      <c r="IF74" s="54"/>
      <c r="IG74" s="54"/>
      <c r="IH74" s="54"/>
      <c r="II74" s="54"/>
      <c r="IJ74" s="54"/>
      <c r="IK74" s="54"/>
      <c r="IL74" s="54"/>
      <c r="IM74" s="54"/>
      <c r="IN74" s="54"/>
      <c r="IO74" s="54"/>
      <c r="IP74" s="54"/>
      <c r="IQ74" s="54"/>
      <c r="IR74" s="54"/>
      <c r="IS74" s="54"/>
      <c r="IT74" s="54"/>
    </row>
    <row r="75" spans="1:256" s="66" customFormat="1" ht="12" customHeight="1">
      <c r="A75" s="359">
        <v>10.8</v>
      </c>
      <c r="B75" s="211" t="s">
        <v>31</v>
      </c>
      <c r="C75" s="138">
        <v>2</v>
      </c>
      <c r="D75" s="215" t="s">
        <v>4</v>
      </c>
      <c r="E75" s="688"/>
      <c r="F75" s="214">
        <f>ROUND(E75*C75,2)</f>
        <v>0</v>
      </c>
      <c r="G75" s="532"/>
      <c r="H75" s="40"/>
      <c r="I75" s="517"/>
      <c r="J75" s="519"/>
      <c r="K75" s="685"/>
      <c r="L75" s="685"/>
      <c r="M75" s="685"/>
      <c r="N75" s="685"/>
      <c r="O75" s="685"/>
      <c r="P75" s="406"/>
      <c r="Q75" s="406"/>
      <c r="R75" s="406"/>
      <c r="S75" s="515">
        <v>231.41</v>
      </c>
      <c r="T75" s="516"/>
      <c r="U75" s="88"/>
      <c r="V75" s="88"/>
      <c r="W75" s="518"/>
      <c r="X75" s="406"/>
      <c r="Y75" s="406"/>
      <c r="Z75" s="406"/>
      <c r="AA75" s="406"/>
      <c r="AB75" s="406"/>
      <c r="AC75" s="406"/>
      <c r="AD75" s="406"/>
      <c r="AE75" s="406"/>
      <c r="AF75" s="406"/>
      <c r="AG75" s="406"/>
      <c r="AH75" s="406"/>
      <c r="AI75" s="406"/>
      <c r="AJ75" s="406"/>
      <c r="AK75" s="406"/>
      <c r="AL75" s="406"/>
      <c r="AM75" s="406"/>
      <c r="AN75" s="406"/>
      <c r="AO75" s="406"/>
      <c r="AP75" s="406"/>
      <c r="AQ75" s="406"/>
      <c r="AR75" s="406"/>
      <c r="AS75" s="406"/>
      <c r="AT75" s="406"/>
      <c r="AU75" s="406"/>
      <c r="AV75" s="406"/>
      <c r="AW75" s="406"/>
      <c r="AX75" s="406"/>
      <c r="AY75" s="406"/>
      <c r="AZ75" s="406"/>
      <c r="BA75" s="406"/>
      <c r="BB75" s="406"/>
      <c r="BC75" s="406"/>
      <c r="BD75" s="406"/>
      <c r="BE75" s="406"/>
      <c r="BF75" s="406"/>
      <c r="BG75" s="406"/>
      <c r="BH75" s="406"/>
      <c r="BI75" s="406"/>
      <c r="BJ75" s="406"/>
      <c r="BK75" s="406"/>
      <c r="BL75" s="406"/>
      <c r="BM75" s="406"/>
      <c r="BN75" s="406"/>
      <c r="BO75" s="406"/>
      <c r="BP75" s="406"/>
      <c r="BQ75" s="406"/>
      <c r="BR75" s="406"/>
      <c r="BS75" s="406"/>
      <c r="BT75" s="406"/>
      <c r="BU75" s="406"/>
      <c r="BV75" s="406"/>
      <c r="BW75" s="406"/>
      <c r="BX75" s="406"/>
      <c r="BY75" s="406"/>
      <c r="BZ75" s="406"/>
      <c r="CA75" s="406"/>
      <c r="CB75" s="406"/>
      <c r="CC75" s="406"/>
      <c r="CD75" s="406"/>
      <c r="CE75" s="406"/>
      <c r="CF75" s="406"/>
      <c r="CG75" s="406"/>
      <c r="CH75" s="406"/>
      <c r="CI75" s="406"/>
      <c r="CJ75" s="406"/>
      <c r="CK75" s="406"/>
      <c r="CL75" s="406"/>
      <c r="CM75" s="406"/>
      <c r="CN75" s="406"/>
      <c r="CO75" s="406"/>
      <c r="CP75" s="406"/>
      <c r="CQ75" s="406"/>
      <c r="CR75" s="406"/>
      <c r="CS75" s="406"/>
      <c r="CT75" s="406"/>
      <c r="CU75" s="406"/>
      <c r="CV75" s="406"/>
      <c r="CW75" s="406"/>
      <c r="CX75" s="406"/>
      <c r="CY75" s="406"/>
      <c r="CZ75" s="406"/>
      <c r="DA75" s="406"/>
      <c r="DB75" s="406"/>
      <c r="DC75" s="406"/>
      <c r="DD75" s="406"/>
      <c r="DE75" s="406"/>
      <c r="DF75" s="406"/>
      <c r="DG75" s="406"/>
      <c r="DH75" s="406"/>
      <c r="DI75" s="406"/>
      <c r="DJ75" s="406"/>
      <c r="DK75" s="406"/>
      <c r="DL75" s="406"/>
      <c r="DM75" s="406"/>
      <c r="DN75" s="406"/>
      <c r="DO75" s="406"/>
      <c r="DP75" s="406"/>
      <c r="DQ75" s="406"/>
      <c r="DR75" s="406"/>
      <c r="DS75" s="406"/>
      <c r="DT75" s="406"/>
      <c r="DU75" s="406"/>
      <c r="DV75" s="406"/>
      <c r="DW75" s="406"/>
      <c r="DX75" s="406"/>
      <c r="DY75" s="406"/>
      <c r="DZ75" s="406"/>
      <c r="EA75" s="406"/>
      <c r="EB75" s="406"/>
      <c r="EC75" s="406"/>
      <c r="ED75" s="406"/>
      <c r="EE75" s="406"/>
      <c r="EF75" s="406"/>
      <c r="EG75" s="406"/>
      <c r="EH75" s="406"/>
      <c r="EI75" s="406"/>
      <c r="EJ75" s="406"/>
      <c r="EK75" s="406"/>
      <c r="EL75" s="406"/>
      <c r="EM75" s="406"/>
      <c r="EN75" s="406"/>
      <c r="EO75" s="406"/>
      <c r="EP75" s="406"/>
      <c r="EQ75" s="406"/>
      <c r="ER75" s="406"/>
      <c r="ES75" s="406"/>
      <c r="ET75" s="406"/>
      <c r="EU75" s="406"/>
      <c r="EV75" s="406"/>
      <c r="EW75" s="406"/>
      <c r="EX75" s="406"/>
      <c r="EY75" s="406"/>
      <c r="EZ75" s="406"/>
      <c r="FA75" s="406"/>
      <c r="FB75" s="406"/>
      <c r="FC75" s="406"/>
      <c r="FD75" s="406"/>
      <c r="FE75" s="406"/>
      <c r="FF75" s="406"/>
      <c r="FG75" s="406"/>
      <c r="FH75" s="406"/>
      <c r="FI75" s="406"/>
      <c r="FJ75" s="406"/>
      <c r="FK75" s="406"/>
      <c r="FL75" s="406"/>
      <c r="FM75" s="406"/>
      <c r="FN75" s="406"/>
      <c r="FO75" s="406"/>
      <c r="FP75" s="406"/>
      <c r="FQ75" s="406"/>
      <c r="FR75" s="406"/>
      <c r="FS75" s="406"/>
      <c r="FT75" s="406"/>
      <c r="FU75" s="406"/>
      <c r="FV75" s="406"/>
      <c r="FW75" s="406"/>
      <c r="FX75" s="406"/>
      <c r="FY75" s="406"/>
      <c r="FZ75" s="406"/>
      <c r="GA75" s="406"/>
      <c r="GB75" s="406"/>
      <c r="GC75" s="406"/>
      <c r="GD75" s="406"/>
      <c r="GE75" s="406"/>
      <c r="GF75" s="406"/>
      <c r="GG75" s="406"/>
      <c r="GH75" s="406"/>
      <c r="GI75" s="406"/>
      <c r="GJ75" s="406"/>
      <c r="GK75" s="406"/>
      <c r="GL75" s="406"/>
      <c r="GM75" s="406"/>
      <c r="GN75" s="406"/>
      <c r="GO75" s="406"/>
      <c r="GP75" s="406"/>
      <c r="GQ75" s="406"/>
      <c r="GR75" s="406"/>
      <c r="GS75" s="406"/>
      <c r="GT75" s="406"/>
      <c r="GU75" s="406"/>
      <c r="GV75" s="406"/>
      <c r="GW75" s="406"/>
      <c r="GX75" s="406"/>
      <c r="GY75" s="406"/>
      <c r="GZ75" s="406"/>
      <c r="HA75" s="406"/>
      <c r="HB75" s="406"/>
      <c r="HC75" s="406"/>
      <c r="HD75" s="406"/>
      <c r="HE75" s="406"/>
      <c r="HF75" s="406"/>
      <c r="HG75" s="406"/>
      <c r="HH75" s="406"/>
      <c r="HI75" s="406"/>
      <c r="HJ75" s="406"/>
      <c r="HK75" s="406"/>
      <c r="HL75" s="406"/>
      <c r="HM75" s="406"/>
      <c r="HN75" s="406"/>
      <c r="HO75" s="406"/>
      <c r="HP75" s="406"/>
      <c r="HQ75" s="406"/>
      <c r="HR75" s="406"/>
      <c r="HS75" s="406"/>
      <c r="HT75" s="406"/>
      <c r="HU75" s="406"/>
      <c r="HV75" s="406"/>
      <c r="HW75" s="406"/>
      <c r="HX75" s="406"/>
      <c r="HY75" s="406"/>
      <c r="HZ75" s="406"/>
      <c r="IA75" s="406"/>
      <c r="IB75" s="406"/>
      <c r="IC75" s="406"/>
      <c r="ID75" s="406"/>
      <c r="IE75" s="406"/>
      <c r="IF75" s="406"/>
      <c r="IG75" s="406"/>
      <c r="IH75" s="406"/>
      <c r="II75" s="406"/>
      <c r="IJ75" s="406"/>
      <c r="IK75" s="406"/>
      <c r="IL75" s="406"/>
      <c r="IM75" s="406"/>
      <c r="IN75" s="406"/>
      <c r="IO75" s="406"/>
      <c r="IP75" s="406"/>
      <c r="IQ75" s="406"/>
      <c r="IR75" s="406"/>
      <c r="IS75" s="406"/>
      <c r="IT75" s="406"/>
      <c r="IU75" s="406"/>
      <c r="IV75" s="406"/>
    </row>
    <row r="76" spans="1:256" s="66" customFormat="1" ht="6.75" customHeight="1">
      <c r="A76" s="205"/>
      <c r="B76" s="141"/>
      <c r="C76" s="138"/>
      <c r="D76" s="215"/>
      <c r="E76" s="688"/>
      <c r="F76" s="214"/>
      <c r="G76" s="532"/>
      <c r="H76" s="40"/>
      <c r="I76" s="517"/>
      <c r="J76" s="519"/>
      <c r="K76" s="685"/>
      <c r="L76" s="685"/>
      <c r="M76" s="685"/>
      <c r="N76" s="685"/>
      <c r="O76" s="685"/>
      <c r="P76" s="406"/>
      <c r="Q76" s="406"/>
      <c r="R76" s="406"/>
      <c r="S76" s="515"/>
      <c r="T76" s="516"/>
      <c r="U76" s="88"/>
      <c r="V76" s="88"/>
      <c r="W76" s="518"/>
      <c r="X76" s="406"/>
      <c r="Y76" s="406"/>
      <c r="Z76" s="406"/>
      <c r="AA76" s="406"/>
      <c r="AB76" s="406"/>
      <c r="AC76" s="406"/>
      <c r="AD76" s="406"/>
      <c r="AE76" s="406"/>
      <c r="AF76" s="406"/>
      <c r="AG76" s="406"/>
      <c r="AH76" s="406"/>
      <c r="AI76" s="406"/>
      <c r="AJ76" s="406"/>
      <c r="AK76" s="406"/>
      <c r="AL76" s="406"/>
      <c r="AM76" s="406"/>
      <c r="AN76" s="406"/>
      <c r="AO76" s="406"/>
      <c r="AP76" s="406"/>
      <c r="AQ76" s="406"/>
      <c r="AR76" s="406"/>
      <c r="AS76" s="406"/>
      <c r="AT76" s="406"/>
      <c r="AU76" s="406"/>
      <c r="AV76" s="406"/>
      <c r="AW76" s="406"/>
      <c r="AX76" s="406"/>
      <c r="AY76" s="406"/>
      <c r="AZ76" s="406"/>
      <c r="BA76" s="406"/>
      <c r="BB76" s="406"/>
      <c r="BC76" s="406"/>
      <c r="BD76" s="406"/>
      <c r="BE76" s="406"/>
      <c r="BF76" s="406"/>
      <c r="BG76" s="406"/>
      <c r="BH76" s="406"/>
      <c r="BI76" s="406"/>
      <c r="BJ76" s="406"/>
      <c r="BK76" s="406"/>
      <c r="BL76" s="406"/>
      <c r="BM76" s="406"/>
      <c r="BN76" s="406"/>
      <c r="BO76" s="406"/>
      <c r="BP76" s="406"/>
      <c r="BQ76" s="406"/>
      <c r="BR76" s="406"/>
      <c r="BS76" s="406"/>
      <c r="BT76" s="406"/>
      <c r="BU76" s="406"/>
      <c r="BV76" s="406"/>
      <c r="BW76" s="406"/>
      <c r="BX76" s="406"/>
      <c r="BY76" s="406"/>
      <c r="BZ76" s="406"/>
      <c r="CA76" s="406"/>
      <c r="CB76" s="406"/>
      <c r="CC76" s="406"/>
      <c r="CD76" s="406"/>
      <c r="CE76" s="406"/>
      <c r="CF76" s="406"/>
      <c r="CG76" s="406"/>
      <c r="CH76" s="406"/>
      <c r="CI76" s="406"/>
      <c r="CJ76" s="406"/>
      <c r="CK76" s="406"/>
      <c r="CL76" s="406"/>
      <c r="CM76" s="406"/>
      <c r="CN76" s="406"/>
      <c r="CO76" s="406"/>
      <c r="CP76" s="406"/>
      <c r="CQ76" s="406"/>
      <c r="CR76" s="406"/>
      <c r="CS76" s="406"/>
      <c r="CT76" s="406"/>
      <c r="CU76" s="406"/>
      <c r="CV76" s="406"/>
      <c r="CW76" s="406"/>
      <c r="CX76" s="406"/>
      <c r="CY76" s="406"/>
      <c r="CZ76" s="406"/>
      <c r="DA76" s="406"/>
      <c r="DB76" s="406"/>
      <c r="DC76" s="406"/>
      <c r="DD76" s="406"/>
      <c r="DE76" s="406"/>
      <c r="DF76" s="406"/>
      <c r="DG76" s="406"/>
      <c r="DH76" s="406"/>
      <c r="DI76" s="406"/>
      <c r="DJ76" s="406"/>
      <c r="DK76" s="406"/>
      <c r="DL76" s="406"/>
      <c r="DM76" s="406"/>
      <c r="DN76" s="406"/>
      <c r="DO76" s="406"/>
      <c r="DP76" s="406"/>
      <c r="DQ76" s="406"/>
      <c r="DR76" s="406"/>
      <c r="DS76" s="406"/>
      <c r="DT76" s="406"/>
      <c r="DU76" s="406"/>
      <c r="DV76" s="406"/>
      <c r="DW76" s="406"/>
      <c r="DX76" s="406"/>
      <c r="DY76" s="406"/>
      <c r="DZ76" s="406"/>
      <c r="EA76" s="406"/>
      <c r="EB76" s="406"/>
      <c r="EC76" s="406"/>
      <c r="ED76" s="406"/>
      <c r="EE76" s="406"/>
      <c r="EF76" s="406"/>
      <c r="EG76" s="406"/>
      <c r="EH76" s="406"/>
      <c r="EI76" s="406"/>
      <c r="EJ76" s="406"/>
      <c r="EK76" s="406"/>
      <c r="EL76" s="406"/>
      <c r="EM76" s="406"/>
      <c r="EN76" s="406"/>
      <c r="EO76" s="406"/>
      <c r="EP76" s="406"/>
      <c r="EQ76" s="406"/>
      <c r="ER76" s="406"/>
      <c r="ES76" s="406"/>
      <c r="ET76" s="406"/>
      <c r="EU76" s="406"/>
      <c r="EV76" s="406"/>
      <c r="EW76" s="406"/>
      <c r="EX76" s="406"/>
      <c r="EY76" s="406"/>
      <c r="EZ76" s="406"/>
      <c r="FA76" s="406"/>
      <c r="FB76" s="406"/>
      <c r="FC76" s="406"/>
      <c r="FD76" s="406"/>
      <c r="FE76" s="406"/>
      <c r="FF76" s="406"/>
      <c r="FG76" s="406"/>
      <c r="FH76" s="406"/>
      <c r="FI76" s="406"/>
      <c r="FJ76" s="406"/>
      <c r="FK76" s="406"/>
      <c r="FL76" s="406"/>
      <c r="FM76" s="406"/>
      <c r="FN76" s="406"/>
      <c r="FO76" s="406"/>
      <c r="FP76" s="406"/>
      <c r="FQ76" s="406"/>
      <c r="FR76" s="406"/>
      <c r="FS76" s="406"/>
      <c r="FT76" s="406"/>
      <c r="FU76" s="406"/>
      <c r="FV76" s="406"/>
      <c r="FW76" s="406"/>
      <c r="FX76" s="406"/>
      <c r="FY76" s="406"/>
      <c r="FZ76" s="406"/>
      <c r="GA76" s="406"/>
      <c r="GB76" s="406"/>
      <c r="GC76" s="406"/>
      <c r="GD76" s="406"/>
      <c r="GE76" s="406"/>
      <c r="GF76" s="406"/>
      <c r="GG76" s="406"/>
      <c r="GH76" s="406"/>
      <c r="GI76" s="406"/>
      <c r="GJ76" s="406"/>
      <c r="GK76" s="406"/>
      <c r="GL76" s="406"/>
      <c r="GM76" s="406"/>
      <c r="GN76" s="406"/>
      <c r="GO76" s="406"/>
      <c r="GP76" s="406"/>
      <c r="GQ76" s="406"/>
      <c r="GR76" s="406"/>
      <c r="GS76" s="406"/>
      <c r="GT76" s="406"/>
      <c r="GU76" s="406"/>
      <c r="GV76" s="406"/>
      <c r="GW76" s="406"/>
      <c r="GX76" s="406"/>
      <c r="GY76" s="406"/>
      <c r="GZ76" s="406"/>
      <c r="HA76" s="406"/>
      <c r="HB76" s="406"/>
      <c r="HC76" s="406"/>
      <c r="HD76" s="406"/>
      <c r="HE76" s="406"/>
      <c r="HF76" s="406"/>
      <c r="HG76" s="406"/>
      <c r="HH76" s="406"/>
      <c r="HI76" s="406"/>
      <c r="HJ76" s="406"/>
      <c r="HK76" s="406"/>
      <c r="HL76" s="406"/>
      <c r="HM76" s="406"/>
      <c r="HN76" s="406"/>
      <c r="HO76" s="406"/>
      <c r="HP76" s="406"/>
      <c r="HQ76" s="406"/>
      <c r="HR76" s="406"/>
      <c r="HS76" s="406"/>
      <c r="HT76" s="406"/>
      <c r="HU76" s="406"/>
      <c r="HV76" s="406"/>
      <c r="HW76" s="406"/>
      <c r="HX76" s="406"/>
      <c r="HY76" s="406"/>
      <c r="HZ76" s="406"/>
      <c r="IA76" s="406"/>
      <c r="IB76" s="406"/>
      <c r="IC76" s="406"/>
      <c r="ID76" s="406"/>
      <c r="IE76" s="406"/>
      <c r="IF76" s="406"/>
      <c r="IG76" s="406"/>
      <c r="IH76" s="406"/>
      <c r="II76" s="406"/>
      <c r="IJ76" s="406"/>
      <c r="IK76" s="406"/>
      <c r="IL76" s="406"/>
      <c r="IM76" s="406"/>
      <c r="IN76" s="406"/>
      <c r="IO76" s="406"/>
      <c r="IP76" s="406"/>
      <c r="IQ76" s="406"/>
      <c r="IR76" s="406"/>
      <c r="IS76" s="406"/>
      <c r="IT76" s="406"/>
      <c r="IU76" s="406"/>
      <c r="IV76" s="406"/>
    </row>
    <row r="77" spans="1:256" s="123" customFormat="1" ht="41.25" customHeight="1">
      <c r="A77" s="373">
        <v>11</v>
      </c>
      <c r="B77" s="276" t="s">
        <v>112</v>
      </c>
      <c r="C77" s="319"/>
      <c r="D77" s="320"/>
      <c r="E77" s="700"/>
      <c r="F77" s="214"/>
      <c r="G77" s="532"/>
      <c r="H77" s="540"/>
      <c r="I77" s="10"/>
      <c r="J77" s="78"/>
      <c r="K77" s="83"/>
      <c r="L77" s="83"/>
      <c r="M77" s="83"/>
      <c r="N77" s="83"/>
      <c r="O77" s="83"/>
      <c r="P77" s="83"/>
      <c r="Q77" s="9"/>
      <c r="R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</row>
    <row r="78" spans="1:256" s="66" customFormat="1" ht="12.95" customHeight="1">
      <c r="A78" s="205">
        <v>11.1</v>
      </c>
      <c r="B78" s="211" t="s">
        <v>8</v>
      </c>
      <c r="C78" s="212">
        <v>2</v>
      </c>
      <c r="D78" s="213" t="s">
        <v>4</v>
      </c>
      <c r="E78" s="698"/>
      <c r="F78" s="214">
        <f>ROUND(E78*C78,2)</f>
        <v>0</v>
      </c>
      <c r="G78" s="532"/>
      <c r="H78" s="128"/>
      <c r="I78" s="545"/>
      <c r="J78" s="78"/>
      <c r="K78" s="685"/>
      <c r="L78" s="685"/>
      <c r="M78" s="685"/>
      <c r="N78" s="685"/>
      <c r="O78" s="685"/>
      <c r="P78" s="83"/>
      <c r="Q78" s="406"/>
      <c r="R78" s="406"/>
      <c r="X78" s="406"/>
      <c r="Y78" s="406"/>
      <c r="Z78" s="406"/>
      <c r="AA78" s="406"/>
      <c r="AB78" s="406"/>
      <c r="AC78" s="406"/>
      <c r="AD78" s="406"/>
      <c r="AE78" s="406"/>
      <c r="AF78" s="406"/>
      <c r="AG78" s="406"/>
      <c r="AH78" s="406"/>
      <c r="AI78" s="406"/>
      <c r="AJ78" s="406"/>
      <c r="AK78" s="406"/>
      <c r="AL78" s="406"/>
      <c r="AM78" s="406"/>
      <c r="AN78" s="406"/>
      <c r="AO78" s="406"/>
      <c r="AP78" s="406"/>
      <c r="AQ78" s="406"/>
      <c r="AR78" s="406"/>
      <c r="AS78" s="406"/>
      <c r="AT78" s="406"/>
      <c r="AU78" s="406"/>
      <c r="AV78" s="406"/>
      <c r="AW78" s="406"/>
      <c r="AX78" s="406"/>
      <c r="AY78" s="406"/>
      <c r="AZ78" s="406"/>
      <c r="BA78" s="406"/>
      <c r="BB78" s="406"/>
      <c r="BC78" s="406"/>
      <c r="BD78" s="406"/>
      <c r="BE78" s="406"/>
      <c r="BF78" s="406"/>
      <c r="BG78" s="406"/>
      <c r="BH78" s="406"/>
      <c r="BI78" s="406"/>
      <c r="BJ78" s="406"/>
      <c r="BK78" s="406"/>
      <c r="BL78" s="406"/>
      <c r="BM78" s="406"/>
      <c r="BN78" s="406"/>
      <c r="BO78" s="406"/>
      <c r="BP78" s="406"/>
      <c r="BQ78" s="406"/>
      <c r="BR78" s="406"/>
      <c r="BS78" s="406"/>
      <c r="BT78" s="406"/>
      <c r="BU78" s="406"/>
      <c r="BV78" s="406"/>
      <c r="BW78" s="406"/>
      <c r="BX78" s="406"/>
      <c r="BY78" s="406"/>
      <c r="BZ78" s="406"/>
      <c r="CA78" s="406"/>
      <c r="CB78" s="406"/>
      <c r="CC78" s="406"/>
      <c r="CD78" s="406"/>
      <c r="CE78" s="406"/>
      <c r="CF78" s="406"/>
      <c r="CG78" s="406"/>
      <c r="CH78" s="406"/>
      <c r="CI78" s="406"/>
      <c r="CJ78" s="406"/>
      <c r="CK78" s="406"/>
      <c r="CL78" s="406"/>
      <c r="CM78" s="406"/>
      <c r="CN78" s="406"/>
      <c r="CO78" s="406"/>
      <c r="CP78" s="406"/>
      <c r="CQ78" s="406"/>
      <c r="CR78" s="406"/>
      <c r="CS78" s="406"/>
      <c r="CT78" s="406"/>
      <c r="CU78" s="406"/>
      <c r="CV78" s="406"/>
      <c r="CW78" s="406"/>
      <c r="CX78" s="406"/>
      <c r="CY78" s="406"/>
      <c r="CZ78" s="406"/>
      <c r="DA78" s="406"/>
      <c r="DB78" s="406"/>
      <c r="DC78" s="406"/>
      <c r="DD78" s="406"/>
      <c r="DE78" s="406"/>
      <c r="DF78" s="406"/>
      <c r="DG78" s="406"/>
      <c r="DH78" s="406"/>
      <c r="DI78" s="406"/>
      <c r="DJ78" s="406"/>
      <c r="DK78" s="406"/>
      <c r="DL78" s="406"/>
      <c r="DM78" s="406"/>
      <c r="DN78" s="406"/>
      <c r="DO78" s="406"/>
      <c r="DP78" s="406"/>
      <c r="DQ78" s="406"/>
      <c r="DR78" s="406"/>
      <c r="DS78" s="406"/>
      <c r="DT78" s="406"/>
      <c r="DU78" s="406"/>
      <c r="DV78" s="406"/>
      <c r="DW78" s="406"/>
      <c r="DX78" s="406"/>
      <c r="DY78" s="406"/>
      <c r="DZ78" s="406"/>
      <c r="EA78" s="406"/>
      <c r="EB78" s="406"/>
      <c r="EC78" s="406"/>
      <c r="ED78" s="406"/>
      <c r="EE78" s="406"/>
      <c r="EF78" s="406"/>
      <c r="EG78" s="406"/>
      <c r="EH78" s="406"/>
      <c r="EI78" s="406"/>
      <c r="EJ78" s="406"/>
      <c r="EK78" s="406"/>
      <c r="EL78" s="406"/>
      <c r="EM78" s="406"/>
      <c r="EN78" s="406"/>
      <c r="EO78" s="406"/>
      <c r="EP78" s="406"/>
      <c r="EQ78" s="406"/>
      <c r="ER78" s="406"/>
      <c r="ES78" s="406"/>
      <c r="ET78" s="406"/>
      <c r="EU78" s="406"/>
      <c r="EV78" s="406"/>
      <c r="EW78" s="406"/>
      <c r="EX78" s="406"/>
      <c r="EY78" s="406"/>
      <c r="EZ78" s="406"/>
      <c r="FA78" s="406"/>
      <c r="FB78" s="406"/>
      <c r="FC78" s="406"/>
      <c r="FD78" s="406"/>
      <c r="FE78" s="406"/>
      <c r="FF78" s="406"/>
      <c r="FG78" s="406"/>
      <c r="FH78" s="406"/>
      <c r="FI78" s="406"/>
      <c r="FJ78" s="406"/>
      <c r="FK78" s="406"/>
      <c r="FL78" s="406"/>
      <c r="FM78" s="406"/>
      <c r="FN78" s="406"/>
      <c r="FO78" s="406"/>
      <c r="FP78" s="406"/>
      <c r="FQ78" s="406"/>
      <c r="FR78" s="406"/>
      <c r="FS78" s="406"/>
      <c r="FT78" s="406"/>
      <c r="FU78" s="406"/>
      <c r="FV78" s="406"/>
      <c r="FW78" s="406"/>
      <c r="FX78" s="406"/>
      <c r="FY78" s="406"/>
      <c r="FZ78" s="406"/>
      <c r="GA78" s="406"/>
      <c r="GB78" s="406"/>
      <c r="GC78" s="406"/>
      <c r="GD78" s="406"/>
      <c r="GE78" s="406"/>
      <c r="GF78" s="406"/>
      <c r="GG78" s="406"/>
      <c r="GH78" s="406"/>
      <c r="GI78" s="406"/>
      <c r="GJ78" s="406"/>
      <c r="GK78" s="406"/>
      <c r="GL78" s="406"/>
      <c r="GM78" s="406"/>
      <c r="GN78" s="406"/>
      <c r="GO78" s="406"/>
      <c r="GP78" s="406"/>
      <c r="GQ78" s="406"/>
      <c r="GR78" s="406"/>
      <c r="GS78" s="406"/>
      <c r="GT78" s="406"/>
      <c r="GU78" s="406"/>
      <c r="GV78" s="406"/>
      <c r="GW78" s="406"/>
      <c r="GX78" s="406"/>
      <c r="GY78" s="406"/>
      <c r="GZ78" s="406"/>
      <c r="HA78" s="406"/>
      <c r="HB78" s="406"/>
      <c r="HC78" s="406"/>
      <c r="HD78" s="406"/>
      <c r="HE78" s="406"/>
      <c r="HF78" s="406"/>
      <c r="HG78" s="406"/>
      <c r="HH78" s="406"/>
      <c r="HI78" s="406"/>
      <c r="HJ78" s="406"/>
      <c r="HK78" s="406"/>
      <c r="HL78" s="406"/>
      <c r="HM78" s="406"/>
      <c r="HN78" s="406"/>
      <c r="HO78" s="406"/>
      <c r="HP78" s="406"/>
      <c r="HQ78" s="406"/>
      <c r="HR78" s="406"/>
      <c r="HS78" s="406"/>
      <c r="HT78" s="406"/>
      <c r="HU78" s="406"/>
      <c r="HV78" s="406"/>
      <c r="HW78" s="406"/>
      <c r="HX78" s="406"/>
      <c r="HY78" s="406"/>
      <c r="HZ78" s="406"/>
      <c r="IA78" s="406"/>
      <c r="IB78" s="406"/>
      <c r="IC78" s="406"/>
      <c r="ID78" s="406"/>
      <c r="IE78" s="406"/>
      <c r="IF78" s="406"/>
      <c r="IG78" s="406"/>
      <c r="IH78" s="406"/>
      <c r="II78" s="406"/>
      <c r="IJ78" s="406"/>
      <c r="IK78" s="406"/>
      <c r="IL78" s="406"/>
      <c r="IM78" s="406"/>
      <c r="IN78" s="406"/>
      <c r="IO78" s="406"/>
      <c r="IP78" s="406"/>
      <c r="IQ78" s="406"/>
      <c r="IR78" s="406"/>
      <c r="IS78" s="406"/>
      <c r="IT78" s="406"/>
      <c r="IU78" s="406"/>
      <c r="IV78" s="406"/>
    </row>
    <row r="79" spans="1:256" s="66" customFormat="1" ht="26.25" customHeight="1">
      <c r="A79" s="210">
        <v>11.2</v>
      </c>
      <c r="B79" s="141" t="s">
        <v>119</v>
      </c>
      <c r="C79" s="212">
        <v>12.8</v>
      </c>
      <c r="D79" s="213" t="s">
        <v>9</v>
      </c>
      <c r="E79" s="698"/>
      <c r="F79" s="281">
        <f>ROUND(E79*C79,2)</f>
        <v>0</v>
      </c>
      <c r="G79" s="532"/>
      <c r="H79" s="128"/>
      <c r="I79" s="545"/>
      <c r="J79" s="78"/>
      <c r="K79" s="554"/>
      <c r="L79" s="685"/>
      <c r="M79" s="575"/>
      <c r="N79" s="561"/>
      <c r="O79" s="685"/>
      <c r="P79" s="83"/>
      <c r="Q79" s="406"/>
      <c r="R79" s="406"/>
      <c r="S79" s="126" t="s">
        <v>98</v>
      </c>
      <c r="T79" s="126"/>
      <c r="U79" s="126"/>
      <c r="V79" s="126"/>
      <c r="W79" s="126"/>
      <c r="X79" s="406"/>
      <c r="Y79" s="406"/>
      <c r="Z79" s="406"/>
      <c r="AA79" s="406"/>
      <c r="AB79" s="406"/>
      <c r="AC79" s="406"/>
      <c r="AD79" s="406"/>
      <c r="AE79" s="406"/>
      <c r="AF79" s="406"/>
      <c r="AG79" s="406"/>
      <c r="AH79" s="406"/>
      <c r="AI79" s="406"/>
      <c r="AJ79" s="406"/>
      <c r="AK79" s="406"/>
      <c r="AL79" s="406"/>
      <c r="AM79" s="406"/>
      <c r="AN79" s="406"/>
      <c r="AO79" s="406"/>
      <c r="AP79" s="406"/>
      <c r="AQ79" s="406"/>
      <c r="AR79" s="406"/>
      <c r="AS79" s="406"/>
      <c r="AT79" s="406"/>
      <c r="AU79" s="406"/>
      <c r="AV79" s="406"/>
      <c r="AW79" s="406"/>
      <c r="AX79" s="406"/>
      <c r="AY79" s="406"/>
      <c r="AZ79" s="406"/>
      <c r="BA79" s="406"/>
      <c r="BB79" s="406"/>
      <c r="BC79" s="406"/>
      <c r="BD79" s="406"/>
      <c r="BE79" s="406"/>
      <c r="BF79" s="406"/>
      <c r="BG79" s="406"/>
      <c r="BH79" s="406"/>
      <c r="BI79" s="406"/>
      <c r="BJ79" s="406"/>
      <c r="BK79" s="406"/>
      <c r="BL79" s="406"/>
      <c r="BM79" s="406"/>
      <c r="BN79" s="406"/>
      <c r="BO79" s="406"/>
      <c r="BP79" s="406"/>
      <c r="BQ79" s="406"/>
      <c r="BR79" s="406"/>
      <c r="BS79" s="406"/>
      <c r="BT79" s="406"/>
      <c r="BU79" s="406"/>
      <c r="BV79" s="406"/>
      <c r="BW79" s="406"/>
      <c r="BX79" s="406"/>
      <c r="BY79" s="406"/>
      <c r="BZ79" s="406"/>
      <c r="CA79" s="406"/>
      <c r="CB79" s="406"/>
      <c r="CC79" s="406"/>
      <c r="CD79" s="406"/>
      <c r="CE79" s="406"/>
      <c r="CF79" s="406"/>
      <c r="CG79" s="406"/>
      <c r="CH79" s="406"/>
      <c r="CI79" s="406"/>
      <c r="CJ79" s="406"/>
      <c r="CK79" s="406"/>
      <c r="CL79" s="406"/>
      <c r="CM79" s="406"/>
      <c r="CN79" s="406"/>
      <c r="CO79" s="406"/>
      <c r="CP79" s="406"/>
      <c r="CQ79" s="406"/>
      <c r="CR79" s="406"/>
      <c r="CS79" s="406"/>
      <c r="CT79" s="406"/>
      <c r="CU79" s="406"/>
      <c r="CV79" s="406"/>
      <c r="CW79" s="406"/>
      <c r="CX79" s="406"/>
      <c r="CY79" s="406"/>
      <c r="CZ79" s="406"/>
      <c r="DA79" s="406"/>
      <c r="DB79" s="406"/>
      <c r="DC79" s="406"/>
      <c r="DD79" s="406"/>
      <c r="DE79" s="406"/>
      <c r="DF79" s="406"/>
      <c r="DG79" s="406"/>
      <c r="DH79" s="406"/>
      <c r="DI79" s="406"/>
      <c r="DJ79" s="406"/>
      <c r="DK79" s="406"/>
      <c r="DL79" s="406"/>
      <c r="DM79" s="406"/>
      <c r="DN79" s="406"/>
      <c r="DO79" s="406"/>
      <c r="DP79" s="406"/>
      <c r="DQ79" s="406"/>
      <c r="DR79" s="406"/>
      <c r="DS79" s="406"/>
      <c r="DT79" s="406"/>
      <c r="DU79" s="406"/>
      <c r="DV79" s="406"/>
      <c r="DW79" s="406"/>
      <c r="DX79" s="406"/>
      <c r="DY79" s="406"/>
      <c r="DZ79" s="406"/>
      <c r="EA79" s="406"/>
      <c r="EB79" s="406"/>
      <c r="EC79" s="406"/>
      <c r="ED79" s="406"/>
      <c r="EE79" s="406"/>
      <c r="EF79" s="406"/>
      <c r="EG79" s="406"/>
      <c r="EH79" s="406"/>
      <c r="EI79" s="406"/>
      <c r="EJ79" s="406"/>
      <c r="EK79" s="406"/>
      <c r="EL79" s="406"/>
      <c r="EM79" s="406"/>
      <c r="EN79" s="406"/>
      <c r="EO79" s="406"/>
      <c r="EP79" s="406"/>
      <c r="EQ79" s="406"/>
      <c r="ER79" s="406"/>
      <c r="ES79" s="406"/>
      <c r="ET79" s="406"/>
      <c r="EU79" s="406"/>
      <c r="EV79" s="406"/>
      <c r="EW79" s="406"/>
      <c r="EX79" s="406"/>
      <c r="EY79" s="406"/>
      <c r="EZ79" s="406"/>
      <c r="FA79" s="406"/>
      <c r="FB79" s="406"/>
      <c r="FC79" s="406"/>
      <c r="FD79" s="406"/>
      <c r="FE79" s="406"/>
      <c r="FF79" s="406"/>
      <c r="FG79" s="406"/>
      <c r="FH79" s="406"/>
      <c r="FI79" s="406"/>
      <c r="FJ79" s="406"/>
      <c r="FK79" s="406"/>
      <c r="FL79" s="406"/>
      <c r="FM79" s="406"/>
      <c r="FN79" s="406"/>
      <c r="FO79" s="406"/>
      <c r="FP79" s="406"/>
      <c r="FQ79" s="406"/>
      <c r="FR79" s="406"/>
      <c r="FS79" s="406"/>
      <c r="FT79" s="406"/>
      <c r="FU79" s="406"/>
      <c r="FV79" s="406"/>
      <c r="FW79" s="406"/>
      <c r="FX79" s="406"/>
      <c r="FY79" s="406"/>
      <c r="FZ79" s="406"/>
      <c r="GA79" s="406"/>
      <c r="GB79" s="406"/>
      <c r="GC79" s="406"/>
      <c r="GD79" s="406"/>
      <c r="GE79" s="406"/>
      <c r="GF79" s="406"/>
      <c r="GG79" s="406"/>
      <c r="GH79" s="406"/>
      <c r="GI79" s="406"/>
      <c r="GJ79" s="406"/>
      <c r="GK79" s="406"/>
      <c r="GL79" s="406"/>
      <c r="GM79" s="406"/>
      <c r="GN79" s="406"/>
      <c r="GO79" s="406"/>
      <c r="GP79" s="406"/>
      <c r="GQ79" s="406"/>
      <c r="GR79" s="406"/>
      <c r="GS79" s="406"/>
      <c r="GT79" s="406"/>
      <c r="GU79" s="406"/>
      <c r="GV79" s="406"/>
      <c r="GW79" s="406"/>
      <c r="GX79" s="406"/>
      <c r="GY79" s="406"/>
      <c r="GZ79" s="406"/>
      <c r="HA79" s="406"/>
      <c r="HB79" s="406"/>
      <c r="HC79" s="406"/>
      <c r="HD79" s="406"/>
      <c r="HE79" s="406"/>
      <c r="HF79" s="406"/>
      <c r="HG79" s="406"/>
      <c r="HH79" s="406"/>
      <c r="HI79" s="406"/>
      <c r="HJ79" s="406"/>
      <c r="HK79" s="406"/>
      <c r="HL79" s="406"/>
      <c r="HM79" s="406"/>
      <c r="HN79" s="406"/>
      <c r="HO79" s="406"/>
      <c r="HP79" s="406"/>
      <c r="HQ79" s="406"/>
      <c r="HR79" s="406"/>
      <c r="HS79" s="406"/>
      <c r="HT79" s="406"/>
      <c r="HU79" s="406"/>
      <c r="HV79" s="406"/>
      <c r="HW79" s="406"/>
      <c r="HX79" s="406"/>
      <c r="HY79" s="406"/>
      <c r="HZ79" s="406"/>
      <c r="IA79" s="406"/>
      <c r="IB79" s="406"/>
      <c r="IC79" s="406"/>
      <c r="ID79" s="406"/>
      <c r="IE79" s="406"/>
      <c r="IF79" s="406"/>
      <c r="IG79" s="406"/>
      <c r="IH79" s="406"/>
      <c r="II79" s="406"/>
      <c r="IJ79" s="406"/>
      <c r="IK79" s="406"/>
      <c r="IL79" s="406"/>
      <c r="IM79" s="406"/>
      <c r="IN79" s="406"/>
      <c r="IO79" s="406"/>
      <c r="IP79" s="406"/>
      <c r="IQ79" s="406"/>
      <c r="IR79" s="406"/>
      <c r="IS79" s="406"/>
      <c r="IT79" s="406"/>
      <c r="IU79" s="406"/>
      <c r="IV79" s="406"/>
    </row>
    <row r="80" spans="1:256" s="406" customFormat="1" ht="24" customHeight="1">
      <c r="A80" s="205">
        <v>11.3</v>
      </c>
      <c r="B80" s="211" t="s">
        <v>129</v>
      </c>
      <c r="C80" s="138">
        <v>8</v>
      </c>
      <c r="D80" s="215" t="s">
        <v>4</v>
      </c>
      <c r="E80" s="694"/>
      <c r="F80" s="214">
        <f>ROUND(E80*C80,2)</f>
        <v>0</v>
      </c>
      <c r="G80" s="532"/>
      <c r="H80" s="128"/>
      <c r="I80" s="541"/>
      <c r="J80" s="78"/>
      <c r="K80" s="554"/>
      <c r="L80" s="685"/>
      <c r="M80" s="575"/>
      <c r="N80" s="561"/>
      <c r="O80" s="685"/>
      <c r="P80" s="83"/>
      <c r="S80" s="412" t="s">
        <v>97</v>
      </c>
      <c r="T80" s="412"/>
      <c r="U80" s="412"/>
      <c r="V80" s="122"/>
      <c r="W80" s="122"/>
    </row>
    <row r="81" spans="1:256" s="406" customFormat="1" ht="12.75" customHeight="1">
      <c r="A81" s="210">
        <v>11.4</v>
      </c>
      <c r="B81" s="200" t="s">
        <v>78</v>
      </c>
      <c r="C81" s="138">
        <v>4</v>
      </c>
      <c r="D81" s="215" t="s">
        <v>4</v>
      </c>
      <c r="E81" s="694"/>
      <c r="F81" s="214">
        <f>ROUND(E81*C81,2)</f>
        <v>0</v>
      </c>
      <c r="G81" s="532"/>
      <c r="H81" s="128"/>
      <c r="I81" s="541"/>
      <c r="J81" s="560"/>
      <c r="K81" s="554"/>
      <c r="L81" s="685"/>
      <c r="M81" s="510"/>
      <c r="N81" s="561"/>
      <c r="O81" s="685"/>
      <c r="P81" s="83"/>
      <c r="S81" s="412">
        <v>317.79599999999999</v>
      </c>
      <c r="T81" s="412"/>
      <c r="U81" s="412"/>
      <c r="V81" s="127"/>
      <c r="W81" s="127"/>
    </row>
    <row r="82" spans="1:256" s="406" customFormat="1" ht="12.75" customHeight="1">
      <c r="A82" s="205">
        <v>11.5</v>
      </c>
      <c r="B82" s="282" t="s">
        <v>111</v>
      </c>
      <c r="C82" s="138">
        <v>4</v>
      </c>
      <c r="D82" s="215" t="s">
        <v>4</v>
      </c>
      <c r="E82" s="694"/>
      <c r="F82" s="214">
        <f>ROUND(E82*C82,2)</f>
        <v>0</v>
      </c>
      <c r="G82" s="532"/>
      <c r="H82" s="128"/>
      <c r="I82" s="562"/>
      <c r="J82" s="78"/>
      <c r="K82" s="685"/>
      <c r="L82" s="685"/>
      <c r="M82" s="510"/>
      <c r="N82" s="685"/>
      <c r="O82" s="685"/>
      <c r="P82" s="83"/>
      <c r="S82" s="412">
        <v>212.54599999999999</v>
      </c>
      <c r="T82" s="412"/>
      <c r="U82" s="412"/>
      <c r="V82" s="127"/>
      <c r="W82" s="127"/>
    </row>
    <row r="83" spans="1:256" s="406" customFormat="1" ht="52.5" customHeight="1">
      <c r="A83" s="210">
        <v>11.6</v>
      </c>
      <c r="B83" s="304" t="s">
        <v>147</v>
      </c>
      <c r="C83" s="305">
        <v>16</v>
      </c>
      <c r="D83" s="306" t="s">
        <v>34</v>
      </c>
      <c r="E83" s="451"/>
      <c r="F83" s="307">
        <f>ROUND(C83*E83,2)</f>
        <v>0</v>
      </c>
      <c r="G83" s="532"/>
    </row>
    <row r="84" spans="1:256" s="685" customFormat="1">
      <c r="A84" s="205">
        <v>11.7</v>
      </c>
      <c r="B84" s="282" t="s">
        <v>118</v>
      </c>
      <c r="C84" s="138">
        <v>3.83</v>
      </c>
      <c r="D84" s="215" t="s">
        <v>12</v>
      </c>
      <c r="E84" s="694"/>
      <c r="F84" s="214">
        <f>ROUND(E84*C84,2)</f>
        <v>0</v>
      </c>
      <c r="G84" s="532"/>
      <c r="H84" s="208"/>
      <c r="J84" s="511"/>
      <c r="M84" s="510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  <c r="HG84" s="54"/>
      <c r="HH84" s="54"/>
      <c r="HI84" s="54"/>
      <c r="HJ84" s="54"/>
      <c r="HK84" s="54"/>
      <c r="HL84" s="54"/>
      <c r="HM84" s="54"/>
      <c r="HN84" s="54"/>
      <c r="HO84" s="54"/>
      <c r="HP84" s="54"/>
      <c r="HQ84" s="54"/>
      <c r="HR84" s="54"/>
      <c r="HS84" s="54"/>
      <c r="HT84" s="54"/>
      <c r="HU84" s="54"/>
      <c r="HV84" s="54"/>
      <c r="HW84" s="54"/>
      <c r="HX84" s="54"/>
      <c r="HY84" s="54"/>
      <c r="HZ84" s="54"/>
      <c r="IA84" s="54"/>
      <c r="IB84" s="54"/>
      <c r="IC84" s="54"/>
      <c r="ID84" s="54"/>
      <c r="IE84" s="54"/>
      <c r="IF84" s="54"/>
      <c r="IG84" s="54"/>
      <c r="IH84" s="54"/>
      <c r="II84" s="54"/>
      <c r="IJ84" s="54"/>
      <c r="IK84" s="54"/>
      <c r="IL84" s="54"/>
      <c r="IM84" s="54"/>
      <c r="IN84" s="54"/>
      <c r="IO84" s="54"/>
      <c r="IP84" s="54"/>
      <c r="IQ84" s="54"/>
      <c r="IR84" s="54"/>
      <c r="IS84" s="54"/>
      <c r="IT84" s="54"/>
    </row>
    <row r="85" spans="1:256" s="406" customFormat="1" ht="12.75" customHeight="1">
      <c r="A85" s="210">
        <v>11.8</v>
      </c>
      <c r="B85" s="211" t="s">
        <v>31</v>
      </c>
      <c r="C85" s="138">
        <v>2</v>
      </c>
      <c r="D85" s="215" t="s">
        <v>4</v>
      </c>
      <c r="E85" s="694"/>
      <c r="F85" s="214">
        <f>ROUND(E85*C85,2)</f>
        <v>0</v>
      </c>
      <c r="G85" s="532"/>
      <c r="H85" s="40"/>
      <c r="I85" s="130"/>
      <c r="J85" s="519"/>
      <c r="K85" s="685"/>
      <c r="L85" s="685"/>
      <c r="M85" s="685"/>
      <c r="N85" s="685"/>
      <c r="O85" s="685"/>
      <c r="S85" s="412">
        <v>231.41</v>
      </c>
      <c r="T85" s="412"/>
      <c r="U85" s="127"/>
      <c r="V85" s="127"/>
      <c r="W85" s="412"/>
    </row>
    <row r="86" spans="1:256" s="521" customFormat="1" ht="9" customHeight="1">
      <c r="A86" s="365"/>
      <c r="B86" s="200"/>
      <c r="C86" s="302"/>
      <c r="D86" s="313"/>
      <c r="E86" s="701"/>
      <c r="F86" s="314"/>
      <c r="G86" s="532"/>
      <c r="H86" s="128"/>
      <c r="I86" s="520"/>
      <c r="J86" s="520"/>
      <c r="K86" s="520"/>
      <c r="L86" s="520"/>
      <c r="M86" s="520"/>
      <c r="N86" s="520"/>
      <c r="O86" s="520"/>
      <c r="P86" s="520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</row>
    <row r="87" spans="1:256">
      <c r="A87" s="684">
        <v>12</v>
      </c>
      <c r="B87" s="334" t="s">
        <v>91</v>
      </c>
      <c r="C87" s="302"/>
      <c r="D87" s="313"/>
      <c r="E87" s="701"/>
      <c r="F87" s="314"/>
      <c r="G87" s="532"/>
      <c r="H87" s="128"/>
      <c r="I87" s="520"/>
      <c r="J87" s="520"/>
      <c r="K87" s="520"/>
      <c r="L87" s="520"/>
      <c r="M87" s="520"/>
      <c r="N87" s="520"/>
      <c r="O87" s="520"/>
      <c r="P87" s="520"/>
    </row>
    <row r="88" spans="1:256">
      <c r="A88" s="321">
        <f t="shared" ref="A88:A96" si="1">+A87+0.1</f>
        <v>12.1</v>
      </c>
      <c r="B88" s="206" t="s">
        <v>231</v>
      </c>
      <c r="C88" s="146">
        <v>293</v>
      </c>
      <c r="D88" s="337" t="s">
        <v>4</v>
      </c>
      <c r="E88" s="702"/>
      <c r="F88" s="327">
        <f>ROUND(C88*E88,2)</f>
        <v>0</v>
      </c>
      <c r="G88" s="532"/>
      <c r="H88" s="66"/>
      <c r="I88" s="576"/>
      <c r="J88" s="66"/>
      <c r="K88" s="520"/>
      <c r="L88" s="520"/>
      <c r="M88" s="520"/>
      <c r="N88" s="520"/>
      <c r="O88" s="520"/>
      <c r="P88" s="520"/>
    </row>
    <row r="89" spans="1:256" s="513" customFormat="1" ht="24" customHeight="1">
      <c r="A89" s="393">
        <f t="shared" si="1"/>
        <v>12.2</v>
      </c>
      <c r="B89" s="338" t="s">
        <v>83</v>
      </c>
      <c r="C89" s="305">
        <v>1758</v>
      </c>
      <c r="D89" s="401" t="s">
        <v>9</v>
      </c>
      <c r="E89" s="703"/>
      <c r="F89" s="402">
        <f t="shared" ref="F89:F100" si="2">C89*E89</f>
        <v>0</v>
      </c>
      <c r="G89" s="532"/>
      <c r="H89" s="66"/>
      <c r="I89" s="577"/>
      <c r="J89" s="66"/>
      <c r="K89" s="520"/>
      <c r="L89" s="520"/>
      <c r="M89" s="520"/>
      <c r="N89" s="520"/>
      <c r="O89" s="520"/>
      <c r="P89" s="520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</row>
    <row r="90" spans="1:256" s="513" customFormat="1" ht="24.75" customHeight="1">
      <c r="A90" s="505">
        <f t="shared" si="1"/>
        <v>12.299999999999999</v>
      </c>
      <c r="B90" s="339" t="s">
        <v>80</v>
      </c>
      <c r="C90" s="305">
        <v>293</v>
      </c>
      <c r="D90" s="401" t="s">
        <v>4</v>
      </c>
      <c r="E90" s="704"/>
      <c r="F90" s="402">
        <f t="shared" si="2"/>
        <v>0</v>
      </c>
      <c r="G90" s="532"/>
      <c r="H90" s="66"/>
      <c r="I90" s="577"/>
      <c r="J90" s="66"/>
      <c r="K90" s="520"/>
      <c r="L90" s="520"/>
      <c r="M90" s="520"/>
      <c r="N90" s="520"/>
      <c r="O90" s="520"/>
      <c r="P90" s="520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</row>
    <row r="91" spans="1:256" s="12" customFormat="1" ht="25.5" customHeight="1">
      <c r="A91" s="393">
        <f t="shared" si="1"/>
        <v>12.399999999999999</v>
      </c>
      <c r="B91" s="339" t="s">
        <v>84</v>
      </c>
      <c r="C91" s="305">
        <v>586</v>
      </c>
      <c r="D91" s="401" t="s">
        <v>4</v>
      </c>
      <c r="E91" s="704"/>
      <c r="F91" s="402">
        <f t="shared" si="2"/>
        <v>0</v>
      </c>
      <c r="G91" s="532"/>
      <c r="H91" s="66"/>
      <c r="I91" s="577"/>
      <c r="J91" s="66"/>
      <c r="K91" s="520"/>
      <c r="L91" s="520"/>
      <c r="M91" s="520"/>
      <c r="N91" s="520"/>
      <c r="O91" s="520"/>
      <c r="P91" s="520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</row>
    <row r="92" spans="1:256" s="12" customFormat="1" ht="12.75" customHeight="1">
      <c r="A92" s="321">
        <f t="shared" si="1"/>
        <v>12.499999999999998</v>
      </c>
      <c r="B92" s="228" t="s">
        <v>85</v>
      </c>
      <c r="C92" s="268">
        <v>293</v>
      </c>
      <c r="D92" s="265" t="s">
        <v>4</v>
      </c>
      <c r="E92" s="705"/>
      <c r="F92" s="293">
        <f t="shared" si="2"/>
        <v>0</v>
      </c>
      <c r="G92" s="532"/>
      <c r="H92" s="66"/>
      <c r="I92" s="577"/>
      <c r="J92" s="66"/>
      <c r="K92" s="520"/>
      <c r="L92" s="520"/>
      <c r="M92" s="520"/>
      <c r="N92" s="520"/>
      <c r="O92" s="520"/>
      <c r="P92" s="520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</row>
    <row r="93" spans="1:256" s="523" customFormat="1" ht="25.5">
      <c r="A93" s="290">
        <f t="shared" si="1"/>
        <v>12.599999999999998</v>
      </c>
      <c r="B93" s="338" t="s">
        <v>86</v>
      </c>
      <c r="C93" s="291">
        <v>293</v>
      </c>
      <c r="D93" s="315" t="s">
        <v>4</v>
      </c>
      <c r="E93" s="706"/>
      <c r="F93" s="292">
        <f t="shared" si="2"/>
        <v>0</v>
      </c>
      <c r="G93" s="532"/>
      <c r="H93" s="522"/>
      <c r="I93" s="578"/>
      <c r="J93" s="522"/>
      <c r="K93" s="579"/>
      <c r="L93" s="579"/>
      <c r="M93" s="579"/>
      <c r="N93" s="579"/>
      <c r="O93" s="579"/>
      <c r="P93" s="57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</row>
    <row r="94" spans="1:256" ht="12.75" customHeight="1">
      <c r="A94" s="321">
        <f t="shared" si="1"/>
        <v>12.699999999999998</v>
      </c>
      <c r="B94" s="227" t="s">
        <v>87</v>
      </c>
      <c r="C94" s="268">
        <v>293</v>
      </c>
      <c r="D94" s="265" t="s">
        <v>9</v>
      </c>
      <c r="E94" s="705"/>
      <c r="F94" s="293">
        <f t="shared" si="2"/>
        <v>0</v>
      </c>
      <c r="G94" s="532"/>
      <c r="H94" s="66"/>
      <c r="I94" s="577"/>
      <c r="J94" s="66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  <c r="IU94" s="15"/>
      <c r="IV94" s="15"/>
    </row>
    <row r="95" spans="1:256" s="521" customFormat="1" ht="12.75" customHeight="1">
      <c r="A95" s="321">
        <f t="shared" si="1"/>
        <v>12.799999999999997</v>
      </c>
      <c r="B95" s="206" t="s">
        <v>88</v>
      </c>
      <c r="C95" s="268">
        <v>293</v>
      </c>
      <c r="D95" s="265" t="s">
        <v>4</v>
      </c>
      <c r="E95" s="705"/>
      <c r="F95" s="293">
        <f t="shared" si="2"/>
        <v>0</v>
      </c>
      <c r="G95" s="532"/>
      <c r="H95" s="66"/>
      <c r="I95" s="577"/>
      <c r="J95" s="524"/>
      <c r="K95" s="520"/>
      <c r="L95" s="520"/>
      <c r="M95" s="520"/>
      <c r="N95" s="520"/>
      <c r="O95" s="520"/>
      <c r="P95" s="520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</row>
    <row r="96" spans="1:256">
      <c r="A96" s="321">
        <f t="shared" si="1"/>
        <v>12.899999999999997</v>
      </c>
      <c r="B96" s="228" t="s">
        <v>248</v>
      </c>
      <c r="C96" s="268">
        <v>293</v>
      </c>
      <c r="D96" s="265" t="s">
        <v>4</v>
      </c>
      <c r="E96" s="705"/>
      <c r="F96" s="293">
        <f t="shared" si="2"/>
        <v>0</v>
      </c>
      <c r="G96" s="532"/>
      <c r="H96" s="66"/>
      <c r="I96" s="577"/>
      <c r="J96" s="66"/>
      <c r="K96" s="83"/>
      <c r="L96" s="83"/>
      <c r="M96" s="83"/>
      <c r="N96" s="83"/>
      <c r="O96" s="83"/>
      <c r="P96" s="83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</row>
    <row r="97" spans="1:256" s="57" customFormat="1">
      <c r="A97" s="365">
        <v>12.1</v>
      </c>
      <c r="B97" s="228" t="s">
        <v>81</v>
      </c>
      <c r="C97" s="268">
        <v>293</v>
      </c>
      <c r="D97" s="265" t="s">
        <v>4</v>
      </c>
      <c r="E97" s="705"/>
      <c r="F97" s="293">
        <f t="shared" si="2"/>
        <v>0</v>
      </c>
      <c r="G97" s="532"/>
      <c r="H97" s="66"/>
      <c r="I97" s="577"/>
      <c r="J97" s="66"/>
      <c r="K97" s="520"/>
      <c r="L97" s="520"/>
      <c r="M97" s="520"/>
      <c r="N97" s="520"/>
      <c r="O97" s="520"/>
      <c r="P97" s="520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</row>
    <row r="98" spans="1:256" s="521" customFormat="1" ht="12.75" customHeight="1">
      <c r="A98" s="365">
        <v>12.11</v>
      </c>
      <c r="B98" s="228" t="s">
        <v>89</v>
      </c>
      <c r="C98" s="268">
        <v>293</v>
      </c>
      <c r="D98" s="265" t="s">
        <v>4</v>
      </c>
      <c r="E98" s="705"/>
      <c r="F98" s="293">
        <f t="shared" si="2"/>
        <v>0</v>
      </c>
      <c r="G98" s="532"/>
      <c r="H98" s="66"/>
      <c r="I98" s="577"/>
      <c r="J98" s="66"/>
      <c r="K98" s="520"/>
      <c r="L98" s="520"/>
      <c r="M98" s="520"/>
      <c r="N98" s="520"/>
      <c r="O98" s="520"/>
      <c r="P98" s="520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</row>
    <row r="99" spans="1:256" s="521" customFormat="1" ht="12.75" customHeight="1">
      <c r="A99" s="365">
        <v>12.12</v>
      </c>
      <c r="B99" s="360" t="s">
        <v>90</v>
      </c>
      <c r="C99" s="268">
        <v>580.14</v>
      </c>
      <c r="D99" s="265" t="s">
        <v>10</v>
      </c>
      <c r="E99" s="705"/>
      <c r="F99" s="293">
        <f t="shared" si="2"/>
        <v>0</v>
      </c>
      <c r="G99" s="532"/>
      <c r="H99" s="66"/>
      <c r="I99" s="577"/>
      <c r="J99" s="66"/>
      <c r="K99" s="520"/>
      <c r="L99" s="520"/>
      <c r="M99" s="520"/>
      <c r="N99" s="520"/>
      <c r="O99" s="520"/>
      <c r="P99" s="520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</row>
    <row r="100" spans="1:256" s="521" customFormat="1" ht="12.75" customHeight="1">
      <c r="A100" s="365">
        <v>12.13</v>
      </c>
      <c r="B100" s="228" t="s">
        <v>82</v>
      </c>
      <c r="C100" s="268">
        <v>293</v>
      </c>
      <c r="D100" s="265" t="s">
        <v>4</v>
      </c>
      <c r="E100" s="705"/>
      <c r="F100" s="293">
        <f t="shared" si="2"/>
        <v>0</v>
      </c>
      <c r="G100" s="532"/>
      <c r="H100" s="66"/>
      <c r="I100" s="577"/>
      <c r="J100" s="66"/>
      <c r="K100" s="520"/>
      <c r="L100" s="520"/>
      <c r="M100" s="520"/>
      <c r="N100" s="520"/>
      <c r="O100" s="520"/>
      <c r="P100" s="520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</row>
    <row r="101" spans="1:256" s="521" customFormat="1" ht="7.5" customHeight="1">
      <c r="A101" s="365"/>
      <c r="B101" s="228"/>
      <c r="C101" s="268"/>
      <c r="D101" s="265"/>
      <c r="E101" s="705"/>
      <c r="F101" s="293"/>
      <c r="G101" s="532"/>
      <c r="H101" s="128"/>
      <c r="I101" s="520"/>
      <c r="J101" s="520"/>
      <c r="K101" s="520"/>
      <c r="L101" s="520"/>
      <c r="M101" s="520"/>
      <c r="N101" s="520"/>
      <c r="O101" s="520"/>
      <c r="P101" s="520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</row>
    <row r="102" spans="1:256" s="15" customFormat="1" ht="65.25" customHeight="1">
      <c r="A102" s="410">
        <v>13</v>
      </c>
      <c r="B102" s="403" t="s">
        <v>201</v>
      </c>
      <c r="C102" s="316"/>
      <c r="D102" s="296"/>
      <c r="E102" s="707"/>
      <c r="F102" s="270">
        <f>ROUND(E102*C102,2)</f>
        <v>0</v>
      </c>
      <c r="G102" s="532"/>
    </row>
    <row r="103" spans="1:256" s="15" customFormat="1" ht="12.75" customHeight="1">
      <c r="A103" s="411">
        <v>13.1</v>
      </c>
      <c r="B103" s="317" t="s">
        <v>202</v>
      </c>
      <c r="C103" s="316">
        <v>1</v>
      </c>
      <c r="D103" s="296" t="s">
        <v>4</v>
      </c>
      <c r="E103" s="707"/>
      <c r="F103" s="270">
        <f>ROUND(E103*C103,2)</f>
        <v>0</v>
      </c>
      <c r="G103" s="532"/>
    </row>
    <row r="104" spans="1:256" ht="6.75" customHeight="1">
      <c r="A104" s="362"/>
      <c r="B104" s="197"/>
      <c r="C104" s="188"/>
      <c r="D104" s="142"/>
      <c r="E104" s="695"/>
      <c r="F104" s="325"/>
      <c r="G104" s="532"/>
      <c r="I104" s="9"/>
      <c r="J104" s="78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</row>
    <row r="105" spans="1:256" s="521" customFormat="1" ht="12.75" customHeight="1">
      <c r="A105" s="390">
        <v>14</v>
      </c>
      <c r="B105" s="308" t="s">
        <v>33</v>
      </c>
      <c r="C105" s="189"/>
      <c r="D105" s="296"/>
      <c r="E105" s="708"/>
      <c r="F105" s="327">
        <f>ROUND(C105*E105,2)</f>
        <v>0</v>
      </c>
      <c r="G105" s="532"/>
      <c r="H105" s="7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</row>
    <row r="106" spans="1:256" s="521" customFormat="1" ht="12.75" customHeight="1">
      <c r="A106" s="363">
        <v>14.1</v>
      </c>
      <c r="B106" s="285" t="s">
        <v>65</v>
      </c>
      <c r="C106" s="273">
        <v>534.48</v>
      </c>
      <c r="D106" s="449" t="s">
        <v>9</v>
      </c>
      <c r="E106" s="709"/>
      <c r="F106" s="273">
        <f>ROUND(C106*E106,2)</f>
        <v>0</v>
      </c>
      <c r="G106" s="532"/>
      <c r="H106" s="128"/>
      <c r="I106" s="62"/>
      <c r="J106" s="520"/>
      <c r="K106" s="520"/>
      <c r="L106" s="520"/>
      <c r="M106" s="520"/>
      <c r="N106" s="520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</row>
    <row r="107" spans="1:256" s="521" customFormat="1" ht="12.75" customHeight="1">
      <c r="A107" s="182">
        <v>14.2</v>
      </c>
      <c r="B107" s="20" t="s">
        <v>148</v>
      </c>
      <c r="C107" s="30">
        <v>4310.71</v>
      </c>
      <c r="D107" s="14" t="s">
        <v>9</v>
      </c>
      <c r="E107" s="710"/>
      <c r="F107" s="30">
        <f>ROUND(C107*E107,2)</f>
        <v>0</v>
      </c>
      <c r="G107" s="532"/>
      <c r="H107" s="128"/>
      <c r="I107" s="62"/>
      <c r="J107" s="580"/>
      <c r="K107" s="520"/>
      <c r="L107" s="520"/>
      <c r="M107" s="520"/>
      <c r="N107" s="520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</row>
    <row r="108" spans="1:256" s="521" customFormat="1" ht="12.75" customHeight="1">
      <c r="A108" s="411">
        <v>14.3</v>
      </c>
      <c r="B108" s="20" t="s">
        <v>64</v>
      </c>
      <c r="C108" s="30">
        <v>3261.2</v>
      </c>
      <c r="D108" s="14" t="s">
        <v>9</v>
      </c>
      <c r="E108" s="710"/>
      <c r="F108" s="30">
        <f>ROUND(C108*E108,2)</f>
        <v>0</v>
      </c>
      <c r="G108" s="532"/>
      <c r="H108" s="128"/>
      <c r="I108" s="62"/>
      <c r="J108" s="580"/>
      <c r="K108" s="520"/>
      <c r="L108" s="520"/>
      <c r="M108" s="520"/>
      <c r="N108" s="520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</row>
    <row r="109" spans="1:256" s="521" customFormat="1" ht="12.75" customHeight="1">
      <c r="A109" s="19"/>
      <c r="B109" s="20"/>
      <c r="C109" s="30"/>
      <c r="D109" s="14"/>
      <c r="E109" s="710"/>
      <c r="F109" s="30"/>
      <c r="G109" s="532"/>
      <c r="H109" s="128"/>
      <c r="I109" s="581"/>
      <c r="J109" s="520"/>
      <c r="K109" s="520"/>
      <c r="L109" s="520"/>
      <c r="M109" s="520"/>
      <c r="N109" s="520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</row>
    <row r="110" spans="1:256" s="54" customFormat="1" ht="13.5" customHeight="1">
      <c r="A110" s="205">
        <v>15</v>
      </c>
      <c r="B110" s="141" t="s">
        <v>195</v>
      </c>
      <c r="C110" s="347">
        <v>8106.39</v>
      </c>
      <c r="D110" s="348" t="s">
        <v>9</v>
      </c>
      <c r="E110" s="349"/>
      <c r="F110" s="350">
        <f>ROUND(C110*E110,2)</f>
        <v>0</v>
      </c>
      <c r="G110" s="532"/>
      <c r="H110" s="685"/>
      <c r="I110" s="208"/>
      <c r="J110" s="208"/>
      <c r="K110" s="419"/>
      <c r="L110" s="685"/>
      <c r="M110" s="685"/>
      <c r="N110" s="685"/>
      <c r="O110" s="685"/>
      <c r="P110" s="685"/>
      <c r="Q110" s="685"/>
      <c r="R110" s="685"/>
      <c r="S110" s="685"/>
      <c r="T110" s="685"/>
      <c r="U110" s="685"/>
      <c r="V110" s="685"/>
      <c r="W110" s="685"/>
      <c r="X110" s="685"/>
      <c r="Y110" s="685"/>
      <c r="Z110" s="685"/>
      <c r="AA110" s="685"/>
    </row>
    <row r="111" spans="1:256" s="54" customFormat="1" ht="24.75" customHeight="1">
      <c r="A111" s="280">
        <v>16</v>
      </c>
      <c r="B111" s="141" t="s">
        <v>196</v>
      </c>
      <c r="C111" s="450">
        <v>8106.39</v>
      </c>
      <c r="D111" s="318" t="s">
        <v>9</v>
      </c>
      <c r="E111" s="451"/>
      <c r="F111" s="452">
        <f>ROUND(C111*E111,2)</f>
        <v>0</v>
      </c>
      <c r="G111" s="532"/>
      <c r="H111" s="685"/>
      <c r="I111" s="208"/>
      <c r="J111" s="208"/>
      <c r="K111" s="419"/>
      <c r="L111" s="685"/>
      <c r="M111" s="685"/>
      <c r="N111" s="685"/>
      <c r="O111" s="685"/>
      <c r="P111" s="685"/>
      <c r="Q111" s="685"/>
      <c r="R111" s="685"/>
      <c r="S111" s="685"/>
      <c r="T111" s="685"/>
      <c r="U111" s="685"/>
      <c r="V111" s="685"/>
      <c r="W111" s="685"/>
      <c r="X111" s="685"/>
      <c r="Y111" s="685"/>
      <c r="Z111" s="685"/>
      <c r="AA111" s="685"/>
    </row>
    <row r="112" spans="1:256" s="54" customFormat="1" ht="12.75" customHeight="1">
      <c r="A112" s="205">
        <v>17</v>
      </c>
      <c r="B112" s="326" t="s">
        <v>232</v>
      </c>
      <c r="C112" s="347">
        <v>8106.39</v>
      </c>
      <c r="D112" s="348" t="s">
        <v>9</v>
      </c>
      <c r="E112" s="349"/>
      <c r="F112" s="350">
        <f>ROUND(C112*E112,2)</f>
        <v>0</v>
      </c>
      <c r="G112" s="532"/>
      <c r="H112" s="685"/>
      <c r="I112" s="208"/>
      <c r="J112" s="208"/>
      <c r="K112" s="419"/>
      <c r="L112" s="685"/>
      <c r="M112" s="685"/>
      <c r="N112" s="685"/>
      <c r="O112" s="685"/>
      <c r="P112" s="685"/>
      <c r="Q112" s="685"/>
      <c r="R112" s="685"/>
      <c r="S112" s="685"/>
      <c r="T112" s="685"/>
      <c r="U112" s="685"/>
      <c r="V112" s="685"/>
      <c r="W112" s="685"/>
      <c r="X112" s="685"/>
      <c r="Y112" s="685"/>
      <c r="Z112" s="685"/>
      <c r="AA112" s="685"/>
    </row>
    <row r="113" spans="1:256" s="420" customFormat="1" ht="12.75" customHeight="1">
      <c r="A113" s="369"/>
      <c r="B113" s="328" t="s">
        <v>48</v>
      </c>
      <c r="C113" s="344"/>
      <c r="D113" s="151"/>
      <c r="E113" s="711"/>
      <c r="F113" s="34">
        <f>SUM(F11:F112)</f>
        <v>0</v>
      </c>
      <c r="G113" s="532"/>
      <c r="H113" s="124"/>
      <c r="I113" s="582"/>
      <c r="J113" s="583"/>
      <c r="K113" s="583"/>
      <c r="L113" s="583"/>
      <c r="M113" s="155"/>
      <c r="N113" s="584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7"/>
      <c r="BC113" s="157"/>
      <c r="BD113" s="157"/>
      <c r="BE113" s="157"/>
      <c r="BF113" s="157"/>
      <c r="BG113" s="157"/>
      <c r="BH113" s="157"/>
      <c r="BI113" s="157"/>
      <c r="BJ113" s="157"/>
      <c r="BK113" s="157"/>
      <c r="BL113" s="157"/>
      <c r="BM113" s="157"/>
      <c r="BN113" s="157"/>
      <c r="BO113" s="157"/>
      <c r="BP113" s="157"/>
      <c r="BQ113" s="157"/>
      <c r="BR113" s="157"/>
      <c r="BS113" s="157"/>
      <c r="BT113" s="157"/>
      <c r="BU113" s="157"/>
      <c r="BV113" s="157"/>
      <c r="BW113" s="157"/>
      <c r="BX113" s="157"/>
      <c r="BY113" s="157"/>
      <c r="BZ113" s="157"/>
      <c r="CA113" s="157"/>
      <c r="CB113" s="157"/>
      <c r="CC113" s="157"/>
      <c r="CD113" s="157"/>
      <c r="CE113" s="157"/>
      <c r="CF113" s="157"/>
      <c r="CG113" s="157"/>
      <c r="CH113" s="157"/>
      <c r="CI113" s="157"/>
      <c r="CJ113" s="157"/>
      <c r="CK113" s="157"/>
      <c r="CL113" s="157"/>
      <c r="CM113" s="157"/>
      <c r="CN113" s="157"/>
      <c r="CO113" s="157"/>
      <c r="CP113" s="157"/>
      <c r="CQ113" s="157"/>
      <c r="CR113" s="157"/>
      <c r="CS113" s="157"/>
      <c r="CT113" s="157"/>
      <c r="CU113" s="157"/>
      <c r="CV113" s="157"/>
      <c r="CW113" s="157"/>
      <c r="CX113" s="157"/>
      <c r="CY113" s="157"/>
      <c r="CZ113" s="157"/>
      <c r="DA113" s="157"/>
      <c r="DB113" s="157"/>
      <c r="DC113" s="157"/>
      <c r="DD113" s="157"/>
      <c r="DE113" s="157"/>
      <c r="DF113" s="157"/>
      <c r="DG113" s="157"/>
      <c r="DH113" s="157"/>
      <c r="DI113" s="157"/>
      <c r="DJ113" s="157"/>
      <c r="DK113" s="157"/>
      <c r="DL113" s="157"/>
      <c r="DM113" s="157"/>
      <c r="DN113" s="157"/>
      <c r="DO113" s="157"/>
      <c r="DP113" s="157"/>
      <c r="DQ113" s="157"/>
      <c r="DR113" s="157"/>
      <c r="DS113" s="157"/>
      <c r="DT113" s="157"/>
      <c r="DU113" s="157"/>
      <c r="DV113" s="157"/>
      <c r="DW113" s="157"/>
      <c r="DX113" s="157"/>
      <c r="DY113" s="157"/>
      <c r="DZ113" s="157"/>
      <c r="EA113" s="157"/>
      <c r="EB113" s="157"/>
      <c r="EC113" s="157"/>
      <c r="ED113" s="157"/>
      <c r="EE113" s="157"/>
      <c r="EF113" s="157"/>
      <c r="EG113" s="157"/>
      <c r="EH113" s="157"/>
      <c r="EI113" s="157"/>
      <c r="EJ113" s="157"/>
      <c r="EK113" s="157"/>
      <c r="EL113" s="157"/>
      <c r="EM113" s="157"/>
      <c r="EN113" s="157"/>
      <c r="EO113" s="157"/>
      <c r="EP113" s="157"/>
      <c r="EQ113" s="157"/>
      <c r="ER113" s="157"/>
      <c r="ES113" s="157"/>
      <c r="ET113" s="157"/>
      <c r="EU113" s="157"/>
      <c r="EV113" s="157"/>
      <c r="EW113" s="157"/>
      <c r="EX113" s="157"/>
      <c r="EY113" s="157"/>
      <c r="EZ113" s="157"/>
      <c r="FA113" s="157"/>
      <c r="FB113" s="157"/>
      <c r="FC113" s="157"/>
      <c r="FD113" s="157"/>
      <c r="FE113" s="157"/>
      <c r="FF113" s="157"/>
      <c r="FG113" s="157"/>
      <c r="FH113" s="157"/>
      <c r="FI113" s="157"/>
      <c r="FJ113" s="157"/>
      <c r="FK113" s="157"/>
      <c r="FL113" s="157"/>
      <c r="FM113" s="157"/>
      <c r="FN113" s="157"/>
      <c r="FO113" s="157"/>
      <c r="FP113" s="157"/>
      <c r="FQ113" s="157"/>
      <c r="FR113" s="157"/>
      <c r="FS113" s="157"/>
      <c r="FT113" s="157"/>
      <c r="FU113" s="157"/>
      <c r="FV113" s="157"/>
      <c r="FW113" s="157"/>
      <c r="FX113" s="157"/>
      <c r="FY113" s="157"/>
      <c r="FZ113" s="157"/>
      <c r="GA113" s="157"/>
      <c r="GB113" s="157"/>
      <c r="GC113" s="157"/>
      <c r="GD113" s="157"/>
      <c r="GE113" s="157"/>
      <c r="GF113" s="157"/>
      <c r="GG113" s="157"/>
      <c r="GH113" s="157"/>
      <c r="GI113" s="157"/>
      <c r="GJ113" s="157"/>
      <c r="GK113" s="157"/>
      <c r="GL113" s="157"/>
      <c r="GM113" s="157"/>
      <c r="GN113" s="157"/>
      <c r="GO113" s="157"/>
      <c r="GP113" s="157"/>
      <c r="GQ113" s="157"/>
      <c r="GR113" s="157"/>
      <c r="GS113" s="157"/>
      <c r="GT113" s="157"/>
      <c r="GU113" s="157"/>
      <c r="GV113" s="157"/>
      <c r="GW113" s="157"/>
      <c r="GX113" s="157"/>
      <c r="GY113" s="157"/>
      <c r="GZ113" s="157"/>
      <c r="HA113" s="157"/>
      <c r="HB113" s="157"/>
      <c r="HC113" s="157"/>
      <c r="HD113" s="157"/>
      <c r="HE113" s="157"/>
      <c r="HF113" s="157"/>
      <c r="HG113" s="157"/>
      <c r="HH113" s="157"/>
      <c r="HI113" s="157"/>
      <c r="HJ113" s="157"/>
      <c r="HK113" s="157"/>
      <c r="HL113" s="157"/>
      <c r="HM113" s="157"/>
      <c r="HN113" s="157"/>
      <c r="HO113" s="157"/>
      <c r="HP113" s="157"/>
      <c r="HQ113" s="157"/>
      <c r="HR113" s="157"/>
      <c r="HS113" s="157"/>
      <c r="HT113" s="157"/>
      <c r="HU113" s="157"/>
      <c r="HV113" s="157"/>
      <c r="HW113" s="157"/>
      <c r="HX113" s="157"/>
      <c r="HY113" s="157"/>
      <c r="HZ113" s="157"/>
      <c r="IA113" s="157"/>
      <c r="IB113" s="157"/>
      <c r="IC113" s="157"/>
      <c r="ID113" s="157"/>
      <c r="IE113" s="157"/>
      <c r="IF113" s="157"/>
      <c r="IG113" s="157"/>
      <c r="IH113" s="157"/>
      <c r="II113" s="157"/>
      <c r="IJ113" s="157"/>
      <c r="IK113" s="157"/>
      <c r="IL113" s="157"/>
      <c r="IM113" s="157"/>
      <c r="IN113" s="157"/>
      <c r="IO113" s="157"/>
      <c r="IP113" s="157"/>
      <c r="IQ113" s="157"/>
      <c r="IR113" s="157"/>
      <c r="IS113" s="157"/>
      <c r="IT113" s="157"/>
      <c r="IU113" s="157"/>
      <c r="IV113" s="157"/>
    </row>
    <row r="114" spans="1:256" ht="12.75" customHeight="1">
      <c r="A114" s="370"/>
      <c r="B114" s="334"/>
      <c r="C114" s="335"/>
      <c r="D114" s="336"/>
      <c r="E114" s="712"/>
      <c r="F114" s="294"/>
      <c r="G114" s="532"/>
      <c r="H114" s="423"/>
      <c r="I114" s="424"/>
      <c r="J114" s="422"/>
      <c r="K114" s="408"/>
      <c r="L114" s="408"/>
      <c r="M114" s="408"/>
      <c r="N114" s="408"/>
      <c r="O114" s="408"/>
      <c r="P114" s="408"/>
      <c r="Q114" s="408"/>
      <c r="R114" s="408"/>
      <c r="S114" s="408"/>
      <c r="T114" s="408"/>
      <c r="U114" s="408"/>
      <c r="V114" s="408"/>
      <c r="W114" s="408"/>
      <c r="X114" s="408"/>
      <c r="Y114" s="408"/>
      <c r="Z114" s="408"/>
      <c r="AA114" s="408"/>
      <c r="AB114" s="408"/>
      <c r="AC114" s="408"/>
      <c r="AD114" s="408"/>
      <c r="AE114" s="408"/>
      <c r="AF114" s="408"/>
      <c r="AG114" s="408"/>
      <c r="AH114" s="408"/>
      <c r="AI114" s="417"/>
      <c r="AJ114" s="417"/>
      <c r="AK114" s="417"/>
      <c r="AL114" s="417"/>
      <c r="AM114" s="417"/>
      <c r="AN114" s="417"/>
      <c r="AO114" s="417"/>
      <c r="AP114" s="417"/>
      <c r="AQ114" s="417"/>
      <c r="AR114" s="417"/>
      <c r="AS114" s="417"/>
      <c r="AT114" s="417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417"/>
      <c r="BF114" s="417"/>
      <c r="BG114" s="417"/>
      <c r="BH114" s="417"/>
      <c r="BI114" s="417"/>
      <c r="BJ114" s="417"/>
      <c r="BK114" s="417"/>
      <c r="BL114" s="417"/>
      <c r="BM114" s="417"/>
      <c r="BN114" s="417"/>
      <c r="BO114" s="417"/>
      <c r="BP114" s="417"/>
      <c r="BQ114" s="417"/>
      <c r="BR114" s="417"/>
      <c r="BS114" s="417"/>
      <c r="BT114" s="417"/>
      <c r="BU114" s="417"/>
      <c r="BV114" s="417"/>
      <c r="BW114" s="417"/>
      <c r="BX114" s="417"/>
      <c r="BY114" s="417"/>
      <c r="BZ114" s="417"/>
      <c r="CA114" s="417"/>
      <c r="CB114" s="417"/>
      <c r="CC114" s="417"/>
      <c r="CD114" s="417"/>
      <c r="CE114" s="417"/>
      <c r="CF114" s="417"/>
      <c r="CG114" s="417"/>
      <c r="CH114" s="417"/>
      <c r="CI114" s="417"/>
      <c r="CJ114" s="417"/>
      <c r="CK114" s="417"/>
      <c r="CL114" s="417"/>
      <c r="CM114" s="417"/>
      <c r="CN114" s="417"/>
      <c r="CO114" s="417"/>
      <c r="CP114" s="417"/>
      <c r="CQ114" s="417"/>
      <c r="CR114" s="417"/>
      <c r="CS114" s="417"/>
      <c r="CT114" s="417"/>
      <c r="CU114" s="417"/>
      <c r="CV114" s="417"/>
      <c r="CW114" s="417"/>
      <c r="CX114" s="417"/>
      <c r="CY114" s="417"/>
      <c r="CZ114" s="417"/>
      <c r="DA114" s="417"/>
      <c r="DB114" s="417"/>
      <c r="DC114" s="417"/>
      <c r="DD114" s="417"/>
      <c r="DE114" s="417"/>
      <c r="DF114" s="417"/>
      <c r="DG114" s="417"/>
      <c r="DH114" s="417"/>
      <c r="DI114" s="417"/>
      <c r="DJ114" s="417"/>
      <c r="DK114" s="417"/>
      <c r="DL114" s="417"/>
      <c r="DM114" s="417"/>
      <c r="DN114" s="417"/>
      <c r="DO114" s="417"/>
      <c r="DP114" s="417"/>
      <c r="DQ114" s="417"/>
      <c r="DR114" s="417"/>
      <c r="DS114" s="417"/>
      <c r="DT114" s="417"/>
      <c r="DU114" s="417"/>
      <c r="DV114" s="417"/>
      <c r="DW114" s="417"/>
      <c r="DX114" s="417"/>
      <c r="DY114" s="417"/>
      <c r="DZ114" s="417"/>
      <c r="EA114" s="417"/>
      <c r="EB114" s="417"/>
      <c r="EC114" s="417"/>
      <c r="ED114" s="417"/>
      <c r="EE114" s="417"/>
      <c r="EF114" s="417"/>
      <c r="EG114" s="417"/>
      <c r="EH114" s="417"/>
      <c r="EI114" s="417"/>
      <c r="EJ114" s="417"/>
      <c r="EK114" s="417"/>
      <c r="EL114" s="417"/>
      <c r="EM114" s="417"/>
      <c r="EN114" s="417"/>
      <c r="EO114" s="417"/>
      <c r="EP114" s="417"/>
      <c r="EQ114" s="417"/>
      <c r="ER114" s="417"/>
      <c r="ES114" s="417"/>
      <c r="ET114" s="417"/>
      <c r="EU114" s="417"/>
      <c r="EV114" s="417"/>
      <c r="EW114" s="417"/>
      <c r="EX114" s="417"/>
      <c r="EY114" s="417"/>
      <c r="EZ114" s="417"/>
      <c r="FA114" s="417"/>
      <c r="FB114" s="417"/>
      <c r="FC114" s="417"/>
      <c r="FD114" s="417"/>
      <c r="FE114" s="417"/>
      <c r="FF114" s="417"/>
      <c r="FG114" s="417"/>
      <c r="FH114" s="417"/>
      <c r="FI114" s="417"/>
      <c r="FJ114" s="417"/>
      <c r="FK114" s="417"/>
      <c r="FL114" s="417"/>
      <c r="FM114" s="417"/>
      <c r="FN114" s="417"/>
      <c r="FO114" s="417"/>
      <c r="FP114" s="417"/>
      <c r="FQ114" s="417"/>
      <c r="FR114" s="417"/>
      <c r="FS114" s="417"/>
      <c r="FT114" s="417"/>
      <c r="FU114" s="417"/>
      <c r="FV114" s="417"/>
      <c r="FW114" s="417"/>
      <c r="FX114" s="417"/>
      <c r="FY114" s="417"/>
      <c r="FZ114" s="417"/>
      <c r="GA114" s="417"/>
      <c r="GB114" s="417"/>
      <c r="GC114" s="417"/>
      <c r="GD114" s="417"/>
      <c r="GE114" s="417"/>
      <c r="GF114" s="417"/>
      <c r="GG114" s="417"/>
      <c r="GH114" s="417"/>
      <c r="GI114" s="417"/>
      <c r="GJ114" s="417"/>
      <c r="GK114" s="417"/>
      <c r="GL114" s="417"/>
      <c r="GM114" s="417"/>
      <c r="GN114" s="417"/>
      <c r="GO114" s="417"/>
      <c r="GP114" s="417"/>
      <c r="GQ114" s="417"/>
      <c r="GR114" s="417"/>
      <c r="GS114" s="417"/>
      <c r="GT114" s="417"/>
      <c r="GU114" s="417"/>
      <c r="GV114" s="417"/>
      <c r="GW114" s="417"/>
      <c r="GX114" s="417"/>
      <c r="GY114" s="417"/>
      <c r="GZ114" s="417"/>
      <c r="HA114" s="417"/>
      <c r="HB114" s="417"/>
      <c r="HC114" s="417"/>
      <c r="HD114" s="417"/>
      <c r="HE114" s="417"/>
      <c r="HF114" s="417"/>
      <c r="HG114" s="417"/>
      <c r="HH114" s="417"/>
      <c r="HI114" s="417"/>
      <c r="HJ114" s="417"/>
      <c r="HK114" s="417"/>
      <c r="HL114" s="417"/>
      <c r="HM114" s="417"/>
      <c r="HN114" s="417"/>
      <c r="HO114" s="417"/>
      <c r="HP114" s="417"/>
      <c r="HQ114" s="417"/>
      <c r="HR114" s="417"/>
      <c r="HS114" s="417"/>
      <c r="HT114" s="417"/>
      <c r="HU114" s="417"/>
      <c r="HV114" s="417"/>
      <c r="HW114" s="417"/>
      <c r="HX114" s="417"/>
      <c r="HY114" s="417"/>
      <c r="HZ114" s="417"/>
      <c r="IA114" s="417"/>
      <c r="IB114" s="417"/>
      <c r="IC114" s="417"/>
      <c r="ID114" s="417"/>
      <c r="IE114" s="417"/>
      <c r="IF114" s="417"/>
      <c r="IG114" s="417"/>
      <c r="IH114" s="417"/>
      <c r="II114" s="417"/>
      <c r="IJ114" s="417"/>
      <c r="IK114" s="417"/>
      <c r="IL114" s="417"/>
      <c r="IM114" s="417"/>
      <c r="IN114" s="417"/>
      <c r="IO114" s="417"/>
      <c r="IP114" s="417"/>
      <c r="IQ114" s="417"/>
      <c r="IR114" s="417"/>
      <c r="IS114" s="417"/>
      <c r="IT114" s="417"/>
      <c r="IU114" s="417"/>
      <c r="IV114" s="417"/>
    </row>
    <row r="115" spans="1:256" ht="38.25">
      <c r="A115" s="397" t="s">
        <v>14</v>
      </c>
      <c r="B115" s="308" t="s">
        <v>74</v>
      </c>
      <c r="C115" s="303"/>
      <c r="D115" s="332"/>
      <c r="E115" s="713"/>
      <c r="F115" s="230"/>
      <c r="G115" s="532"/>
      <c r="H115" s="590"/>
      <c r="I115" s="408"/>
      <c r="J115" s="422"/>
      <c r="K115" s="408"/>
      <c r="L115" s="408"/>
      <c r="M115" s="408"/>
      <c r="N115" s="408"/>
      <c r="O115" s="408"/>
      <c r="P115" s="408"/>
      <c r="Q115" s="408"/>
      <c r="R115" s="408"/>
      <c r="S115" s="408"/>
      <c r="T115" s="408"/>
      <c r="U115" s="408"/>
      <c r="V115" s="408"/>
      <c r="W115" s="408"/>
      <c r="X115" s="408"/>
      <c r="Y115" s="408"/>
      <c r="Z115" s="408"/>
      <c r="AA115" s="408"/>
      <c r="AB115" s="408"/>
      <c r="AC115" s="408"/>
      <c r="AD115" s="408"/>
      <c r="AE115" s="408"/>
      <c r="AF115" s="408"/>
      <c r="AG115" s="408"/>
      <c r="AH115" s="408"/>
      <c r="AI115" s="417"/>
      <c r="AJ115" s="417"/>
      <c r="AK115" s="417"/>
      <c r="AL115" s="417"/>
      <c r="AM115" s="417"/>
      <c r="AN115" s="417"/>
      <c r="AO115" s="417"/>
      <c r="AP115" s="417"/>
      <c r="AQ115" s="417"/>
      <c r="AR115" s="417"/>
      <c r="AS115" s="417"/>
      <c r="AT115" s="417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417"/>
      <c r="BF115" s="417"/>
      <c r="BG115" s="417"/>
      <c r="BH115" s="417"/>
      <c r="BI115" s="417"/>
      <c r="BJ115" s="417"/>
      <c r="BK115" s="417"/>
      <c r="BL115" s="417"/>
      <c r="BM115" s="417"/>
      <c r="BN115" s="417"/>
      <c r="BO115" s="417"/>
      <c r="BP115" s="417"/>
      <c r="BQ115" s="417"/>
      <c r="BR115" s="417"/>
      <c r="BS115" s="417"/>
      <c r="BT115" s="417"/>
      <c r="BU115" s="417"/>
      <c r="BV115" s="417"/>
      <c r="BW115" s="417"/>
      <c r="BX115" s="417"/>
      <c r="BY115" s="417"/>
      <c r="BZ115" s="417"/>
      <c r="CA115" s="417"/>
      <c r="CB115" s="417"/>
      <c r="CC115" s="417"/>
      <c r="CD115" s="417"/>
      <c r="CE115" s="417"/>
      <c r="CF115" s="417"/>
      <c r="CG115" s="417"/>
      <c r="CH115" s="417"/>
      <c r="CI115" s="417"/>
      <c r="CJ115" s="417"/>
      <c r="CK115" s="417"/>
      <c r="CL115" s="417"/>
      <c r="CM115" s="417"/>
      <c r="CN115" s="417"/>
      <c r="CO115" s="417"/>
      <c r="CP115" s="417"/>
      <c r="CQ115" s="417"/>
      <c r="CR115" s="417"/>
      <c r="CS115" s="417"/>
      <c r="CT115" s="417"/>
      <c r="CU115" s="417"/>
      <c r="CV115" s="417"/>
      <c r="CW115" s="417"/>
      <c r="CX115" s="417"/>
      <c r="CY115" s="417"/>
      <c r="CZ115" s="417"/>
      <c r="DA115" s="417"/>
      <c r="DB115" s="417"/>
      <c r="DC115" s="417"/>
      <c r="DD115" s="417"/>
      <c r="DE115" s="417"/>
      <c r="DF115" s="417"/>
      <c r="DG115" s="417"/>
      <c r="DH115" s="417"/>
      <c r="DI115" s="417"/>
      <c r="DJ115" s="417"/>
      <c r="DK115" s="417"/>
      <c r="DL115" s="417"/>
      <c r="DM115" s="417"/>
      <c r="DN115" s="417"/>
      <c r="DO115" s="417"/>
      <c r="DP115" s="417"/>
      <c r="DQ115" s="417"/>
      <c r="DR115" s="417"/>
      <c r="DS115" s="417"/>
      <c r="DT115" s="417"/>
      <c r="DU115" s="417"/>
      <c r="DV115" s="417"/>
      <c r="DW115" s="417"/>
      <c r="DX115" s="417"/>
      <c r="DY115" s="417"/>
      <c r="DZ115" s="417"/>
      <c r="EA115" s="417"/>
      <c r="EB115" s="417"/>
      <c r="EC115" s="417"/>
      <c r="ED115" s="417"/>
      <c r="EE115" s="417"/>
      <c r="EF115" s="417"/>
      <c r="EG115" s="417"/>
      <c r="EH115" s="417"/>
      <c r="EI115" s="417"/>
      <c r="EJ115" s="417"/>
      <c r="EK115" s="417"/>
      <c r="EL115" s="417"/>
      <c r="EM115" s="417"/>
      <c r="EN115" s="417"/>
      <c r="EO115" s="417"/>
      <c r="EP115" s="417"/>
      <c r="EQ115" s="417"/>
      <c r="ER115" s="417"/>
      <c r="ES115" s="417"/>
      <c r="ET115" s="417"/>
      <c r="EU115" s="417"/>
      <c r="EV115" s="417"/>
      <c r="EW115" s="417"/>
      <c r="EX115" s="417"/>
      <c r="EY115" s="417"/>
      <c r="EZ115" s="417"/>
      <c r="FA115" s="417"/>
      <c r="FB115" s="417"/>
      <c r="FC115" s="417"/>
      <c r="FD115" s="417"/>
      <c r="FE115" s="417"/>
      <c r="FF115" s="417"/>
      <c r="FG115" s="417"/>
      <c r="FH115" s="417"/>
      <c r="FI115" s="417"/>
      <c r="FJ115" s="417"/>
      <c r="FK115" s="417"/>
      <c r="FL115" s="417"/>
      <c r="FM115" s="417"/>
      <c r="FN115" s="417"/>
      <c r="FO115" s="417"/>
      <c r="FP115" s="417"/>
      <c r="FQ115" s="417"/>
      <c r="FR115" s="417"/>
      <c r="FS115" s="417"/>
      <c r="FT115" s="417"/>
      <c r="FU115" s="417"/>
      <c r="FV115" s="417"/>
      <c r="FW115" s="417"/>
      <c r="FX115" s="417"/>
      <c r="FY115" s="417"/>
      <c r="FZ115" s="417"/>
      <c r="GA115" s="417"/>
      <c r="GB115" s="417"/>
      <c r="GC115" s="417"/>
      <c r="GD115" s="417"/>
      <c r="GE115" s="417"/>
      <c r="GF115" s="417"/>
      <c r="GG115" s="417"/>
      <c r="GH115" s="417"/>
      <c r="GI115" s="417"/>
      <c r="GJ115" s="417"/>
      <c r="GK115" s="417"/>
      <c r="GL115" s="417"/>
      <c r="GM115" s="417"/>
      <c r="GN115" s="417"/>
      <c r="GO115" s="417"/>
      <c r="GP115" s="417"/>
      <c r="GQ115" s="417"/>
      <c r="GR115" s="417"/>
      <c r="GS115" s="417"/>
      <c r="GT115" s="417"/>
      <c r="GU115" s="417"/>
      <c r="GV115" s="417"/>
      <c r="GW115" s="417"/>
      <c r="GX115" s="417"/>
      <c r="GY115" s="417"/>
      <c r="GZ115" s="417"/>
      <c r="HA115" s="417"/>
      <c r="HB115" s="417"/>
      <c r="HC115" s="417"/>
      <c r="HD115" s="417"/>
      <c r="HE115" s="417"/>
      <c r="HF115" s="417"/>
      <c r="HG115" s="417"/>
      <c r="HH115" s="417"/>
      <c r="HI115" s="417"/>
      <c r="HJ115" s="417"/>
      <c r="HK115" s="417"/>
      <c r="HL115" s="417"/>
      <c r="HM115" s="417"/>
      <c r="HN115" s="417"/>
      <c r="HO115" s="417"/>
      <c r="HP115" s="417"/>
      <c r="HQ115" s="417"/>
      <c r="HR115" s="417"/>
      <c r="HS115" s="417"/>
      <c r="HT115" s="417"/>
      <c r="HU115" s="417"/>
      <c r="HV115" s="417"/>
      <c r="HW115" s="417"/>
      <c r="HX115" s="417"/>
      <c r="HY115" s="417"/>
      <c r="HZ115" s="417"/>
      <c r="IA115" s="417"/>
      <c r="IB115" s="417"/>
      <c r="IC115" s="417"/>
      <c r="ID115" s="417"/>
      <c r="IE115" s="417"/>
      <c r="IF115" s="417"/>
      <c r="IG115" s="417"/>
      <c r="IH115" s="417"/>
      <c r="II115" s="417"/>
      <c r="IJ115" s="417"/>
      <c r="IK115" s="417"/>
      <c r="IL115" s="417"/>
      <c r="IM115" s="417"/>
      <c r="IN115" s="417"/>
      <c r="IO115" s="417"/>
      <c r="IP115" s="417"/>
      <c r="IQ115" s="417"/>
      <c r="IR115" s="417"/>
      <c r="IS115" s="417"/>
      <c r="IT115" s="417"/>
      <c r="IU115" s="417"/>
      <c r="IV115" s="417"/>
    </row>
    <row r="116" spans="1:256" ht="12.75" customHeight="1">
      <c r="A116" s="527"/>
      <c r="B116" s="308"/>
      <c r="C116" s="303"/>
      <c r="D116" s="332"/>
      <c r="E116" s="714"/>
      <c r="F116" s="230"/>
      <c r="G116" s="532"/>
      <c r="H116" s="46"/>
      <c r="I116" s="421"/>
      <c r="J116" s="588"/>
      <c r="K116" s="421"/>
      <c r="L116" s="421"/>
      <c r="M116" s="421"/>
      <c r="N116" s="421"/>
      <c r="O116" s="421"/>
      <c r="P116" s="421"/>
      <c r="Q116" s="421"/>
      <c r="R116" s="421"/>
      <c r="S116" s="421"/>
      <c r="T116" s="421"/>
      <c r="U116" s="421"/>
      <c r="V116" s="421"/>
      <c r="W116" s="421"/>
      <c r="X116" s="421"/>
      <c r="Y116" s="421"/>
      <c r="Z116" s="421"/>
      <c r="AA116" s="421"/>
      <c r="AB116" s="421"/>
      <c r="AC116" s="421"/>
      <c r="AD116" s="421"/>
      <c r="AE116" s="421"/>
      <c r="AF116" s="421"/>
      <c r="AG116" s="421"/>
      <c r="AH116" s="421"/>
      <c r="AI116" s="418"/>
      <c r="AJ116" s="418"/>
      <c r="AK116" s="418"/>
      <c r="AL116" s="418"/>
      <c r="AM116" s="418"/>
      <c r="AN116" s="418"/>
      <c r="AO116" s="418"/>
      <c r="AP116" s="418"/>
      <c r="AQ116" s="418"/>
      <c r="AR116" s="418"/>
      <c r="AS116" s="418"/>
      <c r="AT116" s="418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418"/>
      <c r="BE116" s="418"/>
      <c r="BF116" s="418"/>
      <c r="BG116" s="418"/>
      <c r="BH116" s="418"/>
      <c r="BI116" s="418"/>
      <c r="BJ116" s="418"/>
      <c r="BK116" s="418"/>
      <c r="BL116" s="418"/>
      <c r="BM116" s="418"/>
      <c r="BN116" s="418"/>
      <c r="BO116" s="418"/>
      <c r="BP116" s="418"/>
      <c r="BQ116" s="418"/>
      <c r="BR116" s="418"/>
      <c r="BS116" s="418"/>
      <c r="BT116" s="418"/>
      <c r="BU116" s="418"/>
      <c r="BV116" s="418"/>
      <c r="BW116" s="418"/>
      <c r="BX116" s="418"/>
      <c r="BY116" s="418"/>
      <c r="BZ116" s="418"/>
      <c r="CA116" s="418"/>
      <c r="CB116" s="418"/>
      <c r="CC116" s="418"/>
      <c r="CD116" s="418"/>
      <c r="CE116" s="418"/>
      <c r="CF116" s="418"/>
      <c r="CG116" s="418"/>
      <c r="CH116" s="418"/>
      <c r="CI116" s="418"/>
      <c r="CJ116" s="418"/>
      <c r="CK116" s="418"/>
      <c r="CL116" s="418"/>
      <c r="CM116" s="418"/>
      <c r="CN116" s="418"/>
      <c r="CO116" s="418"/>
      <c r="CP116" s="418"/>
      <c r="CQ116" s="418"/>
      <c r="CR116" s="418"/>
      <c r="CS116" s="418"/>
      <c r="CT116" s="418"/>
      <c r="CU116" s="418"/>
      <c r="CV116" s="418"/>
      <c r="CW116" s="418"/>
      <c r="CX116" s="418"/>
      <c r="CY116" s="418"/>
      <c r="CZ116" s="418"/>
      <c r="DA116" s="418"/>
      <c r="DB116" s="418"/>
      <c r="DC116" s="418"/>
      <c r="DD116" s="418"/>
      <c r="DE116" s="418"/>
      <c r="DF116" s="418"/>
      <c r="DG116" s="418"/>
      <c r="DH116" s="418"/>
      <c r="DI116" s="418"/>
      <c r="DJ116" s="418"/>
      <c r="DK116" s="418"/>
      <c r="DL116" s="418"/>
      <c r="DM116" s="418"/>
      <c r="DN116" s="418"/>
      <c r="DO116" s="418"/>
      <c r="DP116" s="418"/>
      <c r="DQ116" s="418"/>
      <c r="DR116" s="418"/>
      <c r="DS116" s="418"/>
      <c r="DT116" s="418"/>
      <c r="DU116" s="418"/>
      <c r="DV116" s="418"/>
      <c r="DW116" s="418"/>
      <c r="DX116" s="418"/>
      <c r="DY116" s="418"/>
      <c r="DZ116" s="418"/>
      <c r="EA116" s="418"/>
      <c r="EB116" s="418"/>
      <c r="EC116" s="418"/>
      <c r="ED116" s="418"/>
      <c r="EE116" s="418"/>
      <c r="EF116" s="418"/>
      <c r="EG116" s="418"/>
      <c r="EH116" s="418"/>
      <c r="EI116" s="418"/>
      <c r="EJ116" s="418"/>
      <c r="EK116" s="418"/>
      <c r="EL116" s="418"/>
      <c r="EM116" s="418"/>
      <c r="EN116" s="418"/>
      <c r="EO116" s="418"/>
      <c r="EP116" s="418"/>
      <c r="EQ116" s="418"/>
      <c r="ER116" s="418"/>
      <c r="ES116" s="418"/>
      <c r="ET116" s="418"/>
      <c r="EU116" s="418"/>
      <c r="EV116" s="418"/>
      <c r="EW116" s="418"/>
      <c r="EX116" s="418"/>
      <c r="EY116" s="418"/>
      <c r="EZ116" s="418"/>
      <c r="FA116" s="418"/>
      <c r="FB116" s="418"/>
      <c r="FC116" s="418"/>
      <c r="FD116" s="418"/>
      <c r="FE116" s="418"/>
      <c r="FF116" s="418"/>
      <c r="FG116" s="418"/>
      <c r="FH116" s="418"/>
      <c r="FI116" s="418"/>
      <c r="FJ116" s="418"/>
      <c r="FK116" s="418"/>
      <c r="FL116" s="418"/>
      <c r="FM116" s="418"/>
      <c r="FN116" s="418"/>
      <c r="FO116" s="418"/>
      <c r="FP116" s="418"/>
      <c r="FQ116" s="418"/>
      <c r="FR116" s="418"/>
      <c r="FS116" s="418"/>
      <c r="FT116" s="418"/>
      <c r="FU116" s="418"/>
      <c r="FV116" s="418"/>
      <c r="FW116" s="418"/>
      <c r="FX116" s="418"/>
      <c r="FY116" s="418"/>
      <c r="FZ116" s="418"/>
      <c r="GA116" s="418"/>
      <c r="GB116" s="418"/>
      <c r="GC116" s="418"/>
      <c r="GD116" s="418"/>
      <c r="GE116" s="418"/>
      <c r="GF116" s="418"/>
      <c r="GG116" s="418"/>
      <c r="GH116" s="418"/>
      <c r="GI116" s="418"/>
      <c r="GJ116" s="418"/>
      <c r="GK116" s="418"/>
      <c r="GL116" s="418"/>
      <c r="GM116" s="418"/>
      <c r="GN116" s="418"/>
      <c r="GO116" s="418"/>
      <c r="GP116" s="418"/>
      <c r="GQ116" s="418"/>
      <c r="GR116" s="418"/>
      <c r="GS116" s="418"/>
      <c r="GT116" s="418"/>
      <c r="GU116" s="418"/>
      <c r="GV116" s="418"/>
      <c r="GW116" s="418"/>
      <c r="GX116" s="418"/>
      <c r="GY116" s="418"/>
      <c r="GZ116" s="418"/>
      <c r="HA116" s="418"/>
      <c r="HB116" s="418"/>
      <c r="HC116" s="418"/>
      <c r="HD116" s="418"/>
      <c r="HE116" s="418"/>
      <c r="HF116" s="418"/>
      <c r="HG116" s="418"/>
      <c r="HH116" s="418"/>
      <c r="HI116" s="418"/>
      <c r="HJ116" s="418"/>
      <c r="HK116" s="418"/>
      <c r="HL116" s="418"/>
      <c r="HM116" s="418"/>
      <c r="HN116" s="418"/>
      <c r="HO116" s="418"/>
      <c r="HP116" s="418"/>
      <c r="HQ116" s="418"/>
      <c r="HR116" s="418"/>
      <c r="HS116" s="418"/>
      <c r="HT116" s="418"/>
      <c r="HU116" s="418"/>
      <c r="HV116" s="418"/>
      <c r="HW116" s="418"/>
      <c r="HX116" s="418"/>
      <c r="HY116" s="418"/>
      <c r="HZ116" s="418"/>
      <c r="IA116" s="418"/>
      <c r="IB116" s="418"/>
      <c r="IC116" s="418"/>
      <c r="ID116" s="418"/>
      <c r="IE116" s="418"/>
      <c r="IF116" s="418"/>
      <c r="IG116" s="418"/>
      <c r="IH116" s="418"/>
      <c r="II116" s="418"/>
      <c r="IJ116" s="418"/>
      <c r="IK116" s="418"/>
      <c r="IL116" s="418"/>
      <c r="IM116" s="418"/>
      <c r="IN116" s="418"/>
      <c r="IO116" s="418"/>
      <c r="IP116" s="418"/>
      <c r="IQ116" s="418"/>
      <c r="IR116" s="418"/>
      <c r="IS116" s="418"/>
      <c r="IT116" s="418"/>
      <c r="IU116" s="418"/>
      <c r="IV116" s="418"/>
    </row>
    <row r="117" spans="1:256" ht="12.75" customHeight="1">
      <c r="A117" s="237">
        <v>1</v>
      </c>
      <c r="B117" s="197" t="s">
        <v>152</v>
      </c>
      <c r="C117" s="226"/>
      <c r="D117" s="142"/>
      <c r="E117" s="715"/>
      <c r="F117" s="235"/>
      <c r="G117" s="532"/>
      <c r="H117" s="47"/>
      <c r="I117" s="421"/>
      <c r="J117" s="588"/>
      <c r="K117" s="421"/>
      <c r="L117" s="421"/>
      <c r="M117" s="421"/>
      <c r="N117" s="421"/>
      <c r="O117" s="421"/>
      <c r="P117" s="421"/>
      <c r="Q117" s="421"/>
      <c r="R117" s="421"/>
      <c r="S117" s="421"/>
      <c r="T117" s="421"/>
      <c r="U117" s="421"/>
      <c r="V117" s="421"/>
      <c r="W117" s="421"/>
      <c r="X117" s="421"/>
      <c r="Y117" s="421"/>
      <c r="Z117" s="421"/>
      <c r="AA117" s="421"/>
      <c r="AB117" s="421"/>
      <c r="AC117" s="421"/>
      <c r="AD117" s="421"/>
      <c r="AE117" s="421"/>
      <c r="AF117" s="421"/>
      <c r="AG117" s="421"/>
      <c r="AH117" s="421"/>
      <c r="AI117" s="418"/>
      <c r="AJ117" s="418"/>
      <c r="AK117" s="418"/>
      <c r="AL117" s="418"/>
      <c r="AM117" s="418"/>
      <c r="AN117" s="418"/>
      <c r="AO117" s="418"/>
      <c r="AP117" s="418"/>
      <c r="AQ117" s="418"/>
      <c r="AR117" s="418"/>
      <c r="AS117" s="418"/>
      <c r="AT117" s="418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418"/>
      <c r="BE117" s="418"/>
      <c r="BF117" s="418"/>
      <c r="BG117" s="418"/>
      <c r="BH117" s="418"/>
      <c r="BI117" s="418"/>
      <c r="BJ117" s="418"/>
      <c r="BK117" s="418"/>
      <c r="BL117" s="418"/>
      <c r="BM117" s="418"/>
      <c r="BN117" s="418"/>
      <c r="BO117" s="418"/>
      <c r="BP117" s="418"/>
      <c r="BQ117" s="418"/>
      <c r="BR117" s="418"/>
      <c r="BS117" s="418"/>
      <c r="BT117" s="418"/>
      <c r="BU117" s="418"/>
      <c r="BV117" s="418"/>
      <c r="BW117" s="418"/>
      <c r="BX117" s="418"/>
      <c r="BY117" s="418"/>
      <c r="BZ117" s="418"/>
      <c r="CA117" s="418"/>
      <c r="CB117" s="418"/>
      <c r="CC117" s="418"/>
      <c r="CD117" s="418"/>
      <c r="CE117" s="418"/>
      <c r="CF117" s="418"/>
      <c r="CG117" s="418"/>
      <c r="CH117" s="418"/>
      <c r="CI117" s="418"/>
      <c r="CJ117" s="418"/>
      <c r="CK117" s="418"/>
      <c r="CL117" s="418"/>
      <c r="CM117" s="418"/>
      <c r="CN117" s="418"/>
      <c r="CO117" s="418"/>
      <c r="CP117" s="418"/>
      <c r="CQ117" s="418"/>
      <c r="CR117" s="418"/>
      <c r="CS117" s="418"/>
      <c r="CT117" s="418"/>
      <c r="CU117" s="418"/>
      <c r="CV117" s="418"/>
      <c r="CW117" s="418"/>
      <c r="CX117" s="418"/>
      <c r="CY117" s="418"/>
      <c r="CZ117" s="418"/>
      <c r="DA117" s="418"/>
      <c r="DB117" s="418"/>
      <c r="DC117" s="418"/>
      <c r="DD117" s="418"/>
      <c r="DE117" s="418"/>
      <c r="DF117" s="418"/>
      <c r="DG117" s="418"/>
      <c r="DH117" s="418"/>
      <c r="DI117" s="418"/>
      <c r="DJ117" s="418"/>
      <c r="DK117" s="418"/>
      <c r="DL117" s="418"/>
      <c r="DM117" s="418"/>
      <c r="DN117" s="418"/>
      <c r="DO117" s="418"/>
      <c r="DP117" s="418"/>
      <c r="DQ117" s="418"/>
      <c r="DR117" s="418"/>
      <c r="DS117" s="418"/>
      <c r="DT117" s="418"/>
      <c r="DU117" s="418"/>
      <c r="DV117" s="418"/>
      <c r="DW117" s="418"/>
      <c r="DX117" s="418"/>
      <c r="DY117" s="418"/>
      <c r="DZ117" s="418"/>
      <c r="EA117" s="418"/>
      <c r="EB117" s="418"/>
      <c r="EC117" s="418"/>
      <c r="ED117" s="418"/>
      <c r="EE117" s="418"/>
      <c r="EF117" s="418"/>
      <c r="EG117" s="418"/>
      <c r="EH117" s="418"/>
      <c r="EI117" s="418"/>
      <c r="EJ117" s="418"/>
      <c r="EK117" s="418"/>
      <c r="EL117" s="418"/>
      <c r="EM117" s="418"/>
      <c r="EN117" s="418"/>
      <c r="EO117" s="418"/>
      <c r="EP117" s="418"/>
      <c r="EQ117" s="418"/>
      <c r="ER117" s="418"/>
      <c r="ES117" s="418"/>
      <c r="ET117" s="418"/>
      <c r="EU117" s="418"/>
      <c r="EV117" s="418"/>
      <c r="EW117" s="418"/>
      <c r="EX117" s="418"/>
      <c r="EY117" s="418"/>
      <c r="EZ117" s="418"/>
      <c r="FA117" s="418"/>
      <c r="FB117" s="418"/>
      <c r="FC117" s="418"/>
      <c r="FD117" s="418"/>
      <c r="FE117" s="418"/>
      <c r="FF117" s="418"/>
      <c r="FG117" s="418"/>
      <c r="FH117" s="418"/>
      <c r="FI117" s="418"/>
      <c r="FJ117" s="418"/>
      <c r="FK117" s="418"/>
      <c r="FL117" s="418"/>
      <c r="FM117" s="418"/>
      <c r="FN117" s="418"/>
      <c r="FO117" s="418"/>
      <c r="FP117" s="418"/>
      <c r="FQ117" s="418"/>
      <c r="FR117" s="418"/>
      <c r="FS117" s="418"/>
      <c r="FT117" s="418"/>
      <c r="FU117" s="418"/>
      <c r="FV117" s="418"/>
      <c r="FW117" s="418"/>
      <c r="FX117" s="418"/>
      <c r="FY117" s="418"/>
      <c r="FZ117" s="418"/>
      <c r="GA117" s="418"/>
      <c r="GB117" s="418"/>
      <c r="GC117" s="418"/>
      <c r="GD117" s="418"/>
      <c r="GE117" s="418"/>
      <c r="GF117" s="418"/>
      <c r="GG117" s="418"/>
      <c r="GH117" s="418"/>
      <c r="GI117" s="418"/>
      <c r="GJ117" s="418"/>
      <c r="GK117" s="418"/>
      <c r="GL117" s="418"/>
      <c r="GM117" s="418"/>
      <c r="GN117" s="418"/>
      <c r="GO117" s="418"/>
      <c r="GP117" s="418"/>
      <c r="GQ117" s="418"/>
      <c r="GR117" s="418"/>
      <c r="GS117" s="418"/>
      <c r="GT117" s="418"/>
      <c r="GU117" s="418"/>
      <c r="GV117" s="418"/>
      <c r="GW117" s="418"/>
      <c r="GX117" s="418"/>
      <c r="GY117" s="418"/>
      <c r="GZ117" s="418"/>
      <c r="HA117" s="418"/>
      <c r="HB117" s="418"/>
      <c r="HC117" s="418"/>
      <c r="HD117" s="418"/>
      <c r="HE117" s="418"/>
      <c r="HF117" s="418"/>
      <c r="HG117" s="418"/>
      <c r="HH117" s="418"/>
      <c r="HI117" s="418"/>
      <c r="HJ117" s="418"/>
      <c r="HK117" s="418"/>
      <c r="HL117" s="418"/>
      <c r="HM117" s="418"/>
      <c r="HN117" s="418"/>
      <c r="HO117" s="418"/>
      <c r="HP117" s="418"/>
      <c r="HQ117" s="418"/>
      <c r="HR117" s="418"/>
      <c r="HS117" s="418"/>
      <c r="HT117" s="418"/>
      <c r="HU117" s="418"/>
      <c r="HV117" s="418"/>
      <c r="HW117" s="418"/>
      <c r="HX117" s="418"/>
      <c r="HY117" s="418"/>
      <c r="HZ117" s="418"/>
      <c r="IA117" s="418"/>
      <c r="IB117" s="418"/>
      <c r="IC117" s="418"/>
      <c r="ID117" s="418"/>
      <c r="IE117" s="418"/>
      <c r="IF117" s="418"/>
      <c r="IG117" s="418"/>
      <c r="IH117" s="418"/>
      <c r="II117" s="418"/>
      <c r="IJ117" s="418"/>
      <c r="IK117" s="418"/>
      <c r="IL117" s="418"/>
      <c r="IM117" s="418"/>
      <c r="IN117" s="418"/>
      <c r="IO117" s="418"/>
      <c r="IP117" s="418"/>
      <c r="IQ117" s="418"/>
      <c r="IR117" s="418"/>
      <c r="IS117" s="418"/>
      <c r="IT117" s="418"/>
      <c r="IU117" s="418"/>
      <c r="IV117" s="418"/>
    </row>
    <row r="118" spans="1:256" ht="12.75" customHeight="1">
      <c r="A118" s="238">
        <v>1.1000000000000001</v>
      </c>
      <c r="B118" s="206" t="s">
        <v>49</v>
      </c>
      <c r="C118" s="226">
        <v>3</v>
      </c>
      <c r="D118" s="142" t="s">
        <v>104</v>
      </c>
      <c r="E118" s="716"/>
      <c r="F118" s="225">
        <f>C118*E118</f>
        <v>0</v>
      </c>
      <c r="G118" s="532"/>
      <c r="H118" s="47"/>
      <c r="I118" s="421"/>
      <c r="J118" s="588"/>
      <c r="K118" s="421"/>
      <c r="L118" s="421"/>
      <c r="M118" s="421"/>
      <c r="N118" s="421"/>
      <c r="O118" s="421"/>
      <c r="P118" s="421"/>
      <c r="Q118" s="421"/>
      <c r="R118" s="421"/>
      <c r="S118" s="421"/>
      <c r="T118" s="421"/>
      <c r="U118" s="421"/>
      <c r="V118" s="421"/>
      <c r="W118" s="421"/>
      <c r="X118" s="421"/>
      <c r="Y118" s="421"/>
      <c r="Z118" s="421"/>
      <c r="AA118" s="421"/>
      <c r="AB118" s="421"/>
      <c r="AC118" s="421"/>
      <c r="AD118" s="421"/>
      <c r="AE118" s="421"/>
      <c r="AF118" s="421"/>
      <c r="AG118" s="421"/>
      <c r="AH118" s="421"/>
      <c r="AI118" s="418"/>
      <c r="AJ118" s="418"/>
      <c r="AK118" s="418"/>
      <c r="AL118" s="418"/>
      <c r="AM118" s="418"/>
      <c r="AN118" s="418"/>
      <c r="AO118" s="418"/>
      <c r="AP118" s="418"/>
      <c r="AQ118" s="418"/>
      <c r="AR118" s="418"/>
      <c r="AS118" s="418"/>
      <c r="AT118" s="418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418"/>
      <c r="BF118" s="418"/>
      <c r="BG118" s="418"/>
      <c r="BH118" s="418"/>
      <c r="BI118" s="418"/>
      <c r="BJ118" s="418"/>
      <c r="BK118" s="418"/>
      <c r="BL118" s="418"/>
      <c r="BM118" s="418"/>
      <c r="BN118" s="418"/>
      <c r="BO118" s="418"/>
      <c r="BP118" s="418"/>
      <c r="BQ118" s="418"/>
      <c r="BR118" s="418"/>
      <c r="BS118" s="418"/>
      <c r="BT118" s="418"/>
      <c r="BU118" s="418"/>
      <c r="BV118" s="418"/>
      <c r="BW118" s="418"/>
      <c r="BX118" s="418"/>
      <c r="BY118" s="418"/>
      <c r="BZ118" s="418"/>
      <c r="CA118" s="418"/>
      <c r="CB118" s="418"/>
      <c r="CC118" s="418"/>
      <c r="CD118" s="418"/>
      <c r="CE118" s="418"/>
      <c r="CF118" s="418"/>
      <c r="CG118" s="418"/>
      <c r="CH118" s="418"/>
      <c r="CI118" s="418"/>
      <c r="CJ118" s="418"/>
      <c r="CK118" s="418"/>
      <c r="CL118" s="418"/>
      <c r="CM118" s="418"/>
      <c r="CN118" s="418"/>
      <c r="CO118" s="418"/>
      <c r="CP118" s="418"/>
      <c r="CQ118" s="418"/>
      <c r="CR118" s="418"/>
      <c r="CS118" s="418"/>
      <c r="CT118" s="418"/>
      <c r="CU118" s="418"/>
      <c r="CV118" s="418"/>
      <c r="CW118" s="418"/>
      <c r="CX118" s="418"/>
      <c r="CY118" s="418"/>
      <c r="CZ118" s="418"/>
      <c r="DA118" s="418"/>
      <c r="DB118" s="418"/>
      <c r="DC118" s="418"/>
      <c r="DD118" s="418"/>
      <c r="DE118" s="418"/>
      <c r="DF118" s="418"/>
      <c r="DG118" s="418"/>
      <c r="DH118" s="418"/>
      <c r="DI118" s="418"/>
      <c r="DJ118" s="418"/>
      <c r="DK118" s="418"/>
      <c r="DL118" s="418"/>
      <c r="DM118" s="418"/>
      <c r="DN118" s="418"/>
      <c r="DO118" s="418"/>
      <c r="DP118" s="418"/>
      <c r="DQ118" s="418"/>
      <c r="DR118" s="418"/>
      <c r="DS118" s="418"/>
      <c r="DT118" s="418"/>
      <c r="DU118" s="418"/>
      <c r="DV118" s="418"/>
      <c r="DW118" s="418"/>
      <c r="DX118" s="418"/>
      <c r="DY118" s="418"/>
      <c r="DZ118" s="418"/>
      <c r="EA118" s="418"/>
      <c r="EB118" s="418"/>
      <c r="EC118" s="418"/>
      <c r="ED118" s="418"/>
      <c r="EE118" s="418"/>
      <c r="EF118" s="418"/>
      <c r="EG118" s="418"/>
      <c r="EH118" s="418"/>
      <c r="EI118" s="418"/>
      <c r="EJ118" s="418"/>
      <c r="EK118" s="418"/>
      <c r="EL118" s="418"/>
      <c r="EM118" s="418"/>
      <c r="EN118" s="418"/>
      <c r="EO118" s="418"/>
      <c r="EP118" s="418"/>
      <c r="EQ118" s="418"/>
      <c r="ER118" s="418"/>
      <c r="ES118" s="418"/>
      <c r="ET118" s="418"/>
      <c r="EU118" s="418"/>
      <c r="EV118" s="418"/>
      <c r="EW118" s="418"/>
      <c r="EX118" s="418"/>
      <c r="EY118" s="418"/>
      <c r="EZ118" s="418"/>
      <c r="FA118" s="418"/>
      <c r="FB118" s="418"/>
      <c r="FC118" s="418"/>
      <c r="FD118" s="418"/>
      <c r="FE118" s="418"/>
      <c r="FF118" s="418"/>
      <c r="FG118" s="418"/>
      <c r="FH118" s="418"/>
      <c r="FI118" s="418"/>
      <c r="FJ118" s="418"/>
      <c r="FK118" s="418"/>
      <c r="FL118" s="418"/>
      <c r="FM118" s="418"/>
      <c r="FN118" s="418"/>
      <c r="FO118" s="418"/>
      <c r="FP118" s="418"/>
      <c r="FQ118" s="418"/>
      <c r="FR118" s="418"/>
      <c r="FS118" s="418"/>
      <c r="FT118" s="418"/>
      <c r="FU118" s="418"/>
      <c r="FV118" s="418"/>
      <c r="FW118" s="418"/>
      <c r="FX118" s="418"/>
      <c r="FY118" s="418"/>
      <c r="FZ118" s="418"/>
      <c r="GA118" s="418"/>
      <c r="GB118" s="418"/>
      <c r="GC118" s="418"/>
      <c r="GD118" s="418"/>
      <c r="GE118" s="418"/>
      <c r="GF118" s="418"/>
      <c r="GG118" s="418"/>
      <c r="GH118" s="418"/>
      <c r="GI118" s="418"/>
      <c r="GJ118" s="418"/>
      <c r="GK118" s="418"/>
      <c r="GL118" s="418"/>
      <c r="GM118" s="418"/>
      <c r="GN118" s="418"/>
      <c r="GO118" s="418"/>
      <c r="GP118" s="418"/>
      <c r="GQ118" s="418"/>
      <c r="GR118" s="418"/>
      <c r="GS118" s="418"/>
      <c r="GT118" s="418"/>
      <c r="GU118" s="418"/>
      <c r="GV118" s="418"/>
      <c r="GW118" s="418"/>
      <c r="GX118" s="418"/>
      <c r="GY118" s="418"/>
      <c r="GZ118" s="418"/>
      <c r="HA118" s="418"/>
      <c r="HB118" s="418"/>
      <c r="HC118" s="418"/>
      <c r="HD118" s="418"/>
      <c r="HE118" s="418"/>
      <c r="HF118" s="418"/>
      <c r="HG118" s="418"/>
      <c r="HH118" s="418"/>
      <c r="HI118" s="418"/>
      <c r="HJ118" s="418"/>
      <c r="HK118" s="418"/>
      <c r="HL118" s="418"/>
      <c r="HM118" s="418"/>
      <c r="HN118" s="418"/>
      <c r="HO118" s="418"/>
      <c r="HP118" s="418"/>
      <c r="HQ118" s="418"/>
      <c r="HR118" s="418"/>
      <c r="HS118" s="418"/>
      <c r="HT118" s="418"/>
      <c r="HU118" s="418"/>
      <c r="HV118" s="418"/>
      <c r="HW118" s="418"/>
      <c r="HX118" s="418"/>
      <c r="HY118" s="418"/>
      <c r="HZ118" s="418"/>
      <c r="IA118" s="418"/>
      <c r="IB118" s="418"/>
      <c r="IC118" s="418"/>
      <c r="ID118" s="418"/>
      <c r="IE118" s="418"/>
      <c r="IF118" s="418"/>
      <c r="IG118" s="418"/>
      <c r="IH118" s="418"/>
      <c r="II118" s="418"/>
      <c r="IJ118" s="418"/>
      <c r="IK118" s="418"/>
      <c r="IL118" s="418"/>
      <c r="IM118" s="418"/>
      <c r="IN118" s="418"/>
      <c r="IO118" s="418"/>
      <c r="IP118" s="418"/>
      <c r="IQ118" s="418"/>
      <c r="IR118" s="418"/>
      <c r="IS118" s="418"/>
      <c r="IT118" s="418"/>
      <c r="IU118" s="418"/>
      <c r="IV118" s="418"/>
    </row>
    <row r="119" spans="1:256" ht="12.75" customHeight="1">
      <c r="A119" s="238">
        <v>1.2</v>
      </c>
      <c r="B119" s="228" t="s">
        <v>39</v>
      </c>
      <c r="C119" s="226">
        <v>1</v>
      </c>
      <c r="D119" s="142" t="s">
        <v>4</v>
      </c>
      <c r="E119" s="716"/>
      <c r="F119" s="225">
        <f>C119*E119</f>
        <v>0</v>
      </c>
      <c r="G119" s="532"/>
      <c r="H119" s="421"/>
      <c r="I119" s="421"/>
      <c r="J119" s="588"/>
      <c r="K119" s="421"/>
      <c r="L119" s="421"/>
      <c r="M119" s="421"/>
      <c r="N119" s="421"/>
      <c r="O119" s="421"/>
      <c r="P119" s="421"/>
      <c r="Q119" s="421"/>
      <c r="R119" s="421"/>
      <c r="S119" s="421"/>
      <c r="T119" s="421"/>
      <c r="U119" s="421"/>
      <c r="V119" s="421"/>
      <c r="W119" s="421"/>
      <c r="X119" s="421"/>
      <c r="Y119" s="421"/>
      <c r="Z119" s="421"/>
      <c r="AA119" s="421"/>
      <c r="AB119" s="421"/>
      <c r="AC119" s="421"/>
      <c r="AD119" s="421"/>
      <c r="AE119" s="421"/>
      <c r="AF119" s="421"/>
      <c r="AG119" s="421"/>
      <c r="AH119" s="421"/>
      <c r="AI119" s="418"/>
      <c r="AJ119" s="418"/>
      <c r="AK119" s="418"/>
      <c r="AL119" s="418"/>
      <c r="AM119" s="418"/>
      <c r="AN119" s="418"/>
      <c r="AO119" s="418"/>
      <c r="AP119" s="418"/>
      <c r="AQ119" s="418"/>
      <c r="AR119" s="418"/>
      <c r="AS119" s="418"/>
      <c r="AT119" s="418"/>
      <c r="AU119" s="418"/>
      <c r="AV119" s="418"/>
      <c r="AW119" s="418"/>
      <c r="AX119" s="418"/>
      <c r="AY119" s="418"/>
      <c r="AZ119" s="418"/>
      <c r="BA119" s="418"/>
      <c r="BB119" s="418"/>
      <c r="BC119" s="418"/>
      <c r="BD119" s="418"/>
      <c r="BE119" s="418"/>
      <c r="BF119" s="418"/>
      <c r="BG119" s="418"/>
      <c r="BH119" s="418"/>
      <c r="BI119" s="418"/>
      <c r="BJ119" s="418"/>
      <c r="BK119" s="418"/>
      <c r="BL119" s="418"/>
      <c r="BM119" s="418"/>
      <c r="BN119" s="418"/>
      <c r="BO119" s="418"/>
      <c r="BP119" s="418"/>
      <c r="BQ119" s="418"/>
      <c r="BR119" s="418"/>
      <c r="BS119" s="418"/>
      <c r="BT119" s="418"/>
      <c r="BU119" s="418"/>
      <c r="BV119" s="418"/>
      <c r="BW119" s="418"/>
      <c r="BX119" s="418"/>
      <c r="BY119" s="418"/>
      <c r="BZ119" s="418"/>
      <c r="CA119" s="418"/>
      <c r="CB119" s="418"/>
      <c r="CC119" s="418"/>
      <c r="CD119" s="418"/>
      <c r="CE119" s="418"/>
      <c r="CF119" s="418"/>
      <c r="CG119" s="418"/>
      <c r="CH119" s="418"/>
      <c r="CI119" s="418"/>
      <c r="CJ119" s="418"/>
      <c r="CK119" s="418"/>
      <c r="CL119" s="418"/>
      <c r="CM119" s="418"/>
      <c r="CN119" s="418"/>
      <c r="CO119" s="418"/>
      <c r="CP119" s="418"/>
      <c r="CQ119" s="418"/>
      <c r="CR119" s="418"/>
      <c r="CS119" s="418"/>
      <c r="CT119" s="418"/>
      <c r="CU119" s="418"/>
      <c r="CV119" s="418"/>
      <c r="CW119" s="418"/>
      <c r="CX119" s="418"/>
      <c r="CY119" s="418"/>
      <c r="CZ119" s="418"/>
      <c r="DA119" s="418"/>
      <c r="DB119" s="418"/>
      <c r="DC119" s="418"/>
      <c r="DD119" s="418"/>
      <c r="DE119" s="418"/>
      <c r="DF119" s="418"/>
      <c r="DG119" s="418"/>
      <c r="DH119" s="418"/>
      <c r="DI119" s="418"/>
      <c r="DJ119" s="418"/>
      <c r="DK119" s="418"/>
      <c r="DL119" s="418"/>
      <c r="DM119" s="418"/>
      <c r="DN119" s="418"/>
      <c r="DO119" s="418"/>
      <c r="DP119" s="418"/>
      <c r="DQ119" s="418"/>
      <c r="DR119" s="418"/>
      <c r="DS119" s="418"/>
      <c r="DT119" s="418"/>
      <c r="DU119" s="418"/>
      <c r="DV119" s="418"/>
      <c r="DW119" s="418"/>
      <c r="DX119" s="418"/>
      <c r="DY119" s="418"/>
      <c r="DZ119" s="418"/>
      <c r="EA119" s="418"/>
      <c r="EB119" s="418"/>
      <c r="EC119" s="418"/>
      <c r="ED119" s="418"/>
      <c r="EE119" s="418"/>
      <c r="EF119" s="418"/>
      <c r="EG119" s="418"/>
      <c r="EH119" s="418"/>
      <c r="EI119" s="418"/>
      <c r="EJ119" s="418"/>
      <c r="EK119" s="418"/>
      <c r="EL119" s="418"/>
      <c r="EM119" s="418"/>
      <c r="EN119" s="418"/>
      <c r="EO119" s="418"/>
      <c r="EP119" s="418"/>
      <c r="EQ119" s="418"/>
      <c r="ER119" s="418"/>
      <c r="ES119" s="418"/>
      <c r="ET119" s="418"/>
      <c r="EU119" s="418"/>
      <c r="EV119" s="418"/>
      <c r="EW119" s="418"/>
      <c r="EX119" s="418"/>
      <c r="EY119" s="418"/>
      <c r="EZ119" s="418"/>
      <c r="FA119" s="418"/>
      <c r="FB119" s="418"/>
      <c r="FC119" s="418"/>
      <c r="FD119" s="418"/>
      <c r="FE119" s="418"/>
      <c r="FF119" s="418"/>
      <c r="FG119" s="418"/>
      <c r="FH119" s="418"/>
      <c r="FI119" s="418"/>
      <c r="FJ119" s="418"/>
      <c r="FK119" s="418"/>
      <c r="FL119" s="418"/>
      <c r="FM119" s="418"/>
      <c r="FN119" s="418"/>
      <c r="FO119" s="418"/>
      <c r="FP119" s="418"/>
      <c r="FQ119" s="418"/>
      <c r="FR119" s="418"/>
      <c r="FS119" s="418"/>
      <c r="FT119" s="418"/>
      <c r="FU119" s="418"/>
      <c r="FV119" s="418"/>
      <c r="FW119" s="418"/>
      <c r="FX119" s="418"/>
      <c r="FY119" s="418"/>
      <c r="FZ119" s="418"/>
      <c r="GA119" s="418"/>
      <c r="GB119" s="418"/>
      <c r="GC119" s="418"/>
      <c r="GD119" s="418"/>
      <c r="GE119" s="418"/>
      <c r="GF119" s="418"/>
      <c r="GG119" s="418"/>
      <c r="GH119" s="418"/>
      <c r="GI119" s="418"/>
      <c r="GJ119" s="418"/>
      <c r="GK119" s="418"/>
      <c r="GL119" s="418"/>
      <c r="GM119" s="418"/>
      <c r="GN119" s="418"/>
      <c r="GO119" s="418"/>
      <c r="GP119" s="418"/>
      <c r="GQ119" s="418"/>
      <c r="GR119" s="418"/>
      <c r="GS119" s="418"/>
      <c r="GT119" s="418"/>
      <c r="GU119" s="418"/>
      <c r="GV119" s="418"/>
      <c r="GW119" s="418"/>
      <c r="GX119" s="418"/>
      <c r="GY119" s="418"/>
      <c r="GZ119" s="418"/>
      <c r="HA119" s="418"/>
      <c r="HB119" s="418"/>
      <c r="HC119" s="418"/>
      <c r="HD119" s="418"/>
      <c r="HE119" s="418"/>
      <c r="HF119" s="418"/>
      <c r="HG119" s="418"/>
      <c r="HH119" s="418"/>
      <c r="HI119" s="418"/>
      <c r="HJ119" s="418"/>
      <c r="HK119" s="418"/>
      <c r="HL119" s="418"/>
      <c r="HM119" s="418"/>
      <c r="HN119" s="418"/>
      <c r="HO119" s="418"/>
      <c r="HP119" s="418"/>
      <c r="HQ119" s="418"/>
      <c r="HR119" s="418"/>
      <c r="HS119" s="418"/>
      <c r="HT119" s="418"/>
      <c r="HU119" s="418"/>
      <c r="HV119" s="418"/>
      <c r="HW119" s="418"/>
      <c r="HX119" s="418"/>
      <c r="HY119" s="418"/>
      <c r="HZ119" s="418"/>
      <c r="IA119" s="418"/>
      <c r="IB119" s="418"/>
      <c r="IC119" s="418"/>
      <c r="ID119" s="418"/>
      <c r="IE119" s="418"/>
      <c r="IF119" s="418"/>
      <c r="IG119" s="418"/>
      <c r="IH119" s="418"/>
      <c r="II119" s="418"/>
      <c r="IJ119" s="418"/>
      <c r="IK119" s="418"/>
      <c r="IL119" s="418"/>
      <c r="IM119" s="418"/>
      <c r="IN119" s="418"/>
      <c r="IO119" s="418"/>
      <c r="IP119" s="418"/>
      <c r="IQ119" s="418"/>
      <c r="IR119" s="418"/>
      <c r="IS119" s="418"/>
      <c r="IT119" s="418"/>
      <c r="IU119" s="418"/>
      <c r="IV119" s="418"/>
    </row>
    <row r="120" spans="1:256" ht="12.75" customHeight="1">
      <c r="A120" s="528"/>
      <c r="B120" s="529"/>
      <c r="C120" s="286"/>
      <c r="D120" s="287"/>
      <c r="E120" s="717"/>
      <c r="F120" s="288"/>
      <c r="G120" s="532"/>
      <c r="H120" s="421"/>
      <c r="I120" s="421"/>
      <c r="J120" s="588"/>
      <c r="K120" s="421"/>
      <c r="L120" s="421"/>
      <c r="M120" s="421"/>
      <c r="N120" s="421"/>
      <c r="O120" s="421"/>
      <c r="P120" s="421"/>
      <c r="Q120" s="421"/>
      <c r="R120" s="421"/>
      <c r="S120" s="421"/>
      <c r="T120" s="421"/>
      <c r="U120" s="421"/>
      <c r="V120" s="421"/>
      <c r="W120" s="421"/>
      <c r="X120" s="421"/>
      <c r="Y120" s="421"/>
      <c r="Z120" s="421"/>
      <c r="AA120" s="421"/>
      <c r="AB120" s="421"/>
      <c r="AC120" s="421"/>
      <c r="AD120" s="421"/>
      <c r="AE120" s="421"/>
      <c r="AF120" s="421"/>
      <c r="AG120" s="421"/>
      <c r="AH120" s="421"/>
      <c r="AI120" s="418"/>
      <c r="AJ120" s="418"/>
      <c r="AK120" s="418"/>
      <c r="AL120" s="418"/>
      <c r="AM120" s="418"/>
      <c r="AN120" s="418"/>
      <c r="AO120" s="418"/>
      <c r="AP120" s="418"/>
      <c r="AQ120" s="418"/>
      <c r="AR120" s="418"/>
      <c r="AS120" s="418"/>
      <c r="AT120" s="418"/>
      <c r="AU120" s="418"/>
      <c r="AV120" s="418"/>
      <c r="AW120" s="418"/>
      <c r="AX120" s="418"/>
      <c r="AY120" s="418"/>
      <c r="AZ120" s="418"/>
      <c r="BA120" s="418"/>
      <c r="BB120" s="418"/>
      <c r="BC120" s="418"/>
      <c r="BD120" s="418"/>
      <c r="BE120" s="418"/>
      <c r="BF120" s="418"/>
      <c r="BG120" s="418"/>
      <c r="BH120" s="418"/>
      <c r="BI120" s="418"/>
      <c r="BJ120" s="418"/>
      <c r="BK120" s="418"/>
      <c r="BL120" s="418"/>
      <c r="BM120" s="418"/>
      <c r="BN120" s="418"/>
      <c r="BO120" s="418"/>
      <c r="BP120" s="418"/>
      <c r="BQ120" s="418"/>
      <c r="BR120" s="418"/>
      <c r="BS120" s="418"/>
      <c r="BT120" s="418"/>
      <c r="BU120" s="418"/>
      <c r="BV120" s="418"/>
      <c r="BW120" s="418"/>
      <c r="BX120" s="418"/>
      <c r="BY120" s="418"/>
      <c r="BZ120" s="418"/>
      <c r="CA120" s="418"/>
      <c r="CB120" s="418"/>
      <c r="CC120" s="418"/>
      <c r="CD120" s="418"/>
      <c r="CE120" s="418"/>
      <c r="CF120" s="418"/>
      <c r="CG120" s="418"/>
      <c r="CH120" s="418"/>
      <c r="CI120" s="418"/>
      <c r="CJ120" s="418"/>
      <c r="CK120" s="418"/>
      <c r="CL120" s="418"/>
      <c r="CM120" s="418"/>
      <c r="CN120" s="418"/>
      <c r="CO120" s="418"/>
      <c r="CP120" s="418"/>
      <c r="CQ120" s="418"/>
      <c r="CR120" s="418"/>
      <c r="CS120" s="418"/>
      <c r="CT120" s="418"/>
      <c r="CU120" s="418"/>
      <c r="CV120" s="418"/>
      <c r="CW120" s="418"/>
      <c r="CX120" s="418"/>
      <c r="CY120" s="418"/>
      <c r="CZ120" s="418"/>
      <c r="DA120" s="418"/>
      <c r="DB120" s="418"/>
      <c r="DC120" s="418"/>
      <c r="DD120" s="418"/>
      <c r="DE120" s="418"/>
      <c r="DF120" s="418"/>
      <c r="DG120" s="418"/>
      <c r="DH120" s="418"/>
      <c r="DI120" s="418"/>
      <c r="DJ120" s="418"/>
      <c r="DK120" s="418"/>
      <c r="DL120" s="418"/>
      <c r="DM120" s="418"/>
      <c r="DN120" s="418"/>
      <c r="DO120" s="418"/>
      <c r="DP120" s="418"/>
      <c r="DQ120" s="418"/>
      <c r="DR120" s="418"/>
      <c r="DS120" s="418"/>
      <c r="DT120" s="418"/>
      <c r="DU120" s="418"/>
      <c r="DV120" s="418"/>
      <c r="DW120" s="418"/>
      <c r="DX120" s="418"/>
      <c r="DY120" s="418"/>
      <c r="DZ120" s="418"/>
      <c r="EA120" s="418"/>
      <c r="EB120" s="418"/>
      <c r="EC120" s="418"/>
      <c r="ED120" s="418"/>
      <c r="EE120" s="418"/>
      <c r="EF120" s="418"/>
      <c r="EG120" s="418"/>
      <c r="EH120" s="418"/>
      <c r="EI120" s="418"/>
      <c r="EJ120" s="418"/>
      <c r="EK120" s="418"/>
      <c r="EL120" s="418"/>
      <c r="EM120" s="418"/>
      <c r="EN120" s="418"/>
      <c r="EO120" s="418"/>
      <c r="EP120" s="418"/>
      <c r="EQ120" s="418"/>
      <c r="ER120" s="418"/>
      <c r="ES120" s="418"/>
      <c r="ET120" s="418"/>
      <c r="EU120" s="418"/>
      <c r="EV120" s="418"/>
      <c r="EW120" s="418"/>
      <c r="EX120" s="418"/>
      <c r="EY120" s="418"/>
      <c r="EZ120" s="418"/>
      <c r="FA120" s="418"/>
      <c r="FB120" s="418"/>
      <c r="FC120" s="418"/>
      <c r="FD120" s="418"/>
      <c r="FE120" s="418"/>
      <c r="FF120" s="418"/>
      <c r="FG120" s="418"/>
      <c r="FH120" s="418"/>
      <c r="FI120" s="418"/>
      <c r="FJ120" s="418"/>
      <c r="FK120" s="418"/>
      <c r="FL120" s="418"/>
      <c r="FM120" s="418"/>
      <c r="FN120" s="418"/>
      <c r="FO120" s="418"/>
      <c r="FP120" s="418"/>
      <c r="FQ120" s="418"/>
      <c r="FR120" s="418"/>
      <c r="FS120" s="418"/>
      <c r="FT120" s="418"/>
      <c r="FU120" s="418"/>
      <c r="FV120" s="418"/>
      <c r="FW120" s="418"/>
      <c r="FX120" s="418"/>
      <c r="FY120" s="418"/>
      <c r="FZ120" s="418"/>
      <c r="GA120" s="418"/>
      <c r="GB120" s="418"/>
      <c r="GC120" s="418"/>
      <c r="GD120" s="418"/>
      <c r="GE120" s="418"/>
      <c r="GF120" s="418"/>
      <c r="GG120" s="418"/>
      <c r="GH120" s="418"/>
      <c r="GI120" s="418"/>
      <c r="GJ120" s="418"/>
      <c r="GK120" s="418"/>
      <c r="GL120" s="418"/>
      <c r="GM120" s="418"/>
      <c r="GN120" s="418"/>
      <c r="GO120" s="418"/>
      <c r="GP120" s="418"/>
      <c r="GQ120" s="418"/>
      <c r="GR120" s="418"/>
      <c r="GS120" s="418"/>
      <c r="GT120" s="418"/>
      <c r="GU120" s="418"/>
      <c r="GV120" s="418"/>
      <c r="GW120" s="418"/>
      <c r="GX120" s="418"/>
      <c r="GY120" s="418"/>
      <c r="GZ120" s="418"/>
      <c r="HA120" s="418"/>
      <c r="HB120" s="418"/>
      <c r="HC120" s="418"/>
      <c r="HD120" s="418"/>
      <c r="HE120" s="418"/>
      <c r="HF120" s="418"/>
      <c r="HG120" s="418"/>
      <c r="HH120" s="418"/>
      <c r="HI120" s="418"/>
      <c r="HJ120" s="418"/>
      <c r="HK120" s="418"/>
      <c r="HL120" s="418"/>
      <c r="HM120" s="418"/>
      <c r="HN120" s="418"/>
      <c r="HO120" s="418"/>
      <c r="HP120" s="418"/>
      <c r="HQ120" s="418"/>
      <c r="HR120" s="418"/>
      <c r="HS120" s="418"/>
      <c r="HT120" s="418"/>
      <c r="HU120" s="418"/>
      <c r="HV120" s="418"/>
      <c r="HW120" s="418"/>
      <c r="HX120" s="418"/>
      <c r="HY120" s="418"/>
      <c r="HZ120" s="418"/>
      <c r="IA120" s="418"/>
      <c r="IB120" s="418"/>
      <c r="IC120" s="418"/>
      <c r="ID120" s="418"/>
      <c r="IE120" s="418"/>
      <c r="IF120" s="418"/>
      <c r="IG120" s="418"/>
      <c r="IH120" s="418"/>
      <c r="II120" s="418"/>
      <c r="IJ120" s="418"/>
      <c r="IK120" s="418"/>
      <c r="IL120" s="418"/>
      <c r="IM120" s="418"/>
      <c r="IN120" s="418"/>
      <c r="IO120" s="418"/>
      <c r="IP120" s="418"/>
      <c r="IQ120" s="418"/>
      <c r="IR120" s="418"/>
      <c r="IS120" s="418"/>
      <c r="IT120" s="418"/>
      <c r="IU120" s="418"/>
      <c r="IV120" s="418"/>
    </row>
    <row r="121" spans="1:256" ht="12.75" customHeight="1">
      <c r="A121" s="220">
        <v>2</v>
      </c>
      <c r="B121" s="16" t="s">
        <v>50</v>
      </c>
      <c r="C121" s="17"/>
      <c r="D121" s="112"/>
      <c r="E121" s="718"/>
      <c r="F121" s="149"/>
      <c r="G121" s="532"/>
      <c r="H121" s="421"/>
      <c r="I121" s="421"/>
      <c r="J121" s="588"/>
      <c r="K121" s="421"/>
      <c r="L121" s="421"/>
      <c r="M121" s="421"/>
      <c r="N121" s="421"/>
      <c r="O121" s="421"/>
      <c r="P121" s="421"/>
      <c r="Q121" s="421"/>
      <c r="R121" s="421"/>
      <c r="S121" s="421"/>
      <c r="T121" s="421"/>
      <c r="U121" s="421"/>
      <c r="V121" s="421"/>
      <c r="W121" s="421"/>
      <c r="X121" s="421"/>
      <c r="Y121" s="421"/>
      <c r="Z121" s="421"/>
      <c r="AA121" s="421"/>
      <c r="AB121" s="421"/>
      <c r="AC121" s="421"/>
      <c r="AD121" s="421"/>
      <c r="AE121" s="421"/>
      <c r="AF121" s="421"/>
      <c r="AG121" s="421"/>
      <c r="AH121" s="421"/>
      <c r="AI121" s="418"/>
      <c r="AJ121" s="418"/>
      <c r="AK121" s="418"/>
      <c r="AL121" s="418"/>
      <c r="AM121" s="418"/>
      <c r="AN121" s="418"/>
      <c r="AO121" s="418"/>
      <c r="AP121" s="418"/>
      <c r="AQ121" s="418"/>
      <c r="AR121" s="418"/>
      <c r="AS121" s="418"/>
      <c r="AT121" s="418"/>
      <c r="AU121" s="418"/>
      <c r="AV121" s="418"/>
      <c r="AW121" s="418"/>
      <c r="AX121" s="418"/>
      <c r="AY121" s="418"/>
      <c r="AZ121" s="418"/>
      <c r="BA121" s="418"/>
      <c r="BB121" s="418"/>
      <c r="BC121" s="418"/>
      <c r="BD121" s="418"/>
      <c r="BE121" s="418"/>
      <c r="BF121" s="418"/>
      <c r="BG121" s="418"/>
      <c r="BH121" s="418"/>
      <c r="BI121" s="418"/>
      <c r="BJ121" s="418"/>
      <c r="BK121" s="418"/>
      <c r="BL121" s="418"/>
      <c r="BM121" s="418"/>
      <c r="BN121" s="418"/>
      <c r="BO121" s="418"/>
      <c r="BP121" s="418"/>
      <c r="BQ121" s="418"/>
      <c r="BR121" s="418"/>
      <c r="BS121" s="418"/>
      <c r="BT121" s="418"/>
      <c r="BU121" s="418"/>
      <c r="BV121" s="418"/>
      <c r="BW121" s="418"/>
      <c r="BX121" s="418"/>
      <c r="BY121" s="418"/>
      <c r="BZ121" s="418"/>
      <c r="CA121" s="418"/>
      <c r="CB121" s="418"/>
      <c r="CC121" s="418"/>
      <c r="CD121" s="418"/>
      <c r="CE121" s="418"/>
      <c r="CF121" s="418"/>
      <c r="CG121" s="418"/>
      <c r="CH121" s="418"/>
      <c r="CI121" s="418"/>
      <c r="CJ121" s="418"/>
      <c r="CK121" s="418"/>
      <c r="CL121" s="418"/>
      <c r="CM121" s="418"/>
      <c r="CN121" s="418"/>
      <c r="CO121" s="418"/>
      <c r="CP121" s="418"/>
      <c r="CQ121" s="418"/>
      <c r="CR121" s="418"/>
      <c r="CS121" s="418"/>
      <c r="CT121" s="418"/>
      <c r="CU121" s="418"/>
      <c r="CV121" s="418"/>
      <c r="CW121" s="418"/>
      <c r="CX121" s="418"/>
      <c r="CY121" s="418"/>
      <c r="CZ121" s="418"/>
      <c r="DA121" s="418"/>
      <c r="DB121" s="418"/>
      <c r="DC121" s="418"/>
      <c r="DD121" s="418"/>
      <c r="DE121" s="418"/>
      <c r="DF121" s="418"/>
      <c r="DG121" s="418"/>
      <c r="DH121" s="418"/>
      <c r="DI121" s="418"/>
      <c r="DJ121" s="418"/>
      <c r="DK121" s="418"/>
      <c r="DL121" s="418"/>
      <c r="DM121" s="418"/>
      <c r="DN121" s="418"/>
      <c r="DO121" s="418"/>
      <c r="DP121" s="418"/>
      <c r="DQ121" s="418"/>
      <c r="DR121" s="418"/>
      <c r="DS121" s="418"/>
      <c r="DT121" s="418"/>
      <c r="DU121" s="418"/>
      <c r="DV121" s="418"/>
      <c r="DW121" s="418"/>
      <c r="DX121" s="418"/>
      <c r="DY121" s="418"/>
      <c r="DZ121" s="418"/>
      <c r="EA121" s="418"/>
      <c r="EB121" s="418"/>
      <c r="EC121" s="418"/>
      <c r="ED121" s="418"/>
      <c r="EE121" s="418"/>
      <c r="EF121" s="418"/>
      <c r="EG121" s="418"/>
      <c r="EH121" s="418"/>
      <c r="EI121" s="418"/>
      <c r="EJ121" s="418"/>
      <c r="EK121" s="418"/>
      <c r="EL121" s="418"/>
      <c r="EM121" s="418"/>
      <c r="EN121" s="418"/>
      <c r="EO121" s="418"/>
      <c r="EP121" s="418"/>
      <c r="EQ121" s="418"/>
      <c r="ER121" s="418"/>
      <c r="ES121" s="418"/>
      <c r="ET121" s="418"/>
      <c r="EU121" s="418"/>
      <c r="EV121" s="418"/>
      <c r="EW121" s="418"/>
      <c r="EX121" s="418"/>
      <c r="EY121" s="418"/>
      <c r="EZ121" s="418"/>
      <c r="FA121" s="418"/>
      <c r="FB121" s="418"/>
      <c r="FC121" s="418"/>
      <c r="FD121" s="418"/>
      <c r="FE121" s="418"/>
      <c r="FF121" s="418"/>
      <c r="FG121" s="418"/>
      <c r="FH121" s="418"/>
      <c r="FI121" s="418"/>
      <c r="FJ121" s="418"/>
      <c r="FK121" s="418"/>
      <c r="FL121" s="418"/>
      <c r="FM121" s="418"/>
      <c r="FN121" s="418"/>
      <c r="FO121" s="418"/>
      <c r="FP121" s="418"/>
      <c r="FQ121" s="418"/>
      <c r="FR121" s="418"/>
      <c r="FS121" s="418"/>
      <c r="FT121" s="418"/>
      <c r="FU121" s="418"/>
      <c r="FV121" s="418"/>
      <c r="FW121" s="418"/>
      <c r="FX121" s="418"/>
      <c r="FY121" s="418"/>
      <c r="FZ121" s="418"/>
      <c r="GA121" s="418"/>
      <c r="GB121" s="418"/>
      <c r="GC121" s="418"/>
      <c r="GD121" s="418"/>
      <c r="GE121" s="418"/>
      <c r="GF121" s="418"/>
      <c r="GG121" s="418"/>
      <c r="GH121" s="418"/>
      <c r="GI121" s="418"/>
      <c r="GJ121" s="418"/>
      <c r="GK121" s="418"/>
      <c r="GL121" s="418"/>
      <c r="GM121" s="418"/>
      <c r="GN121" s="418"/>
      <c r="GO121" s="418"/>
      <c r="GP121" s="418"/>
      <c r="GQ121" s="418"/>
      <c r="GR121" s="418"/>
      <c r="GS121" s="418"/>
      <c r="GT121" s="418"/>
      <c r="GU121" s="418"/>
      <c r="GV121" s="418"/>
      <c r="GW121" s="418"/>
      <c r="GX121" s="418"/>
      <c r="GY121" s="418"/>
      <c r="GZ121" s="418"/>
      <c r="HA121" s="418"/>
      <c r="HB121" s="418"/>
      <c r="HC121" s="418"/>
      <c r="HD121" s="418"/>
      <c r="HE121" s="418"/>
      <c r="HF121" s="418"/>
      <c r="HG121" s="418"/>
      <c r="HH121" s="418"/>
      <c r="HI121" s="418"/>
      <c r="HJ121" s="418"/>
      <c r="HK121" s="418"/>
      <c r="HL121" s="418"/>
      <c r="HM121" s="418"/>
      <c r="HN121" s="418"/>
      <c r="HO121" s="418"/>
      <c r="HP121" s="418"/>
      <c r="HQ121" s="418"/>
      <c r="HR121" s="418"/>
      <c r="HS121" s="418"/>
      <c r="HT121" s="418"/>
      <c r="HU121" s="418"/>
      <c r="HV121" s="418"/>
      <c r="HW121" s="418"/>
      <c r="HX121" s="418"/>
      <c r="HY121" s="418"/>
      <c r="HZ121" s="418"/>
      <c r="IA121" s="418"/>
      <c r="IB121" s="418"/>
      <c r="IC121" s="418"/>
      <c r="ID121" s="418"/>
      <c r="IE121" s="418"/>
      <c r="IF121" s="418"/>
      <c r="IG121" s="418"/>
      <c r="IH121" s="418"/>
      <c r="II121" s="418"/>
      <c r="IJ121" s="418"/>
      <c r="IK121" s="418"/>
      <c r="IL121" s="418"/>
      <c r="IM121" s="418"/>
      <c r="IN121" s="418"/>
      <c r="IO121" s="418"/>
      <c r="IP121" s="418"/>
      <c r="IQ121" s="418"/>
      <c r="IR121" s="418"/>
      <c r="IS121" s="418"/>
      <c r="IT121" s="418"/>
      <c r="IU121" s="418"/>
      <c r="IV121" s="418"/>
    </row>
    <row r="122" spans="1:256" ht="12.75" customHeight="1">
      <c r="A122" s="221">
        <v>2.1</v>
      </c>
      <c r="B122" s="136" t="s">
        <v>26</v>
      </c>
      <c r="C122" s="17">
        <v>103.65</v>
      </c>
      <c r="D122" s="112" t="s">
        <v>10</v>
      </c>
      <c r="E122" s="718"/>
      <c r="F122" s="225">
        <f>C122*E122</f>
        <v>0</v>
      </c>
      <c r="G122" s="532"/>
      <c r="H122" s="421"/>
      <c r="I122" s="421"/>
      <c r="J122" s="588"/>
      <c r="K122" s="421"/>
      <c r="L122" s="421"/>
      <c r="M122" s="421"/>
      <c r="N122" s="421"/>
      <c r="O122" s="421"/>
      <c r="P122" s="421"/>
      <c r="Q122" s="421"/>
      <c r="R122" s="421"/>
      <c r="S122" s="421"/>
      <c r="T122" s="421"/>
      <c r="U122" s="421"/>
      <c r="V122" s="421"/>
      <c r="W122" s="421"/>
      <c r="X122" s="421"/>
      <c r="Y122" s="421"/>
      <c r="Z122" s="421"/>
      <c r="AA122" s="421"/>
      <c r="AB122" s="421"/>
      <c r="AC122" s="421"/>
      <c r="AD122" s="421"/>
      <c r="AE122" s="421"/>
      <c r="AF122" s="421"/>
      <c r="AG122" s="421"/>
      <c r="AH122" s="421"/>
      <c r="AI122" s="418"/>
      <c r="AJ122" s="418"/>
      <c r="AK122" s="418"/>
      <c r="AL122" s="418"/>
      <c r="AM122" s="418"/>
      <c r="AN122" s="418"/>
      <c r="AO122" s="418"/>
      <c r="AP122" s="418"/>
      <c r="AQ122" s="418"/>
      <c r="AR122" s="418"/>
      <c r="AS122" s="418"/>
      <c r="AT122" s="418"/>
      <c r="AU122" s="418"/>
      <c r="AV122" s="418"/>
      <c r="AW122" s="418"/>
      <c r="AX122" s="418"/>
      <c r="AY122" s="418"/>
      <c r="AZ122" s="418"/>
      <c r="BA122" s="418"/>
      <c r="BB122" s="418"/>
      <c r="BC122" s="418"/>
      <c r="BD122" s="418"/>
      <c r="BE122" s="418"/>
      <c r="BF122" s="418"/>
      <c r="BG122" s="418"/>
      <c r="BH122" s="418"/>
      <c r="BI122" s="418"/>
      <c r="BJ122" s="418"/>
      <c r="BK122" s="418"/>
      <c r="BL122" s="418"/>
      <c r="BM122" s="418"/>
      <c r="BN122" s="418"/>
      <c r="BO122" s="418"/>
      <c r="BP122" s="418"/>
      <c r="BQ122" s="418"/>
      <c r="BR122" s="418"/>
      <c r="BS122" s="418"/>
      <c r="BT122" s="418"/>
      <c r="BU122" s="418"/>
      <c r="BV122" s="418"/>
      <c r="BW122" s="418"/>
      <c r="BX122" s="418"/>
      <c r="BY122" s="418"/>
      <c r="BZ122" s="418"/>
      <c r="CA122" s="418"/>
      <c r="CB122" s="418"/>
      <c r="CC122" s="418"/>
      <c r="CD122" s="418"/>
      <c r="CE122" s="418"/>
      <c r="CF122" s="418"/>
      <c r="CG122" s="418"/>
      <c r="CH122" s="418"/>
      <c r="CI122" s="418"/>
      <c r="CJ122" s="418"/>
      <c r="CK122" s="418"/>
      <c r="CL122" s="418"/>
      <c r="CM122" s="418"/>
      <c r="CN122" s="418"/>
      <c r="CO122" s="418"/>
      <c r="CP122" s="418"/>
      <c r="CQ122" s="418"/>
      <c r="CR122" s="418"/>
      <c r="CS122" s="418"/>
      <c r="CT122" s="418"/>
      <c r="CU122" s="418"/>
      <c r="CV122" s="418"/>
      <c r="CW122" s="418"/>
      <c r="CX122" s="418"/>
      <c r="CY122" s="418"/>
      <c r="CZ122" s="418"/>
      <c r="DA122" s="418"/>
      <c r="DB122" s="418"/>
      <c r="DC122" s="418"/>
      <c r="DD122" s="418"/>
      <c r="DE122" s="418"/>
      <c r="DF122" s="418"/>
      <c r="DG122" s="418"/>
      <c r="DH122" s="418"/>
      <c r="DI122" s="418"/>
      <c r="DJ122" s="418"/>
      <c r="DK122" s="418"/>
      <c r="DL122" s="418"/>
      <c r="DM122" s="418"/>
      <c r="DN122" s="418"/>
      <c r="DO122" s="418"/>
      <c r="DP122" s="418"/>
      <c r="DQ122" s="418"/>
      <c r="DR122" s="418"/>
      <c r="DS122" s="418"/>
      <c r="DT122" s="418"/>
      <c r="DU122" s="418"/>
      <c r="DV122" s="418"/>
      <c r="DW122" s="418"/>
      <c r="DX122" s="418"/>
      <c r="DY122" s="418"/>
      <c r="DZ122" s="418"/>
      <c r="EA122" s="418"/>
      <c r="EB122" s="418"/>
      <c r="EC122" s="418"/>
      <c r="ED122" s="418"/>
      <c r="EE122" s="418"/>
      <c r="EF122" s="418"/>
      <c r="EG122" s="418"/>
      <c r="EH122" s="418"/>
      <c r="EI122" s="418"/>
      <c r="EJ122" s="418"/>
      <c r="EK122" s="418"/>
      <c r="EL122" s="418"/>
      <c r="EM122" s="418"/>
      <c r="EN122" s="418"/>
      <c r="EO122" s="418"/>
      <c r="EP122" s="418"/>
      <c r="EQ122" s="418"/>
      <c r="ER122" s="418"/>
      <c r="ES122" s="418"/>
      <c r="ET122" s="418"/>
      <c r="EU122" s="418"/>
      <c r="EV122" s="418"/>
      <c r="EW122" s="418"/>
      <c r="EX122" s="418"/>
      <c r="EY122" s="418"/>
      <c r="EZ122" s="418"/>
      <c r="FA122" s="418"/>
      <c r="FB122" s="418"/>
      <c r="FC122" s="418"/>
      <c r="FD122" s="418"/>
      <c r="FE122" s="418"/>
      <c r="FF122" s="418"/>
      <c r="FG122" s="418"/>
      <c r="FH122" s="418"/>
      <c r="FI122" s="418"/>
      <c r="FJ122" s="418"/>
      <c r="FK122" s="418"/>
      <c r="FL122" s="418"/>
      <c r="FM122" s="418"/>
      <c r="FN122" s="418"/>
      <c r="FO122" s="418"/>
      <c r="FP122" s="418"/>
      <c r="FQ122" s="418"/>
      <c r="FR122" s="418"/>
      <c r="FS122" s="418"/>
      <c r="FT122" s="418"/>
      <c r="FU122" s="418"/>
      <c r="FV122" s="418"/>
      <c r="FW122" s="418"/>
      <c r="FX122" s="418"/>
      <c r="FY122" s="418"/>
      <c r="FZ122" s="418"/>
      <c r="GA122" s="418"/>
      <c r="GB122" s="418"/>
      <c r="GC122" s="418"/>
      <c r="GD122" s="418"/>
      <c r="GE122" s="418"/>
      <c r="GF122" s="418"/>
      <c r="GG122" s="418"/>
      <c r="GH122" s="418"/>
      <c r="GI122" s="418"/>
      <c r="GJ122" s="418"/>
      <c r="GK122" s="418"/>
      <c r="GL122" s="418"/>
      <c r="GM122" s="418"/>
      <c r="GN122" s="418"/>
      <c r="GO122" s="418"/>
      <c r="GP122" s="418"/>
      <c r="GQ122" s="418"/>
      <c r="GR122" s="418"/>
      <c r="GS122" s="418"/>
      <c r="GT122" s="418"/>
      <c r="GU122" s="418"/>
      <c r="GV122" s="418"/>
      <c r="GW122" s="418"/>
      <c r="GX122" s="418"/>
      <c r="GY122" s="418"/>
      <c r="GZ122" s="418"/>
      <c r="HA122" s="418"/>
      <c r="HB122" s="418"/>
      <c r="HC122" s="418"/>
      <c r="HD122" s="418"/>
      <c r="HE122" s="418"/>
      <c r="HF122" s="418"/>
      <c r="HG122" s="418"/>
      <c r="HH122" s="418"/>
      <c r="HI122" s="418"/>
      <c r="HJ122" s="418"/>
      <c r="HK122" s="418"/>
      <c r="HL122" s="418"/>
      <c r="HM122" s="418"/>
      <c r="HN122" s="418"/>
      <c r="HO122" s="418"/>
      <c r="HP122" s="418"/>
      <c r="HQ122" s="418"/>
      <c r="HR122" s="418"/>
      <c r="HS122" s="418"/>
      <c r="HT122" s="418"/>
      <c r="HU122" s="418"/>
      <c r="HV122" s="418"/>
      <c r="HW122" s="418"/>
      <c r="HX122" s="418"/>
      <c r="HY122" s="418"/>
      <c r="HZ122" s="418"/>
      <c r="IA122" s="418"/>
      <c r="IB122" s="418"/>
      <c r="IC122" s="418"/>
      <c r="ID122" s="418"/>
      <c r="IE122" s="418"/>
      <c r="IF122" s="418"/>
      <c r="IG122" s="418"/>
      <c r="IH122" s="418"/>
      <c r="II122" s="418"/>
      <c r="IJ122" s="418"/>
      <c r="IK122" s="418"/>
      <c r="IL122" s="418"/>
      <c r="IM122" s="418"/>
      <c r="IN122" s="418"/>
      <c r="IO122" s="418"/>
      <c r="IP122" s="418"/>
      <c r="IQ122" s="418"/>
      <c r="IR122" s="418"/>
      <c r="IS122" s="418"/>
      <c r="IT122" s="418"/>
      <c r="IU122" s="418"/>
      <c r="IV122" s="418"/>
    </row>
    <row r="123" spans="1:256" ht="25.5" customHeight="1">
      <c r="A123" s="506">
        <v>2.2000000000000002</v>
      </c>
      <c r="B123" s="317" t="s">
        <v>250</v>
      </c>
      <c r="C123" s="17">
        <v>58.88</v>
      </c>
      <c r="D123" s="112" t="s">
        <v>10</v>
      </c>
      <c r="E123" s="718"/>
      <c r="F123" s="225">
        <f>C123*E123</f>
        <v>0</v>
      </c>
      <c r="G123" s="532"/>
      <c r="H123" s="421"/>
      <c r="I123" s="421"/>
      <c r="J123" s="588"/>
      <c r="K123" s="421"/>
      <c r="L123" s="421"/>
      <c r="M123" s="421"/>
      <c r="N123" s="421"/>
      <c r="O123" s="421"/>
      <c r="P123" s="421"/>
      <c r="Q123" s="421"/>
      <c r="R123" s="421"/>
      <c r="S123" s="421"/>
      <c r="T123" s="421"/>
      <c r="U123" s="421"/>
      <c r="V123" s="421"/>
      <c r="W123" s="421"/>
      <c r="X123" s="421"/>
      <c r="Y123" s="421"/>
      <c r="Z123" s="421"/>
      <c r="AA123" s="421"/>
      <c r="AB123" s="421"/>
      <c r="AC123" s="421"/>
      <c r="AD123" s="421"/>
      <c r="AE123" s="421"/>
      <c r="AF123" s="421"/>
      <c r="AG123" s="421"/>
      <c r="AH123" s="421"/>
      <c r="AI123" s="418"/>
      <c r="AJ123" s="418"/>
      <c r="AK123" s="418"/>
      <c r="AL123" s="418"/>
      <c r="AM123" s="418"/>
      <c r="AN123" s="418"/>
      <c r="AO123" s="418"/>
      <c r="AP123" s="418"/>
      <c r="AQ123" s="418"/>
      <c r="AR123" s="418"/>
      <c r="AS123" s="418"/>
      <c r="AT123" s="418"/>
      <c r="AU123" s="418"/>
      <c r="AV123" s="418"/>
      <c r="AW123" s="418"/>
      <c r="AX123" s="418"/>
      <c r="AY123" s="418"/>
      <c r="AZ123" s="418"/>
      <c r="BA123" s="418"/>
      <c r="BB123" s="418"/>
      <c r="BC123" s="418"/>
      <c r="BD123" s="418"/>
      <c r="BE123" s="418"/>
      <c r="BF123" s="418"/>
      <c r="BG123" s="418"/>
      <c r="BH123" s="418"/>
      <c r="BI123" s="418"/>
      <c r="BJ123" s="418"/>
      <c r="BK123" s="418"/>
      <c r="BL123" s="418"/>
      <c r="BM123" s="418"/>
      <c r="BN123" s="418"/>
      <c r="BO123" s="418"/>
      <c r="BP123" s="418"/>
      <c r="BQ123" s="418"/>
      <c r="BR123" s="418"/>
      <c r="BS123" s="418"/>
      <c r="BT123" s="418"/>
      <c r="BU123" s="418"/>
      <c r="BV123" s="418"/>
      <c r="BW123" s="418"/>
      <c r="BX123" s="418"/>
      <c r="BY123" s="418"/>
      <c r="BZ123" s="418"/>
      <c r="CA123" s="418"/>
      <c r="CB123" s="418"/>
      <c r="CC123" s="418"/>
      <c r="CD123" s="418"/>
      <c r="CE123" s="418"/>
      <c r="CF123" s="418"/>
      <c r="CG123" s="418"/>
      <c r="CH123" s="418"/>
      <c r="CI123" s="418"/>
      <c r="CJ123" s="418"/>
      <c r="CK123" s="418"/>
      <c r="CL123" s="418"/>
      <c r="CM123" s="418"/>
      <c r="CN123" s="418"/>
      <c r="CO123" s="418"/>
      <c r="CP123" s="418"/>
      <c r="CQ123" s="418"/>
      <c r="CR123" s="418"/>
      <c r="CS123" s="418"/>
      <c r="CT123" s="418"/>
      <c r="CU123" s="418"/>
      <c r="CV123" s="418"/>
      <c r="CW123" s="418"/>
      <c r="CX123" s="418"/>
      <c r="CY123" s="418"/>
      <c r="CZ123" s="418"/>
      <c r="DA123" s="418"/>
      <c r="DB123" s="418"/>
      <c r="DC123" s="418"/>
      <c r="DD123" s="418"/>
      <c r="DE123" s="418"/>
      <c r="DF123" s="418"/>
      <c r="DG123" s="418"/>
      <c r="DH123" s="418"/>
      <c r="DI123" s="418"/>
      <c r="DJ123" s="418"/>
      <c r="DK123" s="418"/>
      <c r="DL123" s="418"/>
      <c r="DM123" s="418"/>
      <c r="DN123" s="418"/>
      <c r="DO123" s="418"/>
      <c r="DP123" s="418"/>
      <c r="DQ123" s="418"/>
      <c r="DR123" s="418"/>
      <c r="DS123" s="418"/>
      <c r="DT123" s="418"/>
      <c r="DU123" s="418"/>
      <c r="DV123" s="418"/>
      <c r="DW123" s="418"/>
      <c r="DX123" s="418"/>
      <c r="DY123" s="418"/>
      <c r="DZ123" s="418"/>
      <c r="EA123" s="418"/>
      <c r="EB123" s="418"/>
      <c r="EC123" s="418"/>
      <c r="ED123" s="418"/>
      <c r="EE123" s="418"/>
      <c r="EF123" s="418"/>
      <c r="EG123" s="418"/>
      <c r="EH123" s="418"/>
      <c r="EI123" s="418"/>
      <c r="EJ123" s="418"/>
      <c r="EK123" s="418"/>
      <c r="EL123" s="418"/>
      <c r="EM123" s="418"/>
      <c r="EN123" s="418"/>
      <c r="EO123" s="418"/>
      <c r="EP123" s="418"/>
      <c r="EQ123" s="418"/>
      <c r="ER123" s="418"/>
      <c r="ES123" s="418"/>
      <c r="ET123" s="418"/>
      <c r="EU123" s="418"/>
      <c r="EV123" s="418"/>
      <c r="EW123" s="418"/>
      <c r="EX123" s="418"/>
      <c r="EY123" s="418"/>
      <c r="EZ123" s="418"/>
      <c r="FA123" s="418"/>
      <c r="FB123" s="418"/>
      <c r="FC123" s="418"/>
      <c r="FD123" s="418"/>
      <c r="FE123" s="418"/>
      <c r="FF123" s="418"/>
      <c r="FG123" s="418"/>
      <c r="FH123" s="418"/>
      <c r="FI123" s="418"/>
      <c r="FJ123" s="418"/>
      <c r="FK123" s="418"/>
      <c r="FL123" s="418"/>
      <c r="FM123" s="418"/>
      <c r="FN123" s="418"/>
      <c r="FO123" s="418"/>
      <c r="FP123" s="418"/>
      <c r="FQ123" s="418"/>
      <c r="FR123" s="418"/>
      <c r="FS123" s="418"/>
      <c r="FT123" s="418"/>
      <c r="FU123" s="418"/>
      <c r="FV123" s="418"/>
      <c r="FW123" s="418"/>
      <c r="FX123" s="418"/>
      <c r="FY123" s="418"/>
      <c r="FZ123" s="418"/>
      <c r="GA123" s="418"/>
      <c r="GB123" s="418"/>
      <c r="GC123" s="418"/>
      <c r="GD123" s="418"/>
      <c r="GE123" s="418"/>
      <c r="GF123" s="418"/>
      <c r="GG123" s="418"/>
      <c r="GH123" s="418"/>
      <c r="GI123" s="418"/>
      <c r="GJ123" s="418"/>
      <c r="GK123" s="418"/>
      <c r="GL123" s="418"/>
      <c r="GM123" s="418"/>
      <c r="GN123" s="418"/>
      <c r="GO123" s="418"/>
      <c r="GP123" s="418"/>
      <c r="GQ123" s="418"/>
      <c r="GR123" s="418"/>
      <c r="GS123" s="418"/>
      <c r="GT123" s="418"/>
      <c r="GU123" s="418"/>
      <c r="GV123" s="418"/>
      <c r="GW123" s="418"/>
      <c r="GX123" s="418"/>
      <c r="GY123" s="418"/>
      <c r="GZ123" s="418"/>
      <c r="HA123" s="418"/>
      <c r="HB123" s="418"/>
      <c r="HC123" s="418"/>
      <c r="HD123" s="418"/>
      <c r="HE123" s="418"/>
      <c r="HF123" s="418"/>
      <c r="HG123" s="418"/>
      <c r="HH123" s="418"/>
      <c r="HI123" s="418"/>
      <c r="HJ123" s="418"/>
      <c r="HK123" s="418"/>
      <c r="HL123" s="418"/>
      <c r="HM123" s="418"/>
      <c r="HN123" s="418"/>
      <c r="HO123" s="418"/>
      <c r="HP123" s="418"/>
      <c r="HQ123" s="418"/>
      <c r="HR123" s="418"/>
      <c r="HS123" s="418"/>
      <c r="HT123" s="418"/>
      <c r="HU123" s="418"/>
      <c r="HV123" s="418"/>
      <c r="HW123" s="418"/>
      <c r="HX123" s="418"/>
      <c r="HY123" s="418"/>
      <c r="HZ123" s="418"/>
      <c r="IA123" s="418"/>
      <c r="IB123" s="418"/>
      <c r="IC123" s="418"/>
      <c r="ID123" s="418"/>
      <c r="IE123" s="418"/>
      <c r="IF123" s="418"/>
      <c r="IG123" s="418"/>
      <c r="IH123" s="418"/>
      <c r="II123" s="418"/>
      <c r="IJ123" s="418"/>
      <c r="IK123" s="418"/>
      <c r="IL123" s="418"/>
      <c r="IM123" s="418"/>
      <c r="IN123" s="418"/>
      <c r="IO123" s="418"/>
      <c r="IP123" s="418"/>
      <c r="IQ123" s="418"/>
      <c r="IR123" s="418"/>
      <c r="IS123" s="418"/>
      <c r="IT123" s="418"/>
      <c r="IU123" s="418"/>
      <c r="IV123" s="418"/>
    </row>
    <row r="124" spans="1:256" ht="27" customHeight="1">
      <c r="A124" s="506">
        <v>2.2999999999999998</v>
      </c>
      <c r="B124" s="200" t="s">
        <v>236</v>
      </c>
      <c r="C124" s="394">
        <v>53.72</v>
      </c>
      <c r="D124" s="184" t="s">
        <v>10</v>
      </c>
      <c r="E124" s="719"/>
      <c r="F124" s="395">
        <f>C124*E124</f>
        <v>0</v>
      </c>
      <c r="G124" s="532"/>
      <c r="H124" s="421"/>
      <c r="I124" s="421"/>
      <c r="J124" s="588"/>
      <c r="K124" s="421"/>
      <c r="L124" s="421"/>
      <c r="M124" s="421"/>
      <c r="N124" s="421"/>
      <c r="O124" s="421"/>
      <c r="P124" s="421"/>
      <c r="Q124" s="421"/>
      <c r="R124" s="421"/>
      <c r="S124" s="421"/>
      <c r="T124" s="421"/>
      <c r="U124" s="421"/>
      <c r="V124" s="421"/>
      <c r="W124" s="421"/>
      <c r="X124" s="421"/>
      <c r="Y124" s="421"/>
      <c r="Z124" s="421"/>
      <c r="AA124" s="421"/>
      <c r="AB124" s="421"/>
      <c r="AC124" s="421"/>
      <c r="AD124" s="421"/>
      <c r="AE124" s="421"/>
      <c r="AF124" s="421"/>
      <c r="AG124" s="421"/>
      <c r="AH124" s="421"/>
      <c r="AI124" s="418"/>
      <c r="AJ124" s="418"/>
      <c r="AK124" s="418"/>
      <c r="AL124" s="418"/>
      <c r="AM124" s="418"/>
      <c r="AN124" s="418"/>
      <c r="AO124" s="418"/>
      <c r="AP124" s="418"/>
      <c r="AQ124" s="418"/>
      <c r="AR124" s="418"/>
      <c r="AS124" s="418"/>
      <c r="AT124" s="418"/>
      <c r="AU124" s="418"/>
      <c r="AV124" s="418"/>
      <c r="AW124" s="418"/>
      <c r="AX124" s="418"/>
      <c r="AY124" s="418"/>
      <c r="AZ124" s="418"/>
      <c r="BA124" s="418"/>
      <c r="BB124" s="418"/>
      <c r="BC124" s="418"/>
      <c r="BD124" s="418"/>
      <c r="BE124" s="418"/>
      <c r="BF124" s="418"/>
      <c r="BG124" s="418"/>
      <c r="BH124" s="418"/>
      <c r="BI124" s="418"/>
      <c r="BJ124" s="418"/>
      <c r="BK124" s="418"/>
      <c r="BL124" s="418"/>
      <c r="BM124" s="418"/>
      <c r="BN124" s="418"/>
      <c r="BO124" s="418"/>
      <c r="BP124" s="418"/>
      <c r="BQ124" s="418"/>
      <c r="BR124" s="418"/>
      <c r="BS124" s="418"/>
      <c r="BT124" s="418"/>
      <c r="BU124" s="418"/>
      <c r="BV124" s="418"/>
      <c r="BW124" s="418"/>
      <c r="BX124" s="418"/>
      <c r="BY124" s="418"/>
      <c r="BZ124" s="418"/>
      <c r="CA124" s="418"/>
      <c r="CB124" s="418"/>
      <c r="CC124" s="418"/>
      <c r="CD124" s="418"/>
      <c r="CE124" s="418"/>
      <c r="CF124" s="418"/>
      <c r="CG124" s="418"/>
      <c r="CH124" s="418"/>
      <c r="CI124" s="418"/>
      <c r="CJ124" s="418"/>
      <c r="CK124" s="418"/>
      <c r="CL124" s="418"/>
      <c r="CM124" s="418"/>
      <c r="CN124" s="418"/>
      <c r="CO124" s="418"/>
      <c r="CP124" s="418"/>
      <c r="CQ124" s="418"/>
      <c r="CR124" s="418"/>
      <c r="CS124" s="418"/>
      <c r="CT124" s="418"/>
      <c r="CU124" s="418"/>
      <c r="CV124" s="418"/>
      <c r="CW124" s="418"/>
      <c r="CX124" s="418"/>
      <c r="CY124" s="418"/>
      <c r="CZ124" s="418"/>
      <c r="DA124" s="418"/>
      <c r="DB124" s="418"/>
      <c r="DC124" s="418"/>
      <c r="DD124" s="418"/>
      <c r="DE124" s="418"/>
      <c r="DF124" s="418"/>
      <c r="DG124" s="418"/>
      <c r="DH124" s="418"/>
      <c r="DI124" s="418"/>
      <c r="DJ124" s="418"/>
      <c r="DK124" s="418"/>
      <c r="DL124" s="418"/>
      <c r="DM124" s="418"/>
      <c r="DN124" s="418"/>
      <c r="DO124" s="418"/>
      <c r="DP124" s="418"/>
      <c r="DQ124" s="418"/>
      <c r="DR124" s="418"/>
      <c r="DS124" s="418"/>
      <c r="DT124" s="418"/>
      <c r="DU124" s="418"/>
      <c r="DV124" s="418"/>
      <c r="DW124" s="418"/>
      <c r="DX124" s="418"/>
      <c r="DY124" s="418"/>
      <c r="DZ124" s="418"/>
      <c r="EA124" s="418"/>
      <c r="EB124" s="418"/>
      <c r="EC124" s="418"/>
      <c r="ED124" s="418"/>
      <c r="EE124" s="418"/>
      <c r="EF124" s="418"/>
      <c r="EG124" s="418"/>
      <c r="EH124" s="418"/>
      <c r="EI124" s="418"/>
      <c r="EJ124" s="418"/>
      <c r="EK124" s="418"/>
      <c r="EL124" s="418"/>
      <c r="EM124" s="418"/>
      <c r="EN124" s="418"/>
      <c r="EO124" s="418"/>
      <c r="EP124" s="418"/>
      <c r="EQ124" s="418"/>
      <c r="ER124" s="418"/>
      <c r="ES124" s="418"/>
      <c r="ET124" s="418"/>
      <c r="EU124" s="418"/>
      <c r="EV124" s="418"/>
      <c r="EW124" s="418"/>
      <c r="EX124" s="418"/>
      <c r="EY124" s="418"/>
      <c r="EZ124" s="418"/>
      <c r="FA124" s="418"/>
      <c r="FB124" s="418"/>
      <c r="FC124" s="418"/>
      <c r="FD124" s="418"/>
      <c r="FE124" s="418"/>
      <c r="FF124" s="418"/>
      <c r="FG124" s="418"/>
      <c r="FH124" s="418"/>
      <c r="FI124" s="418"/>
      <c r="FJ124" s="418"/>
      <c r="FK124" s="418"/>
      <c r="FL124" s="418"/>
      <c r="FM124" s="418"/>
      <c r="FN124" s="418"/>
      <c r="FO124" s="418"/>
      <c r="FP124" s="418"/>
      <c r="FQ124" s="418"/>
      <c r="FR124" s="418"/>
      <c r="FS124" s="418"/>
      <c r="FT124" s="418"/>
      <c r="FU124" s="418"/>
      <c r="FV124" s="418"/>
      <c r="FW124" s="418"/>
      <c r="FX124" s="418"/>
      <c r="FY124" s="418"/>
      <c r="FZ124" s="418"/>
      <c r="GA124" s="418"/>
      <c r="GB124" s="418"/>
      <c r="GC124" s="418"/>
      <c r="GD124" s="418"/>
      <c r="GE124" s="418"/>
      <c r="GF124" s="418"/>
      <c r="GG124" s="418"/>
      <c r="GH124" s="418"/>
      <c r="GI124" s="418"/>
      <c r="GJ124" s="418"/>
      <c r="GK124" s="418"/>
      <c r="GL124" s="418"/>
      <c r="GM124" s="418"/>
      <c r="GN124" s="418"/>
      <c r="GO124" s="418"/>
      <c r="GP124" s="418"/>
      <c r="GQ124" s="418"/>
      <c r="GR124" s="418"/>
      <c r="GS124" s="418"/>
      <c r="GT124" s="418"/>
      <c r="GU124" s="418"/>
      <c r="GV124" s="418"/>
      <c r="GW124" s="418"/>
      <c r="GX124" s="418"/>
      <c r="GY124" s="418"/>
      <c r="GZ124" s="418"/>
      <c r="HA124" s="418"/>
      <c r="HB124" s="418"/>
      <c r="HC124" s="418"/>
      <c r="HD124" s="418"/>
      <c r="HE124" s="418"/>
      <c r="HF124" s="418"/>
      <c r="HG124" s="418"/>
      <c r="HH124" s="418"/>
      <c r="HI124" s="418"/>
      <c r="HJ124" s="418"/>
      <c r="HK124" s="418"/>
      <c r="HL124" s="418"/>
      <c r="HM124" s="418"/>
      <c r="HN124" s="418"/>
      <c r="HO124" s="418"/>
      <c r="HP124" s="418"/>
      <c r="HQ124" s="418"/>
      <c r="HR124" s="418"/>
      <c r="HS124" s="418"/>
      <c r="HT124" s="418"/>
      <c r="HU124" s="418"/>
      <c r="HV124" s="418"/>
      <c r="HW124" s="418"/>
      <c r="HX124" s="418"/>
      <c r="HY124" s="418"/>
      <c r="HZ124" s="418"/>
      <c r="IA124" s="418"/>
      <c r="IB124" s="418"/>
      <c r="IC124" s="418"/>
      <c r="ID124" s="418"/>
      <c r="IE124" s="418"/>
      <c r="IF124" s="418"/>
      <c r="IG124" s="418"/>
      <c r="IH124" s="418"/>
      <c r="II124" s="418"/>
      <c r="IJ124" s="418"/>
      <c r="IK124" s="418"/>
      <c r="IL124" s="418"/>
      <c r="IM124" s="418"/>
      <c r="IN124" s="418"/>
      <c r="IO124" s="418"/>
      <c r="IP124" s="418"/>
      <c r="IQ124" s="418"/>
      <c r="IR124" s="418"/>
      <c r="IS124" s="418"/>
      <c r="IT124" s="418"/>
      <c r="IU124" s="418"/>
      <c r="IV124" s="418"/>
    </row>
    <row r="125" spans="1:256" ht="7.5" customHeight="1">
      <c r="A125" s="234"/>
      <c r="B125" s="224"/>
      <c r="C125" s="131"/>
      <c r="D125" s="114"/>
      <c r="E125" s="720"/>
      <c r="F125" s="236"/>
      <c r="G125" s="532"/>
      <c r="H125" s="421"/>
      <c r="I125" s="421"/>
      <c r="J125" s="588"/>
      <c r="K125" s="421"/>
      <c r="L125" s="421"/>
      <c r="M125" s="421"/>
      <c r="N125" s="591"/>
      <c r="O125" s="671"/>
      <c r="P125" s="49"/>
      <c r="Q125" s="52"/>
      <c r="R125" s="50"/>
      <c r="S125" s="49"/>
      <c r="T125" s="421"/>
      <c r="U125" s="421"/>
      <c r="V125" s="421"/>
      <c r="W125" s="421"/>
      <c r="X125" s="421"/>
      <c r="Y125" s="421"/>
      <c r="Z125" s="421"/>
      <c r="AA125" s="421"/>
      <c r="AB125" s="421"/>
      <c r="AC125" s="421"/>
      <c r="AD125" s="421"/>
      <c r="AE125" s="421"/>
      <c r="AF125" s="421"/>
      <c r="AG125" s="421"/>
      <c r="AH125" s="421"/>
      <c r="AI125" s="418"/>
      <c r="AJ125" s="418"/>
      <c r="AK125" s="418"/>
      <c r="AL125" s="418"/>
      <c r="AM125" s="418"/>
      <c r="AN125" s="418"/>
      <c r="AO125" s="418"/>
      <c r="AP125" s="418"/>
      <c r="AQ125" s="418"/>
      <c r="AR125" s="418"/>
      <c r="AS125" s="418"/>
      <c r="AT125" s="418"/>
      <c r="AU125" s="418"/>
      <c r="AV125" s="418"/>
      <c r="AW125" s="418"/>
      <c r="AX125" s="418"/>
      <c r="AY125" s="418"/>
      <c r="AZ125" s="418"/>
      <c r="BA125" s="418"/>
      <c r="BB125" s="418"/>
      <c r="BC125" s="418"/>
      <c r="BD125" s="418"/>
      <c r="BE125" s="418"/>
      <c r="BF125" s="418"/>
      <c r="BG125" s="418"/>
      <c r="BH125" s="418"/>
      <c r="BI125" s="418"/>
      <c r="BJ125" s="418"/>
      <c r="BK125" s="418"/>
      <c r="BL125" s="418"/>
      <c r="BM125" s="418"/>
      <c r="BN125" s="418"/>
      <c r="BO125" s="418"/>
      <c r="BP125" s="418"/>
      <c r="BQ125" s="418"/>
      <c r="BR125" s="418"/>
      <c r="BS125" s="418"/>
      <c r="BT125" s="418"/>
      <c r="BU125" s="418"/>
      <c r="BV125" s="418"/>
      <c r="BW125" s="418"/>
      <c r="BX125" s="418"/>
      <c r="BY125" s="418"/>
      <c r="BZ125" s="418"/>
      <c r="CA125" s="418"/>
      <c r="CB125" s="418"/>
      <c r="CC125" s="418"/>
      <c r="CD125" s="418"/>
      <c r="CE125" s="418"/>
      <c r="CF125" s="418"/>
      <c r="CG125" s="418"/>
      <c r="CH125" s="418"/>
      <c r="CI125" s="418"/>
      <c r="CJ125" s="418"/>
      <c r="CK125" s="418"/>
      <c r="CL125" s="418"/>
      <c r="CM125" s="418"/>
      <c r="CN125" s="418"/>
      <c r="CO125" s="418"/>
      <c r="CP125" s="418"/>
      <c r="CQ125" s="418"/>
      <c r="CR125" s="418"/>
      <c r="CS125" s="418"/>
      <c r="CT125" s="418"/>
      <c r="CU125" s="418"/>
      <c r="CV125" s="418"/>
      <c r="CW125" s="418"/>
      <c r="CX125" s="418"/>
      <c r="CY125" s="418"/>
      <c r="CZ125" s="418"/>
      <c r="DA125" s="418"/>
      <c r="DB125" s="418"/>
      <c r="DC125" s="418"/>
      <c r="DD125" s="418"/>
      <c r="DE125" s="418"/>
      <c r="DF125" s="418"/>
      <c r="DG125" s="418"/>
      <c r="DH125" s="418"/>
      <c r="DI125" s="418"/>
      <c r="DJ125" s="418"/>
      <c r="DK125" s="418"/>
      <c r="DL125" s="418"/>
      <c r="DM125" s="418"/>
      <c r="DN125" s="418"/>
      <c r="DO125" s="418"/>
      <c r="DP125" s="418"/>
      <c r="DQ125" s="418"/>
      <c r="DR125" s="418"/>
      <c r="DS125" s="418"/>
      <c r="DT125" s="418"/>
      <c r="DU125" s="418"/>
      <c r="DV125" s="418"/>
      <c r="DW125" s="418"/>
      <c r="DX125" s="418"/>
      <c r="DY125" s="418"/>
      <c r="DZ125" s="418"/>
      <c r="EA125" s="418"/>
      <c r="EB125" s="418"/>
      <c r="EC125" s="418"/>
      <c r="ED125" s="418"/>
      <c r="EE125" s="418"/>
      <c r="EF125" s="418"/>
      <c r="EG125" s="418"/>
      <c r="EH125" s="418"/>
      <c r="EI125" s="418"/>
      <c r="EJ125" s="418"/>
      <c r="EK125" s="418"/>
      <c r="EL125" s="418"/>
      <c r="EM125" s="418"/>
      <c r="EN125" s="418"/>
      <c r="EO125" s="418"/>
      <c r="EP125" s="418"/>
      <c r="EQ125" s="418"/>
      <c r="ER125" s="418"/>
      <c r="ES125" s="418"/>
      <c r="ET125" s="418"/>
      <c r="EU125" s="418"/>
      <c r="EV125" s="418"/>
      <c r="EW125" s="418"/>
      <c r="EX125" s="418"/>
      <c r="EY125" s="418"/>
      <c r="EZ125" s="418"/>
      <c r="FA125" s="418"/>
      <c r="FB125" s="418"/>
      <c r="FC125" s="418"/>
      <c r="FD125" s="418"/>
      <c r="FE125" s="418"/>
      <c r="FF125" s="418"/>
      <c r="FG125" s="418"/>
      <c r="FH125" s="418"/>
      <c r="FI125" s="418"/>
      <c r="FJ125" s="418"/>
      <c r="FK125" s="418"/>
      <c r="FL125" s="418"/>
      <c r="FM125" s="418"/>
      <c r="FN125" s="418"/>
      <c r="FO125" s="418"/>
      <c r="FP125" s="418"/>
      <c r="FQ125" s="418"/>
      <c r="FR125" s="418"/>
      <c r="FS125" s="418"/>
      <c r="FT125" s="418"/>
      <c r="FU125" s="418"/>
      <c r="FV125" s="418"/>
      <c r="FW125" s="418"/>
      <c r="FX125" s="418"/>
      <c r="FY125" s="418"/>
      <c r="FZ125" s="418"/>
      <c r="GA125" s="418"/>
      <c r="GB125" s="418"/>
      <c r="GC125" s="418"/>
      <c r="GD125" s="418"/>
      <c r="GE125" s="418"/>
      <c r="GF125" s="418"/>
      <c r="GG125" s="418"/>
      <c r="GH125" s="418"/>
      <c r="GI125" s="418"/>
      <c r="GJ125" s="418"/>
      <c r="GK125" s="418"/>
      <c r="GL125" s="418"/>
      <c r="GM125" s="418"/>
      <c r="GN125" s="418"/>
      <c r="GO125" s="418"/>
      <c r="GP125" s="418"/>
      <c r="GQ125" s="418"/>
      <c r="GR125" s="418"/>
      <c r="GS125" s="418"/>
      <c r="GT125" s="418"/>
      <c r="GU125" s="418"/>
      <c r="GV125" s="418"/>
      <c r="GW125" s="418"/>
      <c r="GX125" s="418"/>
      <c r="GY125" s="418"/>
      <c r="GZ125" s="418"/>
      <c r="HA125" s="418"/>
      <c r="HB125" s="418"/>
      <c r="HC125" s="418"/>
      <c r="HD125" s="418"/>
      <c r="HE125" s="418"/>
      <c r="HF125" s="418"/>
      <c r="HG125" s="418"/>
      <c r="HH125" s="418"/>
      <c r="HI125" s="418"/>
      <c r="HJ125" s="418"/>
      <c r="HK125" s="418"/>
      <c r="HL125" s="418"/>
      <c r="HM125" s="418"/>
      <c r="HN125" s="418"/>
      <c r="HO125" s="418"/>
      <c r="HP125" s="418"/>
      <c r="HQ125" s="418"/>
      <c r="HR125" s="418"/>
      <c r="HS125" s="418"/>
      <c r="HT125" s="418"/>
      <c r="HU125" s="418"/>
      <c r="HV125" s="418"/>
      <c r="HW125" s="418"/>
      <c r="HX125" s="418"/>
      <c r="HY125" s="418"/>
      <c r="HZ125" s="418"/>
      <c r="IA125" s="418"/>
      <c r="IB125" s="418"/>
      <c r="IC125" s="418"/>
      <c r="ID125" s="418"/>
      <c r="IE125" s="418"/>
      <c r="IF125" s="418"/>
      <c r="IG125" s="418"/>
      <c r="IH125" s="418"/>
      <c r="II125" s="418"/>
      <c r="IJ125" s="418"/>
      <c r="IK125" s="418"/>
      <c r="IL125" s="418"/>
      <c r="IM125" s="418"/>
      <c r="IN125" s="418"/>
      <c r="IO125" s="418"/>
      <c r="IP125" s="418"/>
      <c r="IQ125" s="418"/>
      <c r="IR125" s="418"/>
      <c r="IS125" s="418"/>
      <c r="IT125" s="418"/>
      <c r="IU125" s="418"/>
      <c r="IV125" s="418"/>
    </row>
    <row r="126" spans="1:256" ht="25.5">
      <c r="A126" s="362">
        <v>3</v>
      </c>
      <c r="B126" s="333" t="s">
        <v>124</v>
      </c>
      <c r="C126" s="226"/>
      <c r="D126" s="142"/>
      <c r="E126" s="716"/>
      <c r="F126" s="225">
        <f t="shared" ref="F126:F135" si="3">C126*E126</f>
        <v>0</v>
      </c>
      <c r="G126" s="532"/>
      <c r="H126" s="421"/>
      <c r="I126" s="421"/>
      <c r="J126" s="588"/>
      <c r="K126" s="421"/>
      <c r="L126" s="421"/>
      <c r="M126" s="421"/>
      <c r="N126" s="592"/>
      <c r="O126" s="672"/>
      <c r="P126" s="49"/>
      <c r="Q126" s="52"/>
      <c r="R126" s="50"/>
      <c r="S126" s="49"/>
      <c r="T126" s="421"/>
      <c r="U126" s="421"/>
      <c r="V126" s="421"/>
      <c r="W126" s="421"/>
      <c r="X126" s="421"/>
      <c r="Y126" s="421"/>
      <c r="Z126" s="421"/>
      <c r="AA126" s="421"/>
      <c r="AB126" s="421"/>
      <c r="AC126" s="421"/>
      <c r="AD126" s="421"/>
      <c r="AE126" s="421"/>
      <c r="AF126" s="421"/>
      <c r="AG126" s="421"/>
      <c r="AH126" s="421"/>
      <c r="AI126" s="418"/>
      <c r="AJ126" s="418"/>
      <c r="AK126" s="418"/>
      <c r="AL126" s="418"/>
      <c r="AM126" s="418"/>
      <c r="AN126" s="418"/>
      <c r="AO126" s="418"/>
      <c r="AP126" s="418"/>
      <c r="AQ126" s="418"/>
      <c r="AR126" s="418"/>
      <c r="AS126" s="418"/>
      <c r="AT126" s="418"/>
      <c r="AU126" s="418"/>
      <c r="AV126" s="418"/>
      <c r="AW126" s="418"/>
      <c r="AX126" s="418"/>
      <c r="AY126" s="418"/>
      <c r="AZ126" s="418"/>
      <c r="BA126" s="418"/>
      <c r="BB126" s="418"/>
      <c r="BC126" s="418"/>
      <c r="BD126" s="418"/>
      <c r="BE126" s="418"/>
      <c r="BF126" s="418"/>
      <c r="BG126" s="418"/>
      <c r="BH126" s="418"/>
      <c r="BI126" s="418"/>
      <c r="BJ126" s="418"/>
      <c r="BK126" s="418"/>
      <c r="BL126" s="418"/>
      <c r="BM126" s="418"/>
      <c r="BN126" s="418"/>
      <c r="BO126" s="418"/>
      <c r="BP126" s="418"/>
      <c r="BQ126" s="418"/>
      <c r="BR126" s="418"/>
      <c r="BS126" s="418"/>
      <c r="BT126" s="418"/>
      <c r="BU126" s="418"/>
      <c r="BV126" s="418"/>
      <c r="BW126" s="418"/>
      <c r="BX126" s="418"/>
      <c r="BY126" s="418"/>
      <c r="BZ126" s="418"/>
      <c r="CA126" s="418"/>
      <c r="CB126" s="418"/>
      <c r="CC126" s="418"/>
      <c r="CD126" s="418"/>
      <c r="CE126" s="418"/>
      <c r="CF126" s="418"/>
      <c r="CG126" s="418"/>
      <c r="CH126" s="418"/>
      <c r="CI126" s="418"/>
      <c r="CJ126" s="418"/>
      <c r="CK126" s="418"/>
      <c r="CL126" s="418"/>
      <c r="CM126" s="418"/>
      <c r="CN126" s="418"/>
      <c r="CO126" s="418"/>
      <c r="CP126" s="418"/>
      <c r="CQ126" s="418"/>
      <c r="CR126" s="418"/>
      <c r="CS126" s="418"/>
      <c r="CT126" s="418"/>
      <c r="CU126" s="418"/>
      <c r="CV126" s="418"/>
      <c r="CW126" s="418"/>
      <c r="CX126" s="418"/>
      <c r="CY126" s="418"/>
      <c r="CZ126" s="418"/>
      <c r="DA126" s="418"/>
      <c r="DB126" s="418"/>
      <c r="DC126" s="418"/>
      <c r="DD126" s="418"/>
      <c r="DE126" s="418"/>
      <c r="DF126" s="418"/>
      <c r="DG126" s="418"/>
      <c r="DH126" s="418"/>
      <c r="DI126" s="418"/>
      <c r="DJ126" s="418"/>
      <c r="DK126" s="418"/>
      <c r="DL126" s="418"/>
      <c r="DM126" s="418"/>
      <c r="DN126" s="418"/>
      <c r="DO126" s="418"/>
      <c r="DP126" s="418"/>
      <c r="DQ126" s="418"/>
      <c r="DR126" s="418"/>
      <c r="DS126" s="418"/>
      <c r="DT126" s="418"/>
      <c r="DU126" s="418"/>
      <c r="DV126" s="418"/>
      <c r="DW126" s="418"/>
      <c r="DX126" s="418"/>
      <c r="DY126" s="418"/>
      <c r="DZ126" s="418"/>
      <c r="EA126" s="418"/>
      <c r="EB126" s="418"/>
      <c r="EC126" s="418"/>
      <c r="ED126" s="418"/>
      <c r="EE126" s="418"/>
      <c r="EF126" s="418"/>
      <c r="EG126" s="418"/>
      <c r="EH126" s="418"/>
      <c r="EI126" s="418"/>
      <c r="EJ126" s="418"/>
      <c r="EK126" s="418"/>
      <c r="EL126" s="418"/>
      <c r="EM126" s="418"/>
      <c r="EN126" s="418"/>
      <c r="EO126" s="418"/>
      <c r="EP126" s="418"/>
      <c r="EQ126" s="418"/>
      <c r="ER126" s="418"/>
      <c r="ES126" s="418"/>
      <c r="ET126" s="418"/>
      <c r="EU126" s="418"/>
      <c r="EV126" s="418"/>
      <c r="EW126" s="418"/>
      <c r="EX126" s="418"/>
      <c r="EY126" s="418"/>
      <c r="EZ126" s="418"/>
      <c r="FA126" s="418"/>
      <c r="FB126" s="418"/>
      <c r="FC126" s="418"/>
      <c r="FD126" s="418"/>
      <c r="FE126" s="418"/>
      <c r="FF126" s="418"/>
      <c r="FG126" s="418"/>
      <c r="FH126" s="418"/>
      <c r="FI126" s="418"/>
      <c r="FJ126" s="418"/>
      <c r="FK126" s="418"/>
      <c r="FL126" s="418"/>
      <c r="FM126" s="418"/>
      <c r="FN126" s="418"/>
      <c r="FO126" s="418"/>
      <c r="FP126" s="418"/>
      <c r="FQ126" s="418"/>
      <c r="FR126" s="418"/>
      <c r="FS126" s="418"/>
      <c r="FT126" s="418"/>
      <c r="FU126" s="418"/>
      <c r="FV126" s="418"/>
      <c r="FW126" s="418"/>
      <c r="FX126" s="418"/>
      <c r="FY126" s="418"/>
      <c r="FZ126" s="418"/>
      <c r="GA126" s="418"/>
      <c r="GB126" s="418"/>
      <c r="GC126" s="418"/>
      <c r="GD126" s="418"/>
      <c r="GE126" s="418"/>
      <c r="GF126" s="418"/>
      <c r="GG126" s="418"/>
      <c r="GH126" s="418"/>
      <c r="GI126" s="418"/>
      <c r="GJ126" s="418"/>
      <c r="GK126" s="418"/>
      <c r="GL126" s="418"/>
      <c r="GM126" s="418"/>
      <c r="GN126" s="418"/>
      <c r="GO126" s="418"/>
      <c r="GP126" s="418"/>
      <c r="GQ126" s="418"/>
      <c r="GR126" s="418"/>
      <c r="GS126" s="418"/>
      <c r="GT126" s="418"/>
      <c r="GU126" s="418"/>
      <c r="GV126" s="418"/>
      <c r="GW126" s="418"/>
      <c r="GX126" s="418"/>
      <c r="GY126" s="418"/>
      <c r="GZ126" s="418"/>
      <c r="HA126" s="418"/>
      <c r="HB126" s="418"/>
      <c r="HC126" s="418"/>
      <c r="HD126" s="418"/>
      <c r="HE126" s="418"/>
      <c r="HF126" s="418"/>
      <c r="HG126" s="418"/>
      <c r="HH126" s="418"/>
      <c r="HI126" s="418"/>
      <c r="HJ126" s="418"/>
      <c r="HK126" s="418"/>
      <c r="HL126" s="418"/>
      <c r="HM126" s="418"/>
      <c r="HN126" s="418"/>
      <c r="HO126" s="418"/>
      <c r="HP126" s="418"/>
      <c r="HQ126" s="418"/>
      <c r="HR126" s="418"/>
      <c r="HS126" s="418"/>
      <c r="HT126" s="418"/>
      <c r="HU126" s="418"/>
      <c r="HV126" s="418"/>
      <c r="HW126" s="418"/>
      <c r="HX126" s="418"/>
      <c r="HY126" s="418"/>
      <c r="HZ126" s="418"/>
      <c r="IA126" s="418"/>
      <c r="IB126" s="418"/>
      <c r="IC126" s="418"/>
      <c r="ID126" s="418"/>
      <c r="IE126" s="418"/>
      <c r="IF126" s="418"/>
      <c r="IG126" s="418"/>
      <c r="IH126" s="418"/>
      <c r="II126" s="418"/>
      <c r="IJ126" s="418"/>
      <c r="IK126" s="418"/>
      <c r="IL126" s="418"/>
      <c r="IM126" s="418"/>
      <c r="IN126" s="418"/>
      <c r="IO126" s="418"/>
      <c r="IP126" s="418"/>
      <c r="IQ126" s="418"/>
      <c r="IR126" s="418"/>
      <c r="IS126" s="418"/>
      <c r="IT126" s="418"/>
      <c r="IU126" s="418"/>
      <c r="IV126" s="418"/>
    </row>
    <row r="127" spans="1:256" s="219" customFormat="1" ht="12.75" customHeight="1">
      <c r="A127" s="359">
        <f t="shared" ref="A127:A135" si="4">+A126+0.1</f>
        <v>3.1</v>
      </c>
      <c r="B127" s="284" t="s">
        <v>113</v>
      </c>
      <c r="C127" s="232">
        <v>36.54</v>
      </c>
      <c r="D127" s="233" t="s">
        <v>10</v>
      </c>
      <c r="E127" s="721"/>
      <c r="F127" s="231">
        <f t="shared" si="3"/>
        <v>0</v>
      </c>
      <c r="G127" s="532"/>
      <c r="H127" s="425"/>
      <c r="I127" s="426"/>
      <c r="J127" s="593"/>
      <c r="K127" s="425"/>
      <c r="L127" s="425"/>
      <c r="M127" s="425"/>
      <c r="N127" s="594"/>
      <c r="O127" s="673"/>
      <c r="P127" s="216"/>
      <c r="Q127" s="217"/>
      <c r="R127" s="218"/>
      <c r="S127" s="216"/>
      <c r="T127" s="425"/>
      <c r="U127" s="425"/>
      <c r="V127" s="425"/>
      <c r="W127" s="425"/>
      <c r="X127" s="425"/>
      <c r="Y127" s="425"/>
      <c r="Z127" s="425"/>
      <c r="AA127" s="425"/>
      <c r="AB127" s="425"/>
      <c r="AC127" s="425"/>
      <c r="AD127" s="425"/>
      <c r="AE127" s="425"/>
      <c r="AF127" s="425"/>
      <c r="AG127" s="425"/>
      <c r="AH127" s="425"/>
      <c r="AI127" s="427"/>
      <c r="AJ127" s="427"/>
      <c r="AK127" s="427"/>
      <c r="AL127" s="427"/>
      <c r="AM127" s="427"/>
      <c r="AN127" s="427"/>
      <c r="AO127" s="427"/>
      <c r="AP127" s="427"/>
      <c r="AQ127" s="427"/>
      <c r="AR127" s="427"/>
      <c r="AS127" s="427"/>
      <c r="AT127" s="427"/>
      <c r="AU127" s="427"/>
      <c r="AV127" s="427"/>
      <c r="AW127" s="427"/>
      <c r="AX127" s="427"/>
      <c r="AY127" s="427"/>
      <c r="AZ127" s="427"/>
      <c r="BA127" s="427"/>
      <c r="BB127" s="427"/>
      <c r="BC127" s="427"/>
      <c r="BD127" s="427"/>
      <c r="BE127" s="427"/>
      <c r="BF127" s="427"/>
      <c r="BG127" s="427"/>
      <c r="BH127" s="427"/>
      <c r="BI127" s="427"/>
      <c r="BJ127" s="427"/>
      <c r="BK127" s="427"/>
      <c r="BL127" s="427"/>
      <c r="BM127" s="427"/>
      <c r="BN127" s="427"/>
      <c r="BO127" s="427"/>
      <c r="BP127" s="427"/>
      <c r="BQ127" s="427"/>
      <c r="BR127" s="427"/>
      <c r="BS127" s="427"/>
      <c r="BT127" s="427"/>
      <c r="BU127" s="427"/>
      <c r="BV127" s="427"/>
      <c r="BW127" s="427"/>
      <c r="BX127" s="427"/>
      <c r="BY127" s="427"/>
      <c r="BZ127" s="427"/>
      <c r="CA127" s="427"/>
      <c r="CB127" s="427"/>
      <c r="CC127" s="427"/>
      <c r="CD127" s="427"/>
      <c r="CE127" s="427"/>
      <c r="CF127" s="427"/>
      <c r="CG127" s="427"/>
      <c r="CH127" s="427"/>
      <c r="CI127" s="427"/>
      <c r="CJ127" s="427"/>
      <c r="CK127" s="427"/>
      <c r="CL127" s="427"/>
      <c r="CM127" s="427"/>
      <c r="CN127" s="427"/>
      <c r="CO127" s="427"/>
      <c r="CP127" s="427"/>
      <c r="CQ127" s="427"/>
      <c r="CR127" s="427"/>
      <c r="CS127" s="427"/>
      <c r="CT127" s="427"/>
      <c r="CU127" s="427"/>
      <c r="CV127" s="427"/>
      <c r="CW127" s="427"/>
      <c r="CX127" s="427"/>
      <c r="CY127" s="427"/>
      <c r="CZ127" s="427"/>
      <c r="DA127" s="427"/>
      <c r="DB127" s="427"/>
      <c r="DC127" s="427"/>
      <c r="DD127" s="427"/>
      <c r="DE127" s="427"/>
      <c r="DF127" s="427"/>
      <c r="DG127" s="427"/>
      <c r="DH127" s="427"/>
      <c r="DI127" s="427"/>
      <c r="DJ127" s="427"/>
      <c r="DK127" s="427"/>
      <c r="DL127" s="427"/>
      <c r="DM127" s="427"/>
      <c r="DN127" s="427"/>
      <c r="DO127" s="427"/>
      <c r="DP127" s="427"/>
      <c r="DQ127" s="427"/>
      <c r="DR127" s="427"/>
      <c r="DS127" s="427"/>
      <c r="DT127" s="427"/>
      <c r="DU127" s="427"/>
      <c r="DV127" s="427"/>
      <c r="DW127" s="427"/>
      <c r="DX127" s="427"/>
      <c r="DY127" s="427"/>
      <c r="DZ127" s="427"/>
      <c r="EA127" s="427"/>
      <c r="EB127" s="427"/>
      <c r="EC127" s="427"/>
      <c r="ED127" s="427"/>
      <c r="EE127" s="427"/>
      <c r="EF127" s="427"/>
      <c r="EG127" s="427"/>
      <c r="EH127" s="427"/>
      <c r="EI127" s="427"/>
      <c r="EJ127" s="427"/>
      <c r="EK127" s="427"/>
      <c r="EL127" s="427"/>
      <c r="EM127" s="427"/>
      <c r="EN127" s="427"/>
      <c r="EO127" s="427"/>
      <c r="EP127" s="427"/>
      <c r="EQ127" s="427"/>
      <c r="ER127" s="427"/>
      <c r="ES127" s="427"/>
      <c r="ET127" s="427"/>
      <c r="EU127" s="427"/>
      <c r="EV127" s="427"/>
      <c r="EW127" s="427"/>
      <c r="EX127" s="427"/>
      <c r="EY127" s="427"/>
      <c r="EZ127" s="427"/>
      <c r="FA127" s="427"/>
      <c r="FB127" s="427"/>
      <c r="FC127" s="427"/>
      <c r="FD127" s="427"/>
      <c r="FE127" s="427"/>
      <c r="FF127" s="427"/>
      <c r="FG127" s="427"/>
      <c r="FH127" s="427"/>
      <c r="FI127" s="427"/>
      <c r="FJ127" s="427"/>
      <c r="FK127" s="427"/>
      <c r="FL127" s="427"/>
      <c r="FM127" s="427"/>
      <c r="FN127" s="427"/>
      <c r="FO127" s="427"/>
      <c r="FP127" s="427"/>
      <c r="FQ127" s="427"/>
      <c r="FR127" s="427"/>
      <c r="FS127" s="427"/>
      <c r="FT127" s="427"/>
      <c r="FU127" s="427"/>
      <c r="FV127" s="427"/>
      <c r="FW127" s="427"/>
      <c r="FX127" s="427"/>
      <c r="FY127" s="427"/>
      <c r="FZ127" s="427"/>
      <c r="GA127" s="427"/>
      <c r="GB127" s="427"/>
      <c r="GC127" s="427"/>
      <c r="GD127" s="427"/>
      <c r="GE127" s="427"/>
      <c r="GF127" s="427"/>
      <c r="GG127" s="427"/>
      <c r="GH127" s="427"/>
      <c r="GI127" s="427"/>
      <c r="GJ127" s="427"/>
      <c r="GK127" s="427"/>
      <c r="GL127" s="427"/>
      <c r="GM127" s="427"/>
      <c r="GN127" s="427"/>
      <c r="GO127" s="427"/>
      <c r="GP127" s="427"/>
      <c r="GQ127" s="427"/>
      <c r="GR127" s="427"/>
      <c r="GS127" s="427"/>
      <c r="GT127" s="427"/>
      <c r="GU127" s="427"/>
      <c r="GV127" s="427"/>
      <c r="GW127" s="427"/>
      <c r="GX127" s="427"/>
      <c r="GY127" s="427"/>
      <c r="GZ127" s="427"/>
      <c r="HA127" s="427"/>
      <c r="HB127" s="427"/>
      <c r="HC127" s="427"/>
      <c r="HD127" s="427"/>
      <c r="HE127" s="427"/>
      <c r="HF127" s="427"/>
      <c r="HG127" s="427"/>
      <c r="HH127" s="427"/>
      <c r="HI127" s="427"/>
      <c r="HJ127" s="427"/>
      <c r="HK127" s="427"/>
      <c r="HL127" s="427"/>
      <c r="HM127" s="427"/>
      <c r="HN127" s="427"/>
      <c r="HO127" s="427"/>
      <c r="HP127" s="427"/>
      <c r="HQ127" s="427"/>
      <c r="HR127" s="427"/>
      <c r="HS127" s="427"/>
      <c r="HT127" s="427"/>
      <c r="HU127" s="427"/>
      <c r="HV127" s="427"/>
      <c r="HW127" s="427"/>
      <c r="HX127" s="427"/>
      <c r="HY127" s="427"/>
      <c r="HZ127" s="427"/>
      <c r="IA127" s="427"/>
      <c r="IB127" s="427"/>
      <c r="IC127" s="427"/>
      <c r="ID127" s="427"/>
      <c r="IE127" s="427"/>
      <c r="IF127" s="427"/>
      <c r="IG127" s="427"/>
      <c r="IH127" s="427"/>
      <c r="II127" s="427"/>
      <c r="IJ127" s="427"/>
      <c r="IK127" s="427"/>
      <c r="IL127" s="427"/>
      <c r="IM127" s="427"/>
      <c r="IN127" s="427"/>
      <c r="IO127" s="427"/>
      <c r="IP127" s="427"/>
      <c r="IQ127" s="427"/>
      <c r="IR127" s="427"/>
      <c r="IS127" s="427"/>
      <c r="IT127" s="427"/>
      <c r="IU127" s="427"/>
      <c r="IV127" s="427"/>
    </row>
    <row r="128" spans="1:256" ht="12.75" customHeight="1">
      <c r="A128" s="359">
        <f t="shared" si="4"/>
        <v>3.2</v>
      </c>
      <c r="B128" s="284" t="s">
        <v>115</v>
      </c>
      <c r="C128" s="232">
        <v>39.99</v>
      </c>
      <c r="D128" s="233" t="s">
        <v>10</v>
      </c>
      <c r="E128" s="721"/>
      <c r="F128" s="232">
        <f t="shared" si="3"/>
        <v>0</v>
      </c>
      <c r="G128" s="532"/>
      <c r="H128" s="421"/>
      <c r="I128" s="428"/>
      <c r="J128" s="588"/>
      <c r="K128" s="421"/>
      <c r="L128" s="421"/>
      <c r="M128" s="421"/>
      <c r="N128" s="595"/>
      <c r="O128" s="671"/>
      <c r="P128" s="49"/>
      <c r="Q128" s="52"/>
      <c r="R128" s="50"/>
      <c r="S128" s="49"/>
      <c r="T128" s="421"/>
      <c r="U128" s="421"/>
      <c r="V128" s="421"/>
      <c r="W128" s="421"/>
      <c r="X128" s="421"/>
      <c r="Y128" s="421"/>
      <c r="Z128" s="421"/>
      <c r="AA128" s="421"/>
      <c r="AB128" s="421"/>
      <c r="AC128" s="421"/>
      <c r="AD128" s="421"/>
      <c r="AE128" s="421"/>
      <c r="AF128" s="421"/>
      <c r="AG128" s="421"/>
      <c r="AH128" s="421"/>
      <c r="AI128" s="418"/>
      <c r="AJ128" s="418"/>
      <c r="AK128" s="418"/>
      <c r="AL128" s="418"/>
      <c r="AM128" s="418"/>
      <c r="AN128" s="418"/>
      <c r="AO128" s="418"/>
      <c r="AP128" s="418"/>
      <c r="AQ128" s="418"/>
      <c r="AR128" s="418"/>
      <c r="AS128" s="418"/>
      <c r="AT128" s="418"/>
      <c r="AU128" s="418"/>
      <c r="AV128" s="418"/>
      <c r="AW128" s="418"/>
      <c r="AX128" s="418"/>
      <c r="AY128" s="418"/>
      <c r="AZ128" s="418"/>
      <c r="BA128" s="418"/>
      <c r="BB128" s="418"/>
      <c r="BC128" s="418"/>
      <c r="BD128" s="418"/>
      <c r="BE128" s="418"/>
      <c r="BF128" s="418"/>
      <c r="BG128" s="418"/>
      <c r="BH128" s="418"/>
      <c r="BI128" s="418"/>
      <c r="BJ128" s="418"/>
      <c r="BK128" s="418"/>
      <c r="BL128" s="418"/>
      <c r="BM128" s="418"/>
      <c r="BN128" s="418"/>
      <c r="BO128" s="418"/>
      <c r="BP128" s="418"/>
      <c r="BQ128" s="418"/>
      <c r="BR128" s="418"/>
      <c r="BS128" s="418"/>
      <c r="BT128" s="418"/>
      <c r="BU128" s="418"/>
      <c r="BV128" s="418"/>
      <c r="BW128" s="418"/>
      <c r="BX128" s="418"/>
      <c r="BY128" s="418"/>
      <c r="BZ128" s="418"/>
      <c r="CA128" s="418"/>
      <c r="CB128" s="418"/>
      <c r="CC128" s="418"/>
      <c r="CD128" s="418"/>
      <c r="CE128" s="418"/>
      <c r="CF128" s="418"/>
      <c r="CG128" s="418"/>
      <c r="CH128" s="418"/>
      <c r="CI128" s="418"/>
      <c r="CJ128" s="418"/>
      <c r="CK128" s="418"/>
      <c r="CL128" s="418"/>
      <c r="CM128" s="418"/>
      <c r="CN128" s="418"/>
      <c r="CO128" s="418"/>
      <c r="CP128" s="418"/>
      <c r="CQ128" s="418"/>
      <c r="CR128" s="418"/>
      <c r="CS128" s="418"/>
      <c r="CT128" s="418"/>
      <c r="CU128" s="418"/>
      <c r="CV128" s="418"/>
      <c r="CW128" s="418"/>
      <c r="CX128" s="418"/>
      <c r="CY128" s="418"/>
      <c r="CZ128" s="418"/>
      <c r="DA128" s="418"/>
      <c r="DB128" s="418"/>
      <c r="DC128" s="418"/>
      <c r="DD128" s="418"/>
      <c r="DE128" s="418"/>
      <c r="DF128" s="418"/>
      <c r="DG128" s="418"/>
      <c r="DH128" s="418"/>
      <c r="DI128" s="418"/>
      <c r="DJ128" s="418"/>
      <c r="DK128" s="418"/>
      <c r="DL128" s="418"/>
      <c r="DM128" s="418"/>
      <c r="DN128" s="418"/>
      <c r="DO128" s="418"/>
      <c r="DP128" s="418"/>
      <c r="DQ128" s="418"/>
      <c r="DR128" s="418"/>
      <c r="DS128" s="418"/>
      <c r="DT128" s="418"/>
      <c r="DU128" s="418"/>
      <c r="DV128" s="418"/>
      <c r="DW128" s="418"/>
      <c r="DX128" s="418"/>
      <c r="DY128" s="418"/>
      <c r="DZ128" s="418"/>
      <c r="EA128" s="418"/>
      <c r="EB128" s="418"/>
      <c r="EC128" s="418"/>
      <c r="ED128" s="418"/>
      <c r="EE128" s="418"/>
      <c r="EF128" s="418"/>
      <c r="EG128" s="418"/>
      <c r="EH128" s="418"/>
      <c r="EI128" s="418"/>
      <c r="EJ128" s="418"/>
      <c r="EK128" s="418"/>
      <c r="EL128" s="418"/>
      <c r="EM128" s="418"/>
      <c r="EN128" s="418"/>
      <c r="EO128" s="418"/>
      <c r="EP128" s="418"/>
      <c r="EQ128" s="418"/>
      <c r="ER128" s="418"/>
      <c r="ES128" s="418"/>
      <c r="ET128" s="418"/>
      <c r="EU128" s="418"/>
      <c r="EV128" s="418"/>
      <c r="EW128" s="418"/>
      <c r="EX128" s="418"/>
      <c r="EY128" s="418"/>
      <c r="EZ128" s="418"/>
      <c r="FA128" s="418"/>
      <c r="FB128" s="418"/>
      <c r="FC128" s="418"/>
      <c r="FD128" s="418"/>
      <c r="FE128" s="418"/>
      <c r="FF128" s="418"/>
      <c r="FG128" s="418"/>
      <c r="FH128" s="418"/>
      <c r="FI128" s="418"/>
      <c r="FJ128" s="418"/>
      <c r="FK128" s="418"/>
      <c r="FL128" s="418"/>
      <c r="FM128" s="418"/>
      <c r="FN128" s="418"/>
      <c r="FO128" s="418"/>
      <c r="FP128" s="418"/>
      <c r="FQ128" s="418"/>
      <c r="FR128" s="418"/>
      <c r="FS128" s="418"/>
      <c r="FT128" s="418"/>
      <c r="FU128" s="418"/>
      <c r="FV128" s="418"/>
      <c r="FW128" s="418"/>
      <c r="FX128" s="418"/>
      <c r="FY128" s="418"/>
      <c r="FZ128" s="418"/>
      <c r="GA128" s="418"/>
      <c r="GB128" s="418"/>
      <c r="GC128" s="418"/>
      <c r="GD128" s="418"/>
      <c r="GE128" s="418"/>
      <c r="GF128" s="418"/>
      <c r="GG128" s="418"/>
      <c r="GH128" s="418"/>
      <c r="GI128" s="418"/>
      <c r="GJ128" s="418"/>
      <c r="GK128" s="418"/>
      <c r="GL128" s="418"/>
      <c r="GM128" s="418"/>
      <c r="GN128" s="418"/>
      <c r="GO128" s="418"/>
      <c r="GP128" s="418"/>
      <c r="GQ128" s="418"/>
      <c r="GR128" s="418"/>
      <c r="GS128" s="418"/>
      <c r="GT128" s="418"/>
      <c r="GU128" s="418"/>
      <c r="GV128" s="418"/>
      <c r="GW128" s="418"/>
      <c r="GX128" s="418"/>
      <c r="GY128" s="418"/>
      <c r="GZ128" s="418"/>
      <c r="HA128" s="418"/>
      <c r="HB128" s="418"/>
      <c r="HC128" s="418"/>
      <c r="HD128" s="418"/>
      <c r="HE128" s="418"/>
      <c r="HF128" s="418"/>
      <c r="HG128" s="418"/>
      <c r="HH128" s="418"/>
      <c r="HI128" s="418"/>
      <c r="HJ128" s="418"/>
      <c r="HK128" s="418"/>
      <c r="HL128" s="418"/>
      <c r="HM128" s="418"/>
      <c r="HN128" s="418"/>
      <c r="HO128" s="418"/>
      <c r="HP128" s="418"/>
      <c r="HQ128" s="418"/>
      <c r="HR128" s="418"/>
      <c r="HS128" s="418"/>
      <c r="HT128" s="418"/>
      <c r="HU128" s="418"/>
      <c r="HV128" s="418"/>
      <c r="HW128" s="418"/>
      <c r="HX128" s="418"/>
      <c r="HY128" s="418"/>
      <c r="HZ128" s="418"/>
      <c r="IA128" s="418"/>
      <c r="IB128" s="418"/>
      <c r="IC128" s="418"/>
      <c r="ID128" s="418"/>
      <c r="IE128" s="418"/>
      <c r="IF128" s="418"/>
      <c r="IG128" s="418"/>
      <c r="IH128" s="418"/>
      <c r="II128" s="418"/>
      <c r="IJ128" s="418"/>
      <c r="IK128" s="418"/>
      <c r="IL128" s="418"/>
      <c r="IM128" s="418"/>
      <c r="IN128" s="418"/>
      <c r="IO128" s="418"/>
      <c r="IP128" s="418"/>
      <c r="IQ128" s="418"/>
      <c r="IR128" s="418"/>
      <c r="IS128" s="418"/>
      <c r="IT128" s="418"/>
      <c r="IU128" s="418"/>
      <c r="IV128" s="418"/>
    </row>
    <row r="129" spans="1:256" ht="12.75" customHeight="1">
      <c r="A129" s="359">
        <f t="shared" si="4"/>
        <v>3.3000000000000003</v>
      </c>
      <c r="B129" s="284" t="s">
        <v>116</v>
      </c>
      <c r="C129" s="232">
        <v>3.02</v>
      </c>
      <c r="D129" s="233" t="s">
        <v>10</v>
      </c>
      <c r="E129" s="721"/>
      <c r="F129" s="232">
        <f t="shared" si="3"/>
        <v>0</v>
      </c>
      <c r="G129" s="532"/>
      <c r="H129" s="421"/>
      <c r="I129" s="428"/>
      <c r="J129" s="588"/>
      <c r="K129" s="421"/>
      <c r="L129" s="421"/>
      <c r="M129" s="421"/>
      <c r="N129" s="591"/>
      <c r="O129" s="671"/>
      <c r="P129" s="49"/>
      <c r="Q129" s="52"/>
      <c r="R129" s="50"/>
      <c r="S129" s="49"/>
      <c r="T129" s="421"/>
      <c r="U129" s="421"/>
      <c r="V129" s="421"/>
      <c r="W129" s="421"/>
      <c r="X129" s="421"/>
      <c r="Y129" s="421"/>
      <c r="Z129" s="421"/>
      <c r="AA129" s="421"/>
      <c r="AB129" s="421"/>
      <c r="AC129" s="421"/>
      <c r="AD129" s="421"/>
      <c r="AE129" s="421"/>
      <c r="AF129" s="421"/>
      <c r="AG129" s="421"/>
      <c r="AH129" s="421"/>
      <c r="AI129" s="418"/>
      <c r="AJ129" s="418"/>
      <c r="AK129" s="418"/>
      <c r="AL129" s="418"/>
      <c r="AM129" s="418"/>
      <c r="AN129" s="418"/>
      <c r="AO129" s="418"/>
      <c r="AP129" s="418"/>
      <c r="AQ129" s="418"/>
      <c r="AR129" s="418"/>
      <c r="AS129" s="418"/>
      <c r="AT129" s="418"/>
      <c r="AU129" s="418"/>
      <c r="AV129" s="418"/>
      <c r="AW129" s="418"/>
      <c r="AX129" s="418"/>
      <c r="AY129" s="418"/>
      <c r="AZ129" s="418"/>
      <c r="BA129" s="418"/>
      <c r="BB129" s="418"/>
      <c r="BC129" s="418"/>
      <c r="BD129" s="418"/>
      <c r="BE129" s="418"/>
      <c r="BF129" s="418"/>
      <c r="BG129" s="418"/>
      <c r="BH129" s="418"/>
      <c r="BI129" s="418"/>
      <c r="BJ129" s="418"/>
      <c r="BK129" s="418"/>
      <c r="BL129" s="418"/>
      <c r="BM129" s="418"/>
      <c r="BN129" s="418"/>
      <c r="BO129" s="418"/>
      <c r="BP129" s="418"/>
      <c r="BQ129" s="418"/>
      <c r="BR129" s="418"/>
      <c r="BS129" s="418"/>
      <c r="BT129" s="418"/>
      <c r="BU129" s="418"/>
      <c r="BV129" s="418"/>
      <c r="BW129" s="418"/>
      <c r="BX129" s="418"/>
      <c r="BY129" s="418"/>
      <c r="BZ129" s="418"/>
      <c r="CA129" s="418"/>
      <c r="CB129" s="418"/>
      <c r="CC129" s="418"/>
      <c r="CD129" s="418"/>
      <c r="CE129" s="418"/>
      <c r="CF129" s="418"/>
      <c r="CG129" s="418"/>
      <c r="CH129" s="418"/>
      <c r="CI129" s="418"/>
      <c r="CJ129" s="418"/>
      <c r="CK129" s="418"/>
      <c r="CL129" s="418"/>
      <c r="CM129" s="418"/>
      <c r="CN129" s="418"/>
      <c r="CO129" s="418"/>
      <c r="CP129" s="418"/>
      <c r="CQ129" s="418"/>
      <c r="CR129" s="418"/>
      <c r="CS129" s="418"/>
      <c r="CT129" s="418"/>
      <c r="CU129" s="418"/>
      <c r="CV129" s="418"/>
      <c r="CW129" s="418"/>
      <c r="CX129" s="418"/>
      <c r="CY129" s="418"/>
      <c r="CZ129" s="418"/>
      <c r="DA129" s="418"/>
      <c r="DB129" s="418"/>
      <c r="DC129" s="418"/>
      <c r="DD129" s="418"/>
      <c r="DE129" s="418"/>
      <c r="DF129" s="418"/>
      <c r="DG129" s="418"/>
      <c r="DH129" s="418"/>
      <c r="DI129" s="418"/>
      <c r="DJ129" s="418"/>
      <c r="DK129" s="418"/>
      <c r="DL129" s="418"/>
      <c r="DM129" s="418"/>
      <c r="DN129" s="418"/>
      <c r="DO129" s="418"/>
      <c r="DP129" s="418"/>
      <c r="DQ129" s="418"/>
      <c r="DR129" s="418"/>
      <c r="DS129" s="418"/>
      <c r="DT129" s="418"/>
      <c r="DU129" s="418"/>
      <c r="DV129" s="418"/>
      <c r="DW129" s="418"/>
      <c r="DX129" s="418"/>
      <c r="DY129" s="418"/>
      <c r="DZ129" s="418"/>
      <c r="EA129" s="418"/>
      <c r="EB129" s="418"/>
      <c r="EC129" s="418"/>
      <c r="ED129" s="418"/>
      <c r="EE129" s="418"/>
      <c r="EF129" s="418"/>
      <c r="EG129" s="418"/>
      <c r="EH129" s="418"/>
      <c r="EI129" s="418"/>
      <c r="EJ129" s="418"/>
      <c r="EK129" s="418"/>
      <c r="EL129" s="418"/>
      <c r="EM129" s="418"/>
      <c r="EN129" s="418"/>
      <c r="EO129" s="418"/>
      <c r="EP129" s="418"/>
      <c r="EQ129" s="418"/>
      <c r="ER129" s="418"/>
      <c r="ES129" s="418"/>
      <c r="ET129" s="418"/>
      <c r="EU129" s="418"/>
      <c r="EV129" s="418"/>
      <c r="EW129" s="418"/>
      <c r="EX129" s="418"/>
      <c r="EY129" s="418"/>
      <c r="EZ129" s="418"/>
      <c r="FA129" s="418"/>
      <c r="FB129" s="418"/>
      <c r="FC129" s="418"/>
      <c r="FD129" s="418"/>
      <c r="FE129" s="418"/>
      <c r="FF129" s="418"/>
      <c r="FG129" s="418"/>
      <c r="FH129" s="418"/>
      <c r="FI129" s="418"/>
      <c r="FJ129" s="418"/>
      <c r="FK129" s="418"/>
      <c r="FL129" s="418"/>
      <c r="FM129" s="418"/>
      <c r="FN129" s="418"/>
      <c r="FO129" s="418"/>
      <c r="FP129" s="418"/>
      <c r="FQ129" s="418"/>
      <c r="FR129" s="418"/>
      <c r="FS129" s="418"/>
      <c r="FT129" s="418"/>
      <c r="FU129" s="418"/>
      <c r="FV129" s="418"/>
      <c r="FW129" s="418"/>
      <c r="FX129" s="418"/>
      <c r="FY129" s="418"/>
      <c r="FZ129" s="418"/>
      <c r="GA129" s="418"/>
      <c r="GB129" s="418"/>
      <c r="GC129" s="418"/>
      <c r="GD129" s="418"/>
      <c r="GE129" s="418"/>
      <c r="GF129" s="418"/>
      <c r="GG129" s="418"/>
      <c r="GH129" s="418"/>
      <c r="GI129" s="418"/>
      <c r="GJ129" s="418"/>
      <c r="GK129" s="418"/>
      <c r="GL129" s="418"/>
      <c r="GM129" s="418"/>
      <c r="GN129" s="418"/>
      <c r="GO129" s="418"/>
      <c r="GP129" s="418"/>
      <c r="GQ129" s="418"/>
      <c r="GR129" s="418"/>
      <c r="GS129" s="418"/>
      <c r="GT129" s="418"/>
      <c r="GU129" s="418"/>
      <c r="GV129" s="418"/>
      <c r="GW129" s="418"/>
      <c r="GX129" s="418"/>
      <c r="GY129" s="418"/>
      <c r="GZ129" s="418"/>
      <c r="HA129" s="418"/>
      <c r="HB129" s="418"/>
      <c r="HC129" s="418"/>
      <c r="HD129" s="418"/>
      <c r="HE129" s="418"/>
      <c r="HF129" s="418"/>
      <c r="HG129" s="418"/>
      <c r="HH129" s="418"/>
      <c r="HI129" s="418"/>
      <c r="HJ129" s="418"/>
      <c r="HK129" s="418"/>
      <c r="HL129" s="418"/>
      <c r="HM129" s="418"/>
      <c r="HN129" s="418"/>
      <c r="HO129" s="418"/>
      <c r="HP129" s="418"/>
      <c r="HQ129" s="418"/>
      <c r="HR129" s="418"/>
      <c r="HS129" s="418"/>
      <c r="HT129" s="418"/>
      <c r="HU129" s="418"/>
      <c r="HV129" s="418"/>
      <c r="HW129" s="418"/>
      <c r="HX129" s="418"/>
      <c r="HY129" s="418"/>
      <c r="HZ129" s="418"/>
      <c r="IA129" s="418"/>
      <c r="IB129" s="418"/>
      <c r="IC129" s="418"/>
      <c r="ID129" s="418"/>
      <c r="IE129" s="418"/>
      <c r="IF129" s="418"/>
      <c r="IG129" s="418"/>
      <c r="IH129" s="418"/>
      <c r="II129" s="418"/>
      <c r="IJ129" s="418"/>
      <c r="IK129" s="418"/>
      <c r="IL129" s="418"/>
      <c r="IM129" s="418"/>
      <c r="IN129" s="418"/>
      <c r="IO129" s="418"/>
      <c r="IP129" s="418"/>
      <c r="IQ129" s="418"/>
      <c r="IR129" s="418"/>
      <c r="IS129" s="418"/>
      <c r="IT129" s="418"/>
      <c r="IU129" s="418"/>
      <c r="IV129" s="418"/>
    </row>
    <row r="130" spans="1:256" ht="12.75" customHeight="1">
      <c r="A130" s="359">
        <f t="shared" si="4"/>
        <v>3.4000000000000004</v>
      </c>
      <c r="B130" s="284" t="s">
        <v>114</v>
      </c>
      <c r="C130" s="232">
        <v>3.01</v>
      </c>
      <c r="D130" s="233" t="s">
        <v>10</v>
      </c>
      <c r="E130" s="721"/>
      <c r="F130" s="232">
        <f t="shared" si="3"/>
        <v>0</v>
      </c>
      <c r="G130" s="532"/>
      <c r="H130" s="421"/>
      <c r="I130" s="428"/>
      <c r="J130" s="588"/>
      <c r="K130" s="421"/>
      <c r="L130" s="421"/>
      <c r="M130" s="421"/>
      <c r="N130" s="592"/>
      <c r="O130" s="672"/>
      <c r="P130" s="49"/>
      <c r="Q130" s="52"/>
      <c r="R130" s="53"/>
      <c r="S130" s="49"/>
      <c r="T130" s="421"/>
      <c r="U130" s="421"/>
      <c r="V130" s="421"/>
      <c r="W130" s="421"/>
      <c r="X130" s="421"/>
      <c r="Y130" s="421"/>
      <c r="Z130" s="421"/>
      <c r="AA130" s="421"/>
      <c r="AB130" s="421"/>
      <c r="AC130" s="421"/>
      <c r="AD130" s="421"/>
      <c r="AE130" s="421"/>
      <c r="AF130" s="421"/>
      <c r="AG130" s="421"/>
      <c r="AH130" s="421"/>
      <c r="AI130" s="418"/>
      <c r="AJ130" s="418"/>
      <c r="AK130" s="418"/>
      <c r="AL130" s="418"/>
      <c r="AM130" s="418"/>
      <c r="AN130" s="418"/>
      <c r="AO130" s="418"/>
      <c r="AP130" s="418"/>
      <c r="AQ130" s="418"/>
      <c r="AR130" s="418"/>
      <c r="AS130" s="418"/>
      <c r="AT130" s="418"/>
      <c r="AU130" s="418"/>
      <c r="AV130" s="418"/>
      <c r="AW130" s="418"/>
      <c r="AX130" s="418"/>
      <c r="AY130" s="418"/>
      <c r="AZ130" s="418"/>
      <c r="BA130" s="418"/>
      <c r="BB130" s="418"/>
      <c r="BC130" s="418"/>
      <c r="BD130" s="418"/>
      <c r="BE130" s="418"/>
      <c r="BF130" s="418"/>
      <c r="BG130" s="418"/>
      <c r="BH130" s="418"/>
      <c r="BI130" s="418"/>
      <c r="BJ130" s="418"/>
      <c r="BK130" s="418"/>
      <c r="BL130" s="418"/>
      <c r="BM130" s="418"/>
      <c r="BN130" s="418"/>
      <c r="BO130" s="418"/>
      <c r="BP130" s="418"/>
      <c r="BQ130" s="418"/>
      <c r="BR130" s="418"/>
      <c r="BS130" s="418"/>
      <c r="BT130" s="418"/>
      <c r="BU130" s="418"/>
      <c r="BV130" s="418"/>
      <c r="BW130" s="418"/>
      <c r="BX130" s="418"/>
      <c r="BY130" s="418"/>
      <c r="BZ130" s="418"/>
      <c r="CA130" s="418"/>
      <c r="CB130" s="418"/>
      <c r="CC130" s="418"/>
      <c r="CD130" s="418"/>
      <c r="CE130" s="418"/>
      <c r="CF130" s="418"/>
      <c r="CG130" s="418"/>
      <c r="CH130" s="418"/>
      <c r="CI130" s="418"/>
      <c r="CJ130" s="418"/>
      <c r="CK130" s="418"/>
      <c r="CL130" s="418"/>
      <c r="CM130" s="418"/>
      <c r="CN130" s="418"/>
      <c r="CO130" s="418"/>
      <c r="CP130" s="418"/>
      <c r="CQ130" s="418"/>
      <c r="CR130" s="418"/>
      <c r="CS130" s="418"/>
      <c r="CT130" s="418"/>
      <c r="CU130" s="418"/>
      <c r="CV130" s="418"/>
      <c r="CW130" s="418"/>
      <c r="CX130" s="418"/>
      <c r="CY130" s="418"/>
      <c r="CZ130" s="418"/>
      <c r="DA130" s="418"/>
      <c r="DB130" s="418"/>
      <c r="DC130" s="418"/>
      <c r="DD130" s="418"/>
      <c r="DE130" s="418"/>
      <c r="DF130" s="418"/>
      <c r="DG130" s="418"/>
      <c r="DH130" s="418"/>
      <c r="DI130" s="418"/>
      <c r="DJ130" s="418"/>
      <c r="DK130" s="418"/>
      <c r="DL130" s="418"/>
      <c r="DM130" s="418"/>
      <c r="DN130" s="418"/>
      <c r="DO130" s="418"/>
      <c r="DP130" s="418"/>
      <c r="DQ130" s="418"/>
      <c r="DR130" s="418"/>
      <c r="DS130" s="418"/>
      <c r="DT130" s="418"/>
      <c r="DU130" s="418"/>
      <c r="DV130" s="418"/>
      <c r="DW130" s="418"/>
      <c r="DX130" s="418"/>
      <c r="DY130" s="418"/>
      <c r="DZ130" s="418"/>
      <c r="EA130" s="418"/>
      <c r="EB130" s="418"/>
      <c r="EC130" s="418"/>
      <c r="ED130" s="418"/>
      <c r="EE130" s="418"/>
      <c r="EF130" s="418"/>
      <c r="EG130" s="418"/>
      <c r="EH130" s="418"/>
      <c r="EI130" s="418"/>
      <c r="EJ130" s="418"/>
      <c r="EK130" s="418"/>
      <c r="EL130" s="418"/>
      <c r="EM130" s="418"/>
      <c r="EN130" s="418"/>
      <c r="EO130" s="418"/>
      <c r="EP130" s="418"/>
      <c r="EQ130" s="418"/>
      <c r="ER130" s="418"/>
      <c r="ES130" s="418"/>
      <c r="ET130" s="418"/>
      <c r="EU130" s="418"/>
      <c r="EV130" s="418"/>
      <c r="EW130" s="418"/>
      <c r="EX130" s="418"/>
      <c r="EY130" s="418"/>
      <c r="EZ130" s="418"/>
      <c r="FA130" s="418"/>
      <c r="FB130" s="418"/>
      <c r="FC130" s="418"/>
      <c r="FD130" s="418"/>
      <c r="FE130" s="418"/>
      <c r="FF130" s="418"/>
      <c r="FG130" s="418"/>
      <c r="FH130" s="418"/>
      <c r="FI130" s="418"/>
      <c r="FJ130" s="418"/>
      <c r="FK130" s="418"/>
      <c r="FL130" s="418"/>
      <c r="FM130" s="418"/>
      <c r="FN130" s="418"/>
      <c r="FO130" s="418"/>
      <c r="FP130" s="418"/>
      <c r="FQ130" s="418"/>
      <c r="FR130" s="418"/>
      <c r="FS130" s="418"/>
      <c r="FT130" s="418"/>
      <c r="FU130" s="418"/>
      <c r="FV130" s="418"/>
      <c r="FW130" s="418"/>
      <c r="FX130" s="418"/>
      <c r="FY130" s="418"/>
      <c r="FZ130" s="418"/>
      <c r="GA130" s="418"/>
      <c r="GB130" s="418"/>
      <c r="GC130" s="418"/>
      <c r="GD130" s="418"/>
      <c r="GE130" s="418"/>
      <c r="GF130" s="418"/>
      <c r="GG130" s="418"/>
      <c r="GH130" s="418"/>
      <c r="GI130" s="418"/>
      <c r="GJ130" s="418"/>
      <c r="GK130" s="418"/>
      <c r="GL130" s="418"/>
      <c r="GM130" s="418"/>
      <c r="GN130" s="418"/>
      <c r="GO130" s="418"/>
      <c r="GP130" s="418"/>
      <c r="GQ130" s="418"/>
      <c r="GR130" s="418"/>
      <c r="GS130" s="418"/>
      <c r="GT130" s="418"/>
      <c r="GU130" s="418"/>
      <c r="GV130" s="418"/>
      <c r="GW130" s="418"/>
      <c r="GX130" s="418"/>
      <c r="GY130" s="418"/>
      <c r="GZ130" s="418"/>
      <c r="HA130" s="418"/>
      <c r="HB130" s="418"/>
      <c r="HC130" s="418"/>
      <c r="HD130" s="418"/>
      <c r="HE130" s="418"/>
      <c r="HF130" s="418"/>
      <c r="HG130" s="418"/>
      <c r="HH130" s="418"/>
      <c r="HI130" s="418"/>
      <c r="HJ130" s="418"/>
      <c r="HK130" s="418"/>
      <c r="HL130" s="418"/>
      <c r="HM130" s="418"/>
      <c r="HN130" s="418"/>
      <c r="HO130" s="418"/>
      <c r="HP130" s="418"/>
      <c r="HQ130" s="418"/>
      <c r="HR130" s="418"/>
      <c r="HS130" s="418"/>
      <c r="HT130" s="418"/>
      <c r="HU130" s="418"/>
      <c r="HV130" s="418"/>
      <c r="HW130" s="418"/>
      <c r="HX130" s="418"/>
      <c r="HY130" s="418"/>
      <c r="HZ130" s="418"/>
      <c r="IA130" s="418"/>
      <c r="IB130" s="418"/>
      <c r="IC130" s="418"/>
      <c r="ID130" s="418"/>
      <c r="IE130" s="418"/>
      <c r="IF130" s="418"/>
      <c r="IG130" s="418"/>
      <c r="IH130" s="418"/>
      <c r="II130" s="418"/>
      <c r="IJ130" s="418"/>
      <c r="IK130" s="418"/>
      <c r="IL130" s="418"/>
      <c r="IM130" s="418"/>
      <c r="IN130" s="418"/>
      <c r="IO130" s="418"/>
      <c r="IP130" s="418"/>
      <c r="IQ130" s="418"/>
      <c r="IR130" s="418"/>
      <c r="IS130" s="418"/>
      <c r="IT130" s="418"/>
      <c r="IU130" s="418"/>
      <c r="IV130" s="418"/>
    </row>
    <row r="131" spans="1:256" ht="12.75" customHeight="1">
      <c r="A131" s="359">
        <f t="shared" si="4"/>
        <v>3.5000000000000004</v>
      </c>
      <c r="B131" s="284" t="s">
        <v>121</v>
      </c>
      <c r="C131" s="232">
        <v>10.73</v>
      </c>
      <c r="D131" s="233" t="s">
        <v>10</v>
      </c>
      <c r="E131" s="721"/>
      <c r="F131" s="232">
        <f t="shared" si="3"/>
        <v>0</v>
      </c>
      <c r="G131" s="532"/>
      <c r="H131" s="421"/>
      <c r="I131" s="429"/>
      <c r="J131" s="588"/>
      <c r="K131" s="421"/>
      <c r="L131" s="421"/>
      <c r="M131" s="421"/>
      <c r="N131" s="595"/>
      <c r="O131" s="671"/>
      <c r="P131" s="49"/>
      <c r="Q131" s="52"/>
      <c r="R131" s="53"/>
      <c r="S131" s="49"/>
      <c r="T131" s="421"/>
      <c r="U131" s="421"/>
      <c r="V131" s="421"/>
      <c r="W131" s="421"/>
      <c r="X131" s="421"/>
      <c r="Y131" s="421"/>
      <c r="Z131" s="421"/>
      <c r="AA131" s="421"/>
      <c r="AB131" s="421"/>
      <c r="AC131" s="421"/>
      <c r="AD131" s="421"/>
      <c r="AE131" s="421"/>
      <c r="AF131" s="421"/>
      <c r="AG131" s="421"/>
      <c r="AH131" s="421"/>
      <c r="AI131" s="418"/>
      <c r="AJ131" s="418"/>
      <c r="AK131" s="418"/>
      <c r="AL131" s="418"/>
      <c r="AM131" s="418"/>
      <c r="AN131" s="418"/>
      <c r="AO131" s="418"/>
      <c r="AP131" s="418"/>
      <c r="AQ131" s="418"/>
      <c r="AR131" s="418"/>
      <c r="AS131" s="418"/>
      <c r="AT131" s="418"/>
      <c r="AU131" s="418"/>
      <c r="AV131" s="418"/>
      <c r="AW131" s="418"/>
      <c r="AX131" s="418"/>
      <c r="AY131" s="418"/>
      <c r="AZ131" s="418"/>
      <c r="BA131" s="418"/>
      <c r="BB131" s="418"/>
      <c r="BC131" s="418"/>
      <c r="BD131" s="418"/>
      <c r="BE131" s="418"/>
      <c r="BF131" s="418"/>
      <c r="BG131" s="418"/>
      <c r="BH131" s="418"/>
      <c r="BI131" s="418"/>
      <c r="BJ131" s="418"/>
      <c r="BK131" s="418"/>
      <c r="BL131" s="418"/>
      <c r="BM131" s="418"/>
      <c r="BN131" s="418"/>
      <c r="BO131" s="418"/>
      <c r="BP131" s="418"/>
      <c r="BQ131" s="418"/>
      <c r="BR131" s="418"/>
      <c r="BS131" s="418"/>
      <c r="BT131" s="418"/>
      <c r="BU131" s="418"/>
      <c r="BV131" s="418"/>
      <c r="BW131" s="418"/>
      <c r="BX131" s="418"/>
      <c r="BY131" s="418"/>
      <c r="BZ131" s="418"/>
      <c r="CA131" s="418"/>
      <c r="CB131" s="418"/>
      <c r="CC131" s="418"/>
      <c r="CD131" s="418"/>
      <c r="CE131" s="418"/>
      <c r="CF131" s="418"/>
      <c r="CG131" s="418"/>
      <c r="CH131" s="418"/>
      <c r="CI131" s="418"/>
      <c r="CJ131" s="418"/>
      <c r="CK131" s="418"/>
      <c r="CL131" s="418"/>
      <c r="CM131" s="418"/>
      <c r="CN131" s="418"/>
      <c r="CO131" s="418"/>
      <c r="CP131" s="418"/>
      <c r="CQ131" s="418"/>
      <c r="CR131" s="418"/>
      <c r="CS131" s="418"/>
      <c r="CT131" s="418"/>
      <c r="CU131" s="418"/>
      <c r="CV131" s="418"/>
      <c r="CW131" s="418"/>
      <c r="CX131" s="418"/>
      <c r="CY131" s="418"/>
      <c r="CZ131" s="418"/>
      <c r="DA131" s="418"/>
      <c r="DB131" s="418"/>
      <c r="DC131" s="418"/>
      <c r="DD131" s="418"/>
      <c r="DE131" s="418"/>
      <c r="DF131" s="418"/>
      <c r="DG131" s="418"/>
      <c r="DH131" s="418"/>
      <c r="DI131" s="418"/>
      <c r="DJ131" s="418"/>
      <c r="DK131" s="418"/>
      <c r="DL131" s="418"/>
      <c r="DM131" s="418"/>
      <c r="DN131" s="418"/>
      <c r="DO131" s="418"/>
      <c r="DP131" s="418"/>
      <c r="DQ131" s="418"/>
      <c r="DR131" s="418"/>
      <c r="DS131" s="418"/>
      <c r="DT131" s="418"/>
      <c r="DU131" s="418"/>
      <c r="DV131" s="418"/>
      <c r="DW131" s="418"/>
      <c r="DX131" s="418"/>
      <c r="DY131" s="418"/>
      <c r="DZ131" s="418"/>
      <c r="EA131" s="418"/>
      <c r="EB131" s="418"/>
      <c r="EC131" s="418"/>
      <c r="ED131" s="418"/>
      <c r="EE131" s="418"/>
      <c r="EF131" s="418"/>
      <c r="EG131" s="418"/>
      <c r="EH131" s="418"/>
      <c r="EI131" s="418"/>
      <c r="EJ131" s="418"/>
      <c r="EK131" s="418"/>
      <c r="EL131" s="418"/>
      <c r="EM131" s="418"/>
      <c r="EN131" s="418"/>
      <c r="EO131" s="418"/>
      <c r="EP131" s="418"/>
      <c r="EQ131" s="418"/>
      <c r="ER131" s="418"/>
      <c r="ES131" s="418"/>
      <c r="ET131" s="418"/>
      <c r="EU131" s="418"/>
      <c r="EV131" s="418"/>
      <c r="EW131" s="418"/>
      <c r="EX131" s="418"/>
      <c r="EY131" s="418"/>
      <c r="EZ131" s="418"/>
      <c r="FA131" s="418"/>
      <c r="FB131" s="418"/>
      <c r="FC131" s="418"/>
      <c r="FD131" s="418"/>
      <c r="FE131" s="418"/>
      <c r="FF131" s="418"/>
      <c r="FG131" s="418"/>
      <c r="FH131" s="418"/>
      <c r="FI131" s="418"/>
      <c r="FJ131" s="418"/>
      <c r="FK131" s="418"/>
      <c r="FL131" s="418"/>
      <c r="FM131" s="418"/>
      <c r="FN131" s="418"/>
      <c r="FO131" s="418"/>
      <c r="FP131" s="418"/>
      <c r="FQ131" s="418"/>
      <c r="FR131" s="418"/>
      <c r="FS131" s="418"/>
      <c r="FT131" s="418"/>
      <c r="FU131" s="418"/>
      <c r="FV131" s="418"/>
      <c r="FW131" s="418"/>
      <c r="FX131" s="418"/>
      <c r="FY131" s="418"/>
      <c r="FZ131" s="418"/>
      <c r="GA131" s="418"/>
      <c r="GB131" s="418"/>
      <c r="GC131" s="418"/>
      <c r="GD131" s="418"/>
      <c r="GE131" s="418"/>
      <c r="GF131" s="418"/>
      <c r="GG131" s="418"/>
      <c r="GH131" s="418"/>
      <c r="GI131" s="418"/>
      <c r="GJ131" s="418"/>
      <c r="GK131" s="418"/>
      <c r="GL131" s="418"/>
      <c r="GM131" s="418"/>
      <c r="GN131" s="418"/>
      <c r="GO131" s="418"/>
      <c r="GP131" s="418"/>
      <c r="GQ131" s="418"/>
      <c r="GR131" s="418"/>
      <c r="GS131" s="418"/>
      <c r="GT131" s="418"/>
      <c r="GU131" s="418"/>
      <c r="GV131" s="418"/>
      <c r="GW131" s="418"/>
      <c r="GX131" s="418"/>
      <c r="GY131" s="418"/>
      <c r="GZ131" s="418"/>
      <c r="HA131" s="418"/>
      <c r="HB131" s="418"/>
      <c r="HC131" s="418"/>
      <c r="HD131" s="418"/>
      <c r="HE131" s="418"/>
      <c r="HF131" s="418"/>
      <c r="HG131" s="418"/>
      <c r="HH131" s="418"/>
      <c r="HI131" s="418"/>
      <c r="HJ131" s="418"/>
      <c r="HK131" s="418"/>
      <c r="HL131" s="418"/>
      <c r="HM131" s="418"/>
      <c r="HN131" s="418"/>
      <c r="HO131" s="418"/>
      <c r="HP131" s="418"/>
      <c r="HQ131" s="418"/>
      <c r="HR131" s="418"/>
      <c r="HS131" s="418"/>
      <c r="HT131" s="418"/>
      <c r="HU131" s="418"/>
      <c r="HV131" s="418"/>
      <c r="HW131" s="418"/>
      <c r="HX131" s="418"/>
      <c r="HY131" s="418"/>
      <c r="HZ131" s="418"/>
      <c r="IA131" s="418"/>
      <c r="IB131" s="418"/>
      <c r="IC131" s="418"/>
      <c r="ID131" s="418"/>
      <c r="IE131" s="418"/>
      <c r="IF131" s="418"/>
      <c r="IG131" s="418"/>
      <c r="IH131" s="418"/>
      <c r="II131" s="418"/>
      <c r="IJ131" s="418"/>
      <c r="IK131" s="418"/>
      <c r="IL131" s="418"/>
      <c r="IM131" s="418"/>
      <c r="IN131" s="418"/>
      <c r="IO131" s="418"/>
      <c r="IP131" s="418"/>
      <c r="IQ131" s="418"/>
      <c r="IR131" s="418"/>
      <c r="IS131" s="418"/>
      <c r="IT131" s="418"/>
      <c r="IU131" s="418"/>
      <c r="IV131" s="418"/>
    </row>
    <row r="132" spans="1:256" ht="12.75" customHeight="1">
      <c r="A132" s="359">
        <f t="shared" si="4"/>
        <v>3.6000000000000005</v>
      </c>
      <c r="B132" s="284" t="s">
        <v>131</v>
      </c>
      <c r="C132" s="232">
        <v>36.57</v>
      </c>
      <c r="D132" s="233" t="s">
        <v>10</v>
      </c>
      <c r="E132" s="721"/>
      <c r="F132" s="232">
        <f t="shared" si="3"/>
        <v>0</v>
      </c>
      <c r="G132" s="532"/>
      <c r="H132" s="421"/>
      <c r="I132" s="428"/>
      <c r="J132" s="588"/>
      <c r="K132" s="421"/>
      <c r="L132" s="421"/>
      <c r="M132" s="421"/>
      <c r="N132" s="595"/>
      <c r="O132" s="671"/>
      <c r="P132" s="49"/>
      <c r="Q132" s="52"/>
      <c r="R132" s="53"/>
      <c r="S132" s="49"/>
      <c r="T132" s="421"/>
      <c r="U132" s="421"/>
      <c r="V132" s="421"/>
      <c r="W132" s="421"/>
      <c r="X132" s="421"/>
      <c r="Y132" s="421"/>
      <c r="Z132" s="421"/>
      <c r="AA132" s="421"/>
      <c r="AB132" s="421"/>
      <c r="AC132" s="421"/>
      <c r="AD132" s="421"/>
      <c r="AE132" s="421"/>
      <c r="AF132" s="421"/>
      <c r="AG132" s="421"/>
      <c r="AH132" s="421"/>
      <c r="AI132" s="418"/>
      <c r="AJ132" s="418"/>
      <c r="AK132" s="418"/>
      <c r="AL132" s="418"/>
      <c r="AM132" s="418"/>
      <c r="AN132" s="418"/>
      <c r="AO132" s="418"/>
      <c r="AP132" s="418"/>
      <c r="AQ132" s="418"/>
      <c r="AR132" s="418"/>
      <c r="AS132" s="418"/>
      <c r="AT132" s="418"/>
      <c r="AU132" s="418"/>
      <c r="AV132" s="418"/>
      <c r="AW132" s="418"/>
      <c r="AX132" s="418"/>
      <c r="AY132" s="418"/>
      <c r="AZ132" s="418"/>
      <c r="BA132" s="418"/>
      <c r="BB132" s="418"/>
      <c r="BC132" s="418"/>
      <c r="BD132" s="418"/>
      <c r="BE132" s="418"/>
      <c r="BF132" s="418"/>
      <c r="BG132" s="418"/>
      <c r="BH132" s="418"/>
      <c r="BI132" s="418"/>
      <c r="BJ132" s="418"/>
      <c r="BK132" s="418"/>
      <c r="BL132" s="418"/>
      <c r="BM132" s="418"/>
      <c r="BN132" s="418"/>
      <c r="BO132" s="418"/>
      <c r="BP132" s="418"/>
      <c r="BQ132" s="418"/>
      <c r="BR132" s="418"/>
      <c r="BS132" s="418"/>
      <c r="BT132" s="418"/>
      <c r="BU132" s="418"/>
      <c r="BV132" s="418"/>
      <c r="BW132" s="418"/>
      <c r="BX132" s="418"/>
      <c r="BY132" s="418"/>
      <c r="BZ132" s="418"/>
      <c r="CA132" s="418"/>
      <c r="CB132" s="418"/>
      <c r="CC132" s="418"/>
      <c r="CD132" s="418"/>
      <c r="CE132" s="418"/>
      <c r="CF132" s="418"/>
      <c r="CG132" s="418"/>
      <c r="CH132" s="418"/>
      <c r="CI132" s="418"/>
      <c r="CJ132" s="418"/>
      <c r="CK132" s="418"/>
      <c r="CL132" s="418"/>
      <c r="CM132" s="418"/>
      <c r="CN132" s="418"/>
      <c r="CO132" s="418"/>
      <c r="CP132" s="418"/>
      <c r="CQ132" s="418"/>
      <c r="CR132" s="418"/>
      <c r="CS132" s="418"/>
      <c r="CT132" s="418"/>
      <c r="CU132" s="418"/>
      <c r="CV132" s="418"/>
      <c r="CW132" s="418"/>
      <c r="CX132" s="418"/>
      <c r="CY132" s="418"/>
      <c r="CZ132" s="418"/>
      <c r="DA132" s="418"/>
      <c r="DB132" s="418"/>
      <c r="DC132" s="418"/>
      <c r="DD132" s="418"/>
      <c r="DE132" s="418"/>
      <c r="DF132" s="418"/>
      <c r="DG132" s="418"/>
      <c r="DH132" s="418"/>
      <c r="DI132" s="418"/>
      <c r="DJ132" s="418"/>
      <c r="DK132" s="418"/>
      <c r="DL132" s="418"/>
      <c r="DM132" s="418"/>
      <c r="DN132" s="418"/>
      <c r="DO132" s="418"/>
      <c r="DP132" s="418"/>
      <c r="DQ132" s="418"/>
      <c r="DR132" s="418"/>
      <c r="DS132" s="418"/>
      <c r="DT132" s="418"/>
      <c r="DU132" s="418"/>
      <c r="DV132" s="418"/>
      <c r="DW132" s="418"/>
      <c r="DX132" s="418"/>
      <c r="DY132" s="418"/>
      <c r="DZ132" s="418"/>
      <c r="EA132" s="418"/>
      <c r="EB132" s="418"/>
      <c r="EC132" s="418"/>
      <c r="ED132" s="418"/>
      <c r="EE132" s="418"/>
      <c r="EF132" s="418"/>
      <c r="EG132" s="418"/>
      <c r="EH132" s="418"/>
      <c r="EI132" s="418"/>
      <c r="EJ132" s="418"/>
      <c r="EK132" s="418"/>
      <c r="EL132" s="418"/>
      <c r="EM132" s="418"/>
      <c r="EN132" s="418"/>
      <c r="EO132" s="418"/>
      <c r="EP132" s="418"/>
      <c r="EQ132" s="418"/>
      <c r="ER132" s="418"/>
      <c r="ES132" s="418"/>
      <c r="ET132" s="418"/>
      <c r="EU132" s="418"/>
      <c r="EV132" s="418"/>
      <c r="EW132" s="418"/>
      <c r="EX132" s="418"/>
      <c r="EY132" s="418"/>
      <c r="EZ132" s="418"/>
      <c r="FA132" s="418"/>
      <c r="FB132" s="418"/>
      <c r="FC132" s="418"/>
      <c r="FD132" s="418"/>
      <c r="FE132" s="418"/>
      <c r="FF132" s="418"/>
      <c r="FG132" s="418"/>
      <c r="FH132" s="418"/>
      <c r="FI132" s="418"/>
      <c r="FJ132" s="418"/>
      <c r="FK132" s="418"/>
      <c r="FL132" s="418"/>
      <c r="FM132" s="418"/>
      <c r="FN132" s="418"/>
      <c r="FO132" s="418"/>
      <c r="FP132" s="418"/>
      <c r="FQ132" s="418"/>
      <c r="FR132" s="418"/>
      <c r="FS132" s="418"/>
      <c r="FT132" s="418"/>
      <c r="FU132" s="418"/>
      <c r="FV132" s="418"/>
      <c r="FW132" s="418"/>
      <c r="FX132" s="418"/>
      <c r="FY132" s="418"/>
      <c r="FZ132" s="418"/>
      <c r="GA132" s="418"/>
      <c r="GB132" s="418"/>
      <c r="GC132" s="418"/>
      <c r="GD132" s="418"/>
      <c r="GE132" s="418"/>
      <c r="GF132" s="418"/>
      <c r="GG132" s="418"/>
      <c r="GH132" s="418"/>
      <c r="GI132" s="418"/>
      <c r="GJ132" s="418"/>
      <c r="GK132" s="418"/>
      <c r="GL132" s="418"/>
      <c r="GM132" s="418"/>
      <c r="GN132" s="418"/>
      <c r="GO132" s="418"/>
      <c r="GP132" s="418"/>
      <c r="GQ132" s="418"/>
      <c r="GR132" s="418"/>
      <c r="GS132" s="418"/>
      <c r="GT132" s="418"/>
      <c r="GU132" s="418"/>
      <c r="GV132" s="418"/>
      <c r="GW132" s="418"/>
      <c r="GX132" s="418"/>
      <c r="GY132" s="418"/>
      <c r="GZ132" s="418"/>
      <c r="HA132" s="418"/>
      <c r="HB132" s="418"/>
      <c r="HC132" s="418"/>
      <c r="HD132" s="418"/>
      <c r="HE132" s="418"/>
      <c r="HF132" s="418"/>
      <c r="HG132" s="418"/>
      <c r="HH132" s="418"/>
      <c r="HI132" s="418"/>
      <c r="HJ132" s="418"/>
      <c r="HK132" s="418"/>
      <c r="HL132" s="418"/>
      <c r="HM132" s="418"/>
      <c r="HN132" s="418"/>
      <c r="HO132" s="418"/>
      <c r="HP132" s="418"/>
      <c r="HQ132" s="418"/>
      <c r="HR132" s="418"/>
      <c r="HS132" s="418"/>
      <c r="HT132" s="418"/>
      <c r="HU132" s="418"/>
      <c r="HV132" s="418"/>
      <c r="HW132" s="418"/>
      <c r="HX132" s="418"/>
      <c r="HY132" s="418"/>
      <c r="HZ132" s="418"/>
      <c r="IA132" s="418"/>
      <c r="IB132" s="418"/>
      <c r="IC132" s="418"/>
      <c r="ID132" s="418"/>
      <c r="IE132" s="418"/>
      <c r="IF132" s="418"/>
      <c r="IG132" s="418"/>
      <c r="IH132" s="418"/>
      <c r="II132" s="418"/>
      <c r="IJ132" s="418"/>
      <c r="IK132" s="418"/>
      <c r="IL132" s="418"/>
      <c r="IM132" s="418"/>
      <c r="IN132" s="418"/>
      <c r="IO132" s="418"/>
      <c r="IP132" s="418"/>
      <c r="IQ132" s="418"/>
      <c r="IR132" s="418"/>
      <c r="IS132" s="418"/>
      <c r="IT132" s="418"/>
      <c r="IU132" s="418"/>
      <c r="IV132" s="418"/>
    </row>
    <row r="133" spans="1:256" ht="12.75" customHeight="1">
      <c r="A133" s="359">
        <f t="shared" si="4"/>
        <v>3.7000000000000006</v>
      </c>
      <c r="B133" s="284" t="s">
        <v>132</v>
      </c>
      <c r="C133" s="232">
        <v>5.13</v>
      </c>
      <c r="D133" s="233" t="s">
        <v>10</v>
      </c>
      <c r="E133" s="721"/>
      <c r="F133" s="232">
        <f t="shared" si="3"/>
        <v>0</v>
      </c>
      <c r="G133" s="532"/>
      <c r="H133" s="421"/>
      <c r="I133" s="428"/>
      <c r="J133" s="588"/>
      <c r="K133" s="421"/>
      <c r="L133" s="421"/>
      <c r="M133" s="421"/>
      <c r="N133" s="595"/>
      <c r="O133" s="671"/>
      <c r="P133" s="49"/>
      <c r="Q133" s="52"/>
      <c r="R133" s="53"/>
      <c r="S133" s="49"/>
      <c r="T133" s="421"/>
      <c r="U133" s="421"/>
      <c r="V133" s="421"/>
      <c r="W133" s="421"/>
      <c r="X133" s="421"/>
      <c r="Y133" s="421"/>
      <c r="Z133" s="421"/>
      <c r="AA133" s="421"/>
      <c r="AB133" s="421"/>
      <c r="AC133" s="421"/>
      <c r="AD133" s="421"/>
      <c r="AE133" s="421"/>
      <c r="AF133" s="421"/>
      <c r="AG133" s="421"/>
      <c r="AH133" s="421"/>
      <c r="AI133" s="418"/>
      <c r="AJ133" s="418"/>
      <c r="AK133" s="418"/>
      <c r="AL133" s="418"/>
      <c r="AM133" s="418"/>
      <c r="AN133" s="418"/>
      <c r="AO133" s="418"/>
      <c r="AP133" s="418"/>
      <c r="AQ133" s="418"/>
      <c r="AR133" s="418"/>
      <c r="AS133" s="418"/>
      <c r="AT133" s="418"/>
      <c r="AU133" s="418"/>
      <c r="AV133" s="418"/>
      <c r="AW133" s="418"/>
      <c r="AX133" s="418"/>
      <c r="AY133" s="418"/>
      <c r="AZ133" s="418"/>
      <c r="BA133" s="418"/>
      <c r="BB133" s="418"/>
      <c r="BC133" s="418"/>
      <c r="BD133" s="418"/>
      <c r="BE133" s="418"/>
      <c r="BF133" s="418"/>
      <c r="BG133" s="418"/>
      <c r="BH133" s="418"/>
      <c r="BI133" s="418"/>
      <c r="BJ133" s="418"/>
      <c r="BK133" s="418"/>
      <c r="BL133" s="418"/>
      <c r="BM133" s="418"/>
      <c r="BN133" s="418"/>
      <c r="BO133" s="418"/>
      <c r="BP133" s="418"/>
      <c r="BQ133" s="418"/>
      <c r="BR133" s="418"/>
      <c r="BS133" s="418"/>
      <c r="BT133" s="418"/>
      <c r="BU133" s="418"/>
      <c r="BV133" s="418"/>
      <c r="BW133" s="418"/>
      <c r="BX133" s="418"/>
      <c r="BY133" s="418"/>
      <c r="BZ133" s="418"/>
      <c r="CA133" s="418"/>
      <c r="CB133" s="418"/>
      <c r="CC133" s="418"/>
      <c r="CD133" s="418"/>
      <c r="CE133" s="418"/>
      <c r="CF133" s="418"/>
      <c r="CG133" s="418"/>
      <c r="CH133" s="418"/>
      <c r="CI133" s="418"/>
      <c r="CJ133" s="418"/>
      <c r="CK133" s="418"/>
      <c r="CL133" s="418"/>
      <c r="CM133" s="418"/>
      <c r="CN133" s="418"/>
      <c r="CO133" s="418"/>
      <c r="CP133" s="418"/>
      <c r="CQ133" s="418"/>
      <c r="CR133" s="418"/>
      <c r="CS133" s="418"/>
      <c r="CT133" s="418"/>
      <c r="CU133" s="418"/>
      <c r="CV133" s="418"/>
      <c r="CW133" s="418"/>
      <c r="CX133" s="418"/>
      <c r="CY133" s="418"/>
      <c r="CZ133" s="418"/>
      <c r="DA133" s="418"/>
      <c r="DB133" s="418"/>
      <c r="DC133" s="418"/>
      <c r="DD133" s="418"/>
      <c r="DE133" s="418"/>
      <c r="DF133" s="418"/>
      <c r="DG133" s="418"/>
      <c r="DH133" s="418"/>
      <c r="DI133" s="418"/>
      <c r="DJ133" s="418"/>
      <c r="DK133" s="418"/>
      <c r="DL133" s="418"/>
      <c r="DM133" s="418"/>
      <c r="DN133" s="418"/>
      <c r="DO133" s="418"/>
      <c r="DP133" s="418"/>
      <c r="DQ133" s="418"/>
      <c r="DR133" s="418"/>
      <c r="DS133" s="418"/>
      <c r="DT133" s="418"/>
      <c r="DU133" s="418"/>
      <c r="DV133" s="418"/>
      <c r="DW133" s="418"/>
      <c r="DX133" s="418"/>
      <c r="DY133" s="418"/>
      <c r="DZ133" s="418"/>
      <c r="EA133" s="418"/>
      <c r="EB133" s="418"/>
      <c r="EC133" s="418"/>
      <c r="ED133" s="418"/>
      <c r="EE133" s="418"/>
      <c r="EF133" s="418"/>
      <c r="EG133" s="418"/>
      <c r="EH133" s="418"/>
      <c r="EI133" s="418"/>
      <c r="EJ133" s="418"/>
      <c r="EK133" s="418"/>
      <c r="EL133" s="418"/>
      <c r="EM133" s="418"/>
      <c r="EN133" s="418"/>
      <c r="EO133" s="418"/>
      <c r="EP133" s="418"/>
      <c r="EQ133" s="418"/>
      <c r="ER133" s="418"/>
      <c r="ES133" s="418"/>
      <c r="ET133" s="418"/>
      <c r="EU133" s="418"/>
      <c r="EV133" s="418"/>
      <c r="EW133" s="418"/>
      <c r="EX133" s="418"/>
      <c r="EY133" s="418"/>
      <c r="EZ133" s="418"/>
      <c r="FA133" s="418"/>
      <c r="FB133" s="418"/>
      <c r="FC133" s="418"/>
      <c r="FD133" s="418"/>
      <c r="FE133" s="418"/>
      <c r="FF133" s="418"/>
      <c r="FG133" s="418"/>
      <c r="FH133" s="418"/>
      <c r="FI133" s="418"/>
      <c r="FJ133" s="418"/>
      <c r="FK133" s="418"/>
      <c r="FL133" s="418"/>
      <c r="FM133" s="418"/>
      <c r="FN133" s="418"/>
      <c r="FO133" s="418"/>
      <c r="FP133" s="418"/>
      <c r="FQ133" s="418"/>
      <c r="FR133" s="418"/>
      <c r="FS133" s="418"/>
      <c r="FT133" s="418"/>
      <c r="FU133" s="418"/>
      <c r="FV133" s="418"/>
      <c r="FW133" s="418"/>
      <c r="FX133" s="418"/>
      <c r="FY133" s="418"/>
      <c r="FZ133" s="418"/>
      <c r="GA133" s="418"/>
      <c r="GB133" s="418"/>
      <c r="GC133" s="418"/>
      <c r="GD133" s="418"/>
      <c r="GE133" s="418"/>
      <c r="GF133" s="418"/>
      <c r="GG133" s="418"/>
      <c r="GH133" s="418"/>
      <c r="GI133" s="418"/>
      <c r="GJ133" s="418"/>
      <c r="GK133" s="418"/>
      <c r="GL133" s="418"/>
      <c r="GM133" s="418"/>
      <c r="GN133" s="418"/>
      <c r="GO133" s="418"/>
      <c r="GP133" s="418"/>
      <c r="GQ133" s="418"/>
      <c r="GR133" s="418"/>
      <c r="GS133" s="418"/>
      <c r="GT133" s="418"/>
      <c r="GU133" s="418"/>
      <c r="GV133" s="418"/>
      <c r="GW133" s="418"/>
      <c r="GX133" s="418"/>
      <c r="GY133" s="418"/>
      <c r="GZ133" s="418"/>
      <c r="HA133" s="418"/>
      <c r="HB133" s="418"/>
      <c r="HC133" s="418"/>
      <c r="HD133" s="418"/>
      <c r="HE133" s="418"/>
      <c r="HF133" s="418"/>
      <c r="HG133" s="418"/>
      <c r="HH133" s="418"/>
      <c r="HI133" s="418"/>
      <c r="HJ133" s="418"/>
      <c r="HK133" s="418"/>
      <c r="HL133" s="418"/>
      <c r="HM133" s="418"/>
      <c r="HN133" s="418"/>
      <c r="HO133" s="418"/>
      <c r="HP133" s="418"/>
      <c r="HQ133" s="418"/>
      <c r="HR133" s="418"/>
      <c r="HS133" s="418"/>
      <c r="HT133" s="418"/>
      <c r="HU133" s="418"/>
      <c r="HV133" s="418"/>
      <c r="HW133" s="418"/>
      <c r="HX133" s="418"/>
      <c r="HY133" s="418"/>
      <c r="HZ133" s="418"/>
      <c r="IA133" s="418"/>
      <c r="IB133" s="418"/>
      <c r="IC133" s="418"/>
      <c r="ID133" s="418"/>
      <c r="IE133" s="418"/>
      <c r="IF133" s="418"/>
      <c r="IG133" s="418"/>
      <c r="IH133" s="418"/>
      <c r="II133" s="418"/>
      <c r="IJ133" s="418"/>
      <c r="IK133" s="418"/>
      <c r="IL133" s="418"/>
      <c r="IM133" s="418"/>
      <c r="IN133" s="418"/>
      <c r="IO133" s="418"/>
      <c r="IP133" s="418"/>
      <c r="IQ133" s="418"/>
      <c r="IR133" s="418"/>
      <c r="IS133" s="418"/>
      <c r="IT133" s="418"/>
      <c r="IU133" s="418"/>
      <c r="IV133" s="418"/>
    </row>
    <row r="134" spans="1:256" ht="12.75" customHeight="1">
      <c r="A134" s="359">
        <f t="shared" si="4"/>
        <v>3.8000000000000007</v>
      </c>
      <c r="B134" s="284" t="s">
        <v>122</v>
      </c>
      <c r="C134" s="232">
        <v>13.07</v>
      </c>
      <c r="D134" s="233" t="s">
        <v>10</v>
      </c>
      <c r="E134" s="721"/>
      <c r="F134" s="232">
        <f t="shared" si="3"/>
        <v>0</v>
      </c>
      <c r="G134" s="532"/>
      <c r="H134" s="128"/>
      <c r="I134" s="520"/>
      <c r="J134" s="520"/>
      <c r="K134" s="520"/>
      <c r="L134" s="520"/>
      <c r="M134" s="520"/>
      <c r="N134" s="520"/>
    </row>
    <row r="135" spans="1:256" ht="12.75" customHeight="1">
      <c r="A135" s="359">
        <f t="shared" si="4"/>
        <v>3.9000000000000008</v>
      </c>
      <c r="B135" s="284" t="s">
        <v>123</v>
      </c>
      <c r="C135" s="232">
        <v>5.38</v>
      </c>
      <c r="D135" s="233" t="s">
        <v>10</v>
      </c>
      <c r="E135" s="721"/>
      <c r="F135" s="232">
        <f t="shared" si="3"/>
        <v>0</v>
      </c>
      <c r="G135" s="532"/>
      <c r="H135" s="128"/>
      <c r="I135" s="520"/>
      <c r="J135" s="520"/>
      <c r="K135" s="520"/>
      <c r="L135" s="520"/>
      <c r="M135" s="520"/>
      <c r="N135" s="520"/>
    </row>
    <row r="136" spans="1:256" ht="9" customHeight="1">
      <c r="A136" s="205"/>
      <c r="B136" s="227"/>
      <c r="C136" s="226"/>
      <c r="D136" s="142"/>
      <c r="E136" s="716"/>
      <c r="F136" s="226"/>
      <c r="G136" s="532"/>
      <c r="H136" s="128"/>
      <c r="I136" s="520"/>
      <c r="J136" s="520"/>
      <c r="K136" s="520"/>
      <c r="L136" s="520"/>
      <c r="M136" s="520"/>
      <c r="N136" s="520"/>
    </row>
    <row r="137" spans="1:256">
      <c r="A137" s="237">
        <v>4</v>
      </c>
      <c r="B137" s="197" t="s">
        <v>40</v>
      </c>
      <c r="C137" s="226"/>
      <c r="D137" s="142"/>
      <c r="E137" s="716"/>
      <c r="F137" s="331"/>
      <c r="G137" s="532"/>
      <c r="H137" s="128"/>
      <c r="I137" s="520"/>
      <c r="J137" s="520"/>
      <c r="K137" s="520"/>
      <c r="L137" s="520"/>
      <c r="M137" s="520"/>
      <c r="N137" s="520"/>
    </row>
    <row r="138" spans="1:256">
      <c r="A138" s="238">
        <v>4.0999999999999996</v>
      </c>
      <c r="B138" s="206" t="s">
        <v>125</v>
      </c>
      <c r="C138" s="226">
        <v>53.53</v>
      </c>
      <c r="D138" s="142" t="s">
        <v>12</v>
      </c>
      <c r="E138" s="716"/>
      <c r="F138" s="226">
        <f t="shared" ref="F138:F143" si="5">C138*E138</f>
        <v>0</v>
      </c>
      <c r="G138" s="532"/>
      <c r="H138" s="128"/>
      <c r="I138" s="520"/>
      <c r="J138" s="520"/>
      <c r="K138" s="520"/>
      <c r="L138" s="520"/>
      <c r="M138" s="520"/>
      <c r="N138" s="520"/>
    </row>
    <row r="139" spans="1:256">
      <c r="A139" s="238">
        <v>4.2</v>
      </c>
      <c r="B139" s="227" t="s">
        <v>42</v>
      </c>
      <c r="C139" s="226">
        <v>121.64</v>
      </c>
      <c r="D139" s="142" t="s">
        <v>12</v>
      </c>
      <c r="E139" s="716"/>
      <c r="F139" s="226">
        <f t="shared" si="5"/>
        <v>0</v>
      </c>
      <c r="G139" s="532"/>
      <c r="H139" s="128"/>
      <c r="I139" s="520"/>
      <c r="J139" s="520"/>
      <c r="K139" s="520"/>
      <c r="L139" s="520"/>
      <c r="M139" s="520"/>
      <c r="N139" s="520"/>
    </row>
    <row r="140" spans="1:256">
      <c r="A140" s="238">
        <v>4.3</v>
      </c>
      <c r="B140" s="206" t="s">
        <v>43</v>
      </c>
      <c r="C140" s="226">
        <v>54.14</v>
      </c>
      <c r="D140" s="142" t="s">
        <v>12</v>
      </c>
      <c r="E140" s="716"/>
      <c r="F140" s="226">
        <f t="shared" si="5"/>
        <v>0</v>
      </c>
      <c r="G140" s="532"/>
      <c r="H140" s="128"/>
      <c r="I140" s="520"/>
      <c r="J140" s="520"/>
      <c r="K140" s="520"/>
      <c r="L140" s="520"/>
      <c r="M140" s="520"/>
      <c r="N140" s="520"/>
    </row>
    <row r="141" spans="1:256">
      <c r="A141" s="238">
        <v>4.4000000000000004</v>
      </c>
      <c r="B141" s="206" t="s">
        <v>41</v>
      </c>
      <c r="C141" s="226">
        <v>908.15</v>
      </c>
      <c r="D141" s="142" t="s">
        <v>12</v>
      </c>
      <c r="E141" s="716"/>
      <c r="F141" s="226">
        <f t="shared" si="5"/>
        <v>0</v>
      </c>
      <c r="G141" s="532"/>
      <c r="H141" s="128"/>
      <c r="I141" s="520"/>
      <c r="J141" s="520"/>
      <c r="K141" s="520"/>
      <c r="L141" s="520"/>
      <c r="M141" s="520"/>
      <c r="N141" s="520"/>
    </row>
    <row r="142" spans="1:256" s="102" customFormat="1">
      <c r="A142" s="238">
        <v>4.5999999999999996</v>
      </c>
      <c r="B142" s="206" t="s">
        <v>51</v>
      </c>
      <c r="C142" s="226">
        <v>1508.98</v>
      </c>
      <c r="D142" s="142" t="s">
        <v>9</v>
      </c>
      <c r="E142" s="716"/>
      <c r="F142" s="226">
        <f t="shared" si="5"/>
        <v>0</v>
      </c>
      <c r="G142" s="532"/>
      <c r="H142" s="128"/>
      <c r="I142" s="83"/>
      <c r="J142" s="78"/>
      <c r="K142" s="83"/>
      <c r="L142" s="83"/>
      <c r="M142" s="83"/>
      <c r="N142" s="83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</row>
    <row r="143" spans="1:256" s="102" customFormat="1">
      <c r="A143" s="238">
        <v>4.7</v>
      </c>
      <c r="B143" s="206" t="s">
        <v>52</v>
      </c>
      <c r="C143" s="226">
        <v>908.15</v>
      </c>
      <c r="D143" s="142" t="s">
        <v>9</v>
      </c>
      <c r="E143" s="716"/>
      <c r="F143" s="226">
        <f t="shared" si="5"/>
        <v>0</v>
      </c>
      <c r="G143" s="532"/>
      <c r="H143" s="128"/>
      <c r="I143" s="83"/>
      <c r="J143" s="78"/>
      <c r="K143" s="83"/>
      <c r="L143" s="83"/>
      <c r="M143" s="83"/>
      <c r="N143" s="83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</row>
    <row r="144" spans="1:256" s="102" customFormat="1" ht="9" customHeight="1">
      <c r="A144" s="238"/>
      <c r="B144" s="206"/>
      <c r="C144" s="226"/>
      <c r="D144" s="142"/>
      <c r="E144" s="716"/>
      <c r="F144" s="226"/>
      <c r="G144" s="532"/>
      <c r="H144" s="128"/>
      <c r="I144" s="83"/>
      <c r="J144" s="78"/>
      <c r="K144" s="83"/>
      <c r="L144" s="83"/>
      <c r="M144" s="83"/>
      <c r="N144" s="83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</row>
    <row r="145" spans="1:256">
      <c r="A145" s="342">
        <v>4.8</v>
      </c>
      <c r="B145" s="227" t="s">
        <v>117</v>
      </c>
      <c r="C145" s="226">
        <v>33.049999999999997</v>
      </c>
      <c r="D145" s="142" t="s">
        <v>9</v>
      </c>
      <c r="E145" s="716"/>
      <c r="F145" s="226">
        <f>C145*E145</f>
        <v>0</v>
      </c>
      <c r="G145" s="532"/>
      <c r="H145" s="128"/>
      <c r="I145" s="83"/>
      <c r="J145" s="78"/>
      <c r="K145" s="83"/>
      <c r="L145" s="83"/>
      <c r="M145" s="83"/>
      <c r="N145" s="83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</row>
    <row r="146" spans="1:256" ht="8.25" customHeight="1">
      <c r="A146" s="238"/>
      <c r="B146" s="341"/>
      <c r="C146" s="226"/>
      <c r="D146" s="142"/>
      <c r="E146" s="716"/>
      <c r="F146" s="331"/>
      <c r="G146" s="532"/>
      <c r="H146" s="128"/>
      <c r="I146" s="83"/>
      <c r="J146" s="78"/>
      <c r="K146" s="83"/>
      <c r="L146" s="83"/>
      <c r="M146" s="83"/>
      <c r="N146" s="83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</row>
    <row r="147" spans="1:256" ht="38.25">
      <c r="A147" s="399">
        <v>6</v>
      </c>
      <c r="B147" s="276" t="s">
        <v>208</v>
      </c>
      <c r="C147" s="346"/>
      <c r="D147" s="337"/>
      <c r="E147" s="722"/>
      <c r="F147" s="345"/>
      <c r="G147" s="532"/>
      <c r="H147" s="128"/>
      <c r="I147" s="11"/>
      <c r="J147" s="135"/>
      <c r="K147" s="11"/>
      <c r="L147" s="11"/>
      <c r="M147" s="11"/>
      <c r="N147" s="11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  <c r="CP147" s="58"/>
      <c r="CQ147" s="58"/>
      <c r="CR147" s="58"/>
      <c r="CS147" s="58"/>
      <c r="CT147" s="58"/>
      <c r="CU147" s="58"/>
      <c r="CV147" s="58"/>
      <c r="CW147" s="58"/>
      <c r="CX147" s="58"/>
      <c r="CY147" s="58"/>
      <c r="CZ147" s="58"/>
      <c r="DA147" s="58"/>
      <c r="DB147" s="58"/>
      <c r="DC147" s="58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  <c r="DR147" s="58"/>
      <c r="DS147" s="58"/>
      <c r="DT147" s="58"/>
      <c r="DU147" s="58"/>
      <c r="DV147" s="58"/>
      <c r="DW147" s="58"/>
      <c r="DX147" s="58"/>
      <c r="DY147" s="58"/>
      <c r="DZ147" s="58"/>
      <c r="EA147" s="58"/>
      <c r="EB147" s="58"/>
      <c r="EC147" s="58"/>
      <c r="ED147" s="58"/>
      <c r="EE147" s="58"/>
      <c r="EF147" s="58"/>
      <c r="EG147" s="58"/>
      <c r="EH147" s="58"/>
      <c r="EI147" s="58"/>
      <c r="EJ147" s="58"/>
      <c r="EK147" s="58"/>
      <c r="EL147" s="58"/>
      <c r="EM147" s="58"/>
      <c r="EN147" s="58"/>
      <c r="EO147" s="58"/>
      <c r="EP147" s="58"/>
      <c r="EQ147" s="58"/>
      <c r="ER147" s="58"/>
      <c r="ES147" s="58"/>
      <c r="ET147" s="58"/>
      <c r="EU147" s="58"/>
      <c r="EV147" s="58"/>
      <c r="EW147" s="58"/>
      <c r="EX147" s="58"/>
      <c r="EY147" s="58"/>
      <c r="EZ147" s="58"/>
      <c r="FA147" s="58"/>
      <c r="FB147" s="58"/>
      <c r="FC147" s="58"/>
      <c r="FD147" s="58"/>
      <c r="FE147" s="58"/>
      <c r="FF147" s="58"/>
      <c r="FG147" s="58"/>
      <c r="FH147" s="58"/>
      <c r="FI147" s="58"/>
      <c r="FJ147" s="58"/>
      <c r="FK147" s="58"/>
      <c r="FL147" s="58"/>
      <c r="FM147" s="58"/>
      <c r="FN147" s="58"/>
      <c r="FO147" s="58"/>
      <c r="FP147" s="58"/>
      <c r="FQ147" s="58"/>
      <c r="FR147" s="58"/>
      <c r="FS147" s="58"/>
      <c r="FT147" s="58"/>
      <c r="FU147" s="58"/>
      <c r="FV147" s="58"/>
      <c r="FW147" s="58"/>
      <c r="FX147" s="58"/>
      <c r="FY147" s="58"/>
      <c r="FZ147" s="58"/>
      <c r="GA147" s="58"/>
      <c r="GB147" s="58"/>
      <c r="GC147" s="58"/>
      <c r="GD147" s="58"/>
      <c r="GE147" s="58"/>
      <c r="GF147" s="58"/>
      <c r="GG147" s="58"/>
      <c r="GH147" s="58"/>
      <c r="GI147" s="58"/>
      <c r="GJ147" s="58"/>
      <c r="GK147" s="58"/>
      <c r="GL147" s="58"/>
      <c r="GM147" s="58"/>
      <c r="GN147" s="58"/>
      <c r="GO147" s="58"/>
      <c r="GP147" s="58"/>
      <c r="GQ147" s="58"/>
      <c r="GR147" s="58"/>
      <c r="GS147" s="58"/>
      <c r="GT147" s="58"/>
      <c r="GU147" s="58"/>
      <c r="GV147" s="58"/>
      <c r="GW147" s="58"/>
      <c r="GX147" s="58"/>
      <c r="GY147" s="58"/>
      <c r="GZ147" s="58"/>
      <c r="HA147" s="58"/>
      <c r="HB147" s="58"/>
      <c r="HC147" s="58"/>
      <c r="HD147" s="58"/>
      <c r="HE147" s="58"/>
      <c r="HF147" s="58"/>
      <c r="HG147" s="58"/>
      <c r="HH147" s="58"/>
      <c r="HI147" s="58"/>
      <c r="HJ147" s="58"/>
      <c r="HK147" s="58"/>
      <c r="HL147" s="58"/>
      <c r="HM147" s="58"/>
      <c r="HN147" s="58"/>
      <c r="HO147" s="58"/>
      <c r="HP147" s="58"/>
      <c r="HQ147" s="58"/>
      <c r="HR147" s="58"/>
      <c r="HS147" s="58"/>
      <c r="HT147" s="58"/>
      <c r="HU147" s="58"/>
      <c r="HV147" s="58"/>
      <c r="HW147" s="58"/>
      <c r="HX147" s="58"/>
      <c r="HY147" s="58"/>
      <c r="HZ147" s="58"/>
      <c r="IA147" s="58"/>
      <c r="IB147" s="58"/>
      <c r="IC147" s="58"/>
      <c r="ID147" s="58"/>
      <c r="IE147" s="58"/>
      <c r="IF147" s="58"/>
      <c r="IG147" s="58"/>
      <c r="IH147" s="58"/>
      <c r="II147" s="58"/>
      <c r="IJ147" s="58"/>
      <c r="IK147" s="58"/>
      <c r="IL147" s="58"/>
      <c r="IM147" s="58"/>
      <c r="IN147" s="58"/>
      <c r="IO147" s="58"/>
      <c r="IP147" s="58"/>
      <c r="IQ147" s="58"/>
      <c r="IR147" s="58"/>
      <c r="IS147" s="58"/>
      <c r="IT147" s="58"/>
      <c r="IU147" s="58"/>
      <c r="IV147" s="58"/>
    </row>
    <row r="148" spans="1:256" ht="38.25">
      <c r="A148" s="280">
        <v>6.1</v>
      </c>
      <c r="B148" s="141" t="s">
        <v>135</v>
      </c>
      <c r="C148" s="226">
        <v>55</v>
      </c>
      <c r="D148" s="142" t="s">
        <v>9</v>
      </c>
      <c r="E148" s="716"/>
      <c r="F148" s="226">
        <f t="shared" ref="F148:F161" si="6">C148*E148</f>
        <v>0</v>
      </c>
      <c r="G148" s="532"/>
      <c r="H148" s="540"/>
      <c r="I148" s="541"/>
      <c r="J148" s="558"/>
      <c r="K148" s="83"/>
      <c r="L148" s="83"/>
      <c r="M148" s="83"/>
      <c r="N148" s="83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</row>
    <row r="149" spans="1:256" ht="25.5" customHeight="1">
      <c r="A149" s="280">
        <v>6.2</v>
      </c>
      <c r="B149" s="141" t="s">
        <v>243</v>
      </c>
      <c r="C149" s="226">
        <v>15</v>
      </c>
      <c r="D149" s="142" t="s">
        <v>9</v>
      </c>
      <c r="E149" s="716"/>
      <c r="F149" s="226">
        <f t="shared" si="6"/>
        <v>0</v>
      </c>
      <c r="G149" s="532"/>
      <c r="H149" s="540"/>
      <c r="I149" s="541"/>
      <c r="J149" s="78"/>
      <c r="K149" s="83"/>
      <c r="L149" s="83"/>
      <c r="M149" s="83"/>
      <c r="N149" s="83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</row>
    <row r="150" spans="1:256" ht="25.5" customHeight="1">
      <c r="A150" s="280">
        <v>6.3</v>
      </c>
      <c r="B150" s="141" t="s">
        <v>244</v>
      </c>
      <c r="C150" s="226">
        <v>52.11</v>
      </c>
      <c r="D150" s="142" t="s">
        <v>9</v>
      </c>
      <c r="E150" s="716"/>
      <c r="F150" s="226">
        <f t="shared" si="6"/>
        <v>0</v>
      </c>
      <c r="G150" s="532"/>
      <c r="H150" s="540"/>
      <c r="I150" s="541"/>
      <c r="J150" s="78"/>
      <c r="K150" s="83"/>
      <c r="L150" s="83"/>
      <c r="M150" s="83"/>
      <c r="N150" s="83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</row>
    <row r="151" spans="1:256" ht="25.5">
      <c r="A151" s="280">
        <v>6.4</v>
      </c>
      <c r="B151" s="141" t="s">
        <v>120</v>
      </c>
      <c r="C151" s="226">
        <v>1.5</v>
      </c>
      <c r="D151" s="142" t="s">
        <v>9</v>
      </c>
      <c r="E151" s="716"/>
      <c r="F151" s="226">
        <f t="shared" si="6"/>
        <v>0</v>
      </c>
      <c r="G151" s="532"/>
      <c r="H151" s="128"/>
      <c r="I151" s="83"/>
      <c r="J151" s="78"/>
      <c r="K151" s="83"/>
      <c r="L151" s="83"/>
      <c r="M151" s="83"/>
      <c r="N151" s="83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</row>
    <row r="152" spans="1:256" ht="25.5">
      <c r="A152" s="280">
        <v>6.5</v>
      </c>
      <c r="B152" s="339" t="s">
        <v>235</v>
      </c>
      <c r="C152" s="226">
        <v>5</v>
      </c>
      <c r="D152" s="142" t="s">
        <v>4</v>
      </c>
      <c r="E152" s="716"/>
      <c r="F152" s="225">
        <f t="shared" si="6"/>
        <v>0</v>
      </c>
      <c r="G152" s="532"/>
      <c r="H152" s="128"/>
      <c r="I152" s="83"/>
      <c r="J152" s="150"/>
      <c r="K152" s="83"/>
      <c r="L152" s="83"/>
      <c r="M152" s="83"/>
      <c r="N152" s="83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</row>
    <row r="153" spans="1:256" ht="25.5">
      <c r="A153" s="280">
        <v>6.6</v>
      </c>
      <c r="B153" s="339" t="s">
        <v>138</v>
      </c>
      <c r="C153" s="226">
        <v>4</v>
      </c>
      <c r="D153" s="142" t="s">
        <v>4</v>
      </c>
      <c r="E153" s="716"/>
      <c r="F153" s="226">
        <f t="shared" si="6"/>
        <v>0</v>
      </c>
      <c r="G153" s="532"/>
      <c r="H153" s="128"/>
      <c r="I153" s="572"/>
      <c r="J153" s="78"/>
      <c r="K153" s="83"/>
      <c r="L153" s="83"/>
      <c r="M153" s="83"/>
      <c r="N153" s="83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</row>
    <row r="154" spans="1:256" ht="25.5">
      <c r="A154" s="280">
        <v>6.7</v>
      </c>
      <c r="B154" s="339" t="s">
        <v>157</v>
      </c>
      <c r="C154" s="226">
        <v>2</v>
      </c>
      <c r="D154" s="142" t="s">
        <v>4</v>
      </c>
      <c r="E154" s="716"/>
      <c r="F154" s="226">
        <f t="shared" si="6"/>
        <v>0</v>
      </c>
      <c r="G154" s="532"/>
      <c r="H154" s="552"/>
      <c r="I154" s="569"/>
      <c r="J154" s="570"/>
      <c r="K154" s="64"/>
      <c r="L154" s="64"/>
      <c r="M154" s="64"/>
      <c r="N154" s="64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  <c r="HI154" s="37"/>
      <c r="HJ154" s="37"/>
      <c r="HK154" s="37"/>
      <c r="HL154" s="37"/>
      <c r="HM154" s="37"/>
      <c r="HN154" s="37"/>
      <c r="HO154" s="37"/>
      <c r="HP154" s="37"/>
      <c r="HQ154" s="37"/>
      <c r="HR154" s="37"/>
      <c r="HS154" s="37"/>
      <c r="HT154" s="37"/>
      <c r="HU154" s="37"/>
      <c r="HV154" s="37"/>
      <c r="HW154" s="37"/>
      <c r="HX154" s="37"/>
      <c r="HY154" s="37"/>
      <c r="HZ154" s="37"/>
      <c r="IA154" s="37"/>
      <c r="IB154" s="37"/>
      <c r="IC154" s="37"/>
      <c r="ID154" s="37"/>
      <c r="IE154" s="37"/>
      <c r="IF154" s="37"/>
      <c r="IG154" s="37"/>
      <c r="IH154" s="37"/>
      <c r="II154" s="37"/>
      <c r="IJ154" s="37"/>
      <c r="IK154" s="37"/>
      <c r="IL154" s="37"/>
      <c r="IM154" s="37"/>
      <c r="IN154" s="37"/>
      <c r="IO154" s="37"/>
      <c r="IP154" s="37"/>
      <c r="IQ154" s="37"/>
      <c r="IR154" s="37"/>
      <c r="IS154" s="37"/>
      <c r="IT154" s="37"/>
      <c r="IU154" s="37"/>
      <c r="IV154" s="37"/>
    </row>
    <row r="155" spans="1:256" ht="25.5">
      <c r="A155" s="389">
        <v>6.8</v>
      </c>
      <c r="B155" s="339" t="s">
        <v>158</v>
      </c>
      <c r="C155" s="226">
        <v>1</v>
      </c>
      <c r="D155" s="142" t="s">
        <v>4</v>
      </c>
      <c r="E155" s="716"/>
      <c r="F155" s="226">
        <f t="shared" si="6"/>
        <v>0</v>
      </c>
      <c r="G155" s="532"/>
      <c r="H155" s="552"/>
      <c r="I155" s="571"/>
      <c r="J155" s="570"/>
      <c r="K155" s="64"/>
      <c r="L155" s="64"/>
      <c r="M155" s="64"/>
      <c r="N155" s="64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  <c r="HI155" s="37"/>
      <c r="HJ155" s="37"/>
      <c r="HK155" s="37"/>
      <c r="HL155" s="37"/>
      <c r="HM155" s="37"/>
      <c r="HN155" s="37"/>
      <c r="HO155" s="37"/>
      <c r="HP155" s="37"/>
      <c r="HQ155" s="37"/>
      <c r="HR155" s="37"/>
      <c r="HS155" s="37"/>
      <c r="HT155" s="37"/>
      <c r="HU155" s="37"/>
      <c r="HV155" s="37"/>
      <c r="HW155" s="37"/>
      <c r="HX155" s="37"/>
      <c r="HY155" s="37"/>
      <c r="HZ155" s="37"/>
      <c r="IA155" s="37"/>
      <c r="IB155" s="37"/>
      <c r="IC155" s="37"/>
      <c r="ID155" s="37"/>
      <c r="IE155" s="37"/>
      <c r="IF155" s="37"/>
      <c r="IG155" s="37"/>
      <c r="IH155" s="37"/>
      <c r="II155" s="37"/>
      <c r="IJ155" s="37"/>
      <c r="IK155" s="37"/>
      <c r="IL155" s="37"/>
      <c r="IM155" s="37"/>
      <c r="IN155" s="37"/>
      <c r="IO155" s="37"/>
      <c r="IP155" s="37"/>
      <c r="IQ155" s="37"/>
      <c r="IR155" s="37"/>
      <c r="IS155" s="37"/>
      <c r="IT155" s="37"/>
      <c r="IU155" s="37"/>
      <c r="IV155" s="37"/>
    </row>
    <row r="156" spans="1:256" s="132" customFormat="1" ht="12.75" customHeight="1">
      <c r="A156" s="280">
        <v>6.9</v>
      </c>
      <c r="B156" s="200" t="s">
        <v>149</v>
      </c>
      <c r="C156" s="226">
        <v>11</v>
      </c>
      <c r="D156" s="142" t="s">
        <v>4</v>
      </c>
      <c r="E156" s="716"/>
      <c r="F156" s="226">
        <f t="shared" si="6"/>
        <v>0</v>
      </c>
      <c r="G156" s="532"/>
      <c r="H156" s="177"/>
      <c r="I156" s="178"/>
      <c r="J156" s="92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78"/>
      <c r="AN156" s="178"/>
      <c r="AO156" s="178"/>
      <c r="AP156" s="178"/>
      <c r="AQ156" s="178"/>
      <c r="AR156" s="178"/>
      <c r="AS156" s="178"/>
      <c r="AT156" s="178"/>
      <c r="AU156" s="178"/>
      <c r="AV156" s="178"/>
      <c r="AW156" s="178"/>
      <c r="AX156" s="178"/>
      <c r="AY156" s="178"/>
      <c r="AZ156" s="178"/>
      <c r="BA156" s="178"/>
      <c r="BB156" s="178"/>
      <c r="BC156" s="178"/>
      <c r="BD156" s="178"/>
      <c r="BE156" s="178"/>
      <c r="BF156" s="178"/>
      <c r="BG156" s="178"/>
      <c r="BH156" s="178"/>
      <c r="BI156" s="178"/>
      <c r="BJ156" s="178"/>
      <c r="BK156" s="178"/>
      <c r="BL156" s="178"/>
      <c r="BM156" s="178"/>
      <c r="BN156" s="178"/>
      <c r="BO156" s="178"/>
      <c r="BP156" s="178"/>
      <c r="BQ156" s="178"/>
      <c r="BR156" s="178"/>
      <c r="BS156" s="178"/>
      <c r="BT156" s="178"/>
      <c r="BU156" s="178"/>
      <c r="BV156" s="178"/>
      <c r="BW156" s="178"/>
      <c r="BX156" s="178"/>
      <c r="BY156" s="178"/>
      <c r="BZ156" s="178"/>
      <c r="CA156" s="178"/>
      <c r="CB156" s="178"/>
      <c r="CC156" s="178"/>
      <c r="CD156" s="178"/>
      <c r="CE156" s="178"/>
      <c r="CF156" s="178"/>
      <c r="CG156" s="178"/>
      <c r="CH156" s="178"/>
      <c r="CI156" s="178"/>
      <c r="CJ156" s="178"/>
      <c r="CK156" s="178"/>
      <c r="CL156" s="178"/>
      <c r="CM156" s="178"/>
      <c r="CN156" s="178"/>
      <c r="CO156" s="178"/>
      <c r="CP156" s="178"/>
      <c r="CQ156" s="178"/>
      <c r="CR156" s="178"/>
      <c r="CS156" s="178"/>
      <c r="CT156" s="178"/>
      <c r="CU156" s="178"/>
      <c r="CV156" s="178"/>
      <c r="CW156" s="178"/>
      <c r="CX156" s="178"/>
      <c r="CY156" s="178"/>
      <c r="CZ156" s="178"/>
      <c r="DA156" s="178"/>
      <c r="DB156" s="178"/>
      <c r="DC156" s="178"/>
      <c r="DD156" s="178"/>
      <c r="DE156" s="178"/>
      <c r="DF156" s="178"/>
      <c r="DG156" s="178"/>
      <c r="DH156" s="178"/>
      <c r="DI156" s="178"/>
      <c r="DJ156" s="178"/>
      <c r="DK156" s="178"/>
      <c r="DL156" s="178"/>
      <c r="DM156" s="178"/>
      <c r="DN156" s="178"/>
      <c r="DO156" s="178"/>
      <c r="DP156" s="178"/>
      <c r="DQ156" s="178"/>
      <c r="DR156" s="178"/>
      <c r="DS156" s="178"/>
      <c r="DT156" s="178"/>
      <c r="DU156" s="178"/>
      <c r="DV156" s="178"/>
      <c r="DW156" s="178"/>
      <c r="DX156" s="178"/>
      <c r="DY156" s="178"/>
      <c r="DZ156" s="178"/>
      <c r="EA156" s="178"/>
      <c r="EB156" s="178"/>
      <c r="EC156" s="178"/>
      <c r="ED156" s="178"/>
      <c r="EE156" s="178"/>
      <c r="EF156" s="178"/>
      <c r="EG156" s="178"/>
      <c r="EH156" s="178"/>
      <c r="EI156" s="178"/>
      <c r="EJ156" s="178"/>
      <c r="EK156" s="178"/>
      <c r="EL156" s="178"/>
      <c r="EM156" s="178"/>
      <c r="EN156" s="178"/>
      <c r="EO156" s="178"/>
      <c r="EP156" s="178"/>
      <c r="EQ156" s="178"/>
      <c r="ER156" s="178"/>
      <c r="ES156" s="178"/>
      <c r="ET156" s="178"/>
      <c r="EU156" s="178"/>
      <c r="EV156" s="178"/>
      <c r="EW156" s="178"/>
      <c r="EX156" s="178"/>
      <c r="EY156" s="178"/>
      <c r="EZ156" s="178"/>
      <c r="FA156" s="178"/>
      <c r="FB156" s="178"/>
      <c r="FC156" s="178"/>
      <c r="FD156" s="178"/>
      <c r="FE156" s="178"/>
      <c r="FF156" s="178"/>
      <c r="FG156" s="178"/>
      <c r="FH156" s="178"/>
      <c r="FI156" s="178"/>
      <c r="FJ156" s="178"/>
      <c r="FK156" s="178"/>
      <c r="FL156" s="178"/>
      <c r="FM156" s="178"/>
      <c r="FN156" s="178"/>
      <c r="FO156" s="178"/>
      <c r="FP156" s="178"/>
      <c r="FQ156" s="178"/>
      <c r="FR156" s="178"/>
      <c r="FS156" s="178"/>
      <c r="FT156" s="178"/>
      <c r="FU156" s="178"/>
      <c r="FV156" s="178"/>
      <c r="FW156" s="178"/>
      <c r="FX156" s="178"/>
      <c r="FY156" s="178"/>
      <c r="FZ156" s="178"/>
      <c r="GA156" s="178"/>
      <c r="GB156" s="178"/>
      <c r="GC156" s="178"/>
      <c r="GD156" s="178"/>
      <c r="GE156" s="178"/>
      <c r="GF156" s="178"/>
      <c r="GG156" s="178"/>
      <c r="GH156" s="178"/>
      <c r="GI156" s="178"/>
      <c r="GJ156" s="178"/>
      <c r="GK156" s="178"/>
      <c r="GL156" s="178"/>
      <c r="GM156" s="178"/>
      <c r="GN156" s="178"/>
      <c r="GO156" s="178"/>
      <c r="GP156" s="178"/>
      <c r="GQ156" s="178"/>
      <c r="GR156" s="178"/>
      <c r="GS156" s="178"/>
      <c r="GT156" s="178"/>
      <c r="GU156" s="178"/>
      <c r="GV156" s="178"/>
      <c r="GW156" s="178"/>
      <c r="GX156" s="178"/>
      <c r="GY156" s="178"/>
      <c r="GZ156" s="178"/>
      <c r="HA156" s="178"/>
      <c r="HB156" s="178"/>
      <c r="HC156" s="178"/>
      <c r="HD156" s="178"/>
      <c r="HE156" s="178"/>
      <c r="HF156" s="178"/>
      <c r="HG156" s="178"/>
      <c r="HH156" s="178"/>
      <c r="HI156" s="178"/>
      <c r="HJ156" s="178"/>
      <c r="HK156" s="178"/>
      <c r="HL156" s="178"/>
      <c r="HM156" s="178"/>
      <c r="HN156" s="178"/>
      <c r="HO156" s="178"/>
      <c r="HP156" s="178"/>
      <c r="HQ156" s="178"/>
      <c r="HR156" s="178"/>
      <c r="HS156" s="178"/>
      <c r="HT156" s="178"/>
      <c r="HU156" s="178"/>
      <c r="HV156" s="178"/>
      <c r="HW156" s="178"/>
      <c r="HX156" s="178"/>
      <c r="HY156" s="178"/>
      <c r="HZ156" s="178"/>
      <c r="IA156" s="178"/>
      <c r="IB156" s="178"/>
      <c r="IC156" s="178"/>
      <c r="ID156" s="178"/>
      <c r="IE156" s="178"/>
      <c r="IF156" s="178"/>
      <c r="IG156" s="178"/>
      <c r="IH156" s="178"/>
      <c r="II156" s="178"/>
      <c r="IJ156" s="178"/>
      <c r="IK156" s="178"/>
      <c r="IL156" s="178"/>
      <c r="IM156" s="178"/>
      <c r="IN156" s="178"/>
      <c r="IO156" s="178"/>
      <c r="IP156" s="178"/>
      <c r="IQ156" s="178"/>
      <c r="IR156" s="178"/>
      <c r="IS156" s="178"/>
      <c r="IT156" s="178"/>
      <c r="IU156" s="178"/>
      <c r="IV156" s="178"/>
    </row>
    <row r="157" spans="1:256" s="31" customFormat="1" ht="12.75" customHeight="1">
      <c r="A157" s="396">
        <v>6.1</v>
      </c>
      <c r="B157" s="200" t="s">
        <v>233</v>
      </c>
      <c r="C157" s="226">
        <v>2</v>
      </c>
      <c r="D157" s="142" t="s">
        <v>4</v>
      </c>
      <c r="E157" s="716"/>
      <c r="F157" s="226">
        <f t="shared" si="6"/>
        <v>0</v>
      </c>
      <c r="G157" s="532"/>
      <c r="H157" s="174"/>
      <c r="I157" s="175"/>
      <c r="J157" s="544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  <c r="CH157" s="175"/>
      <c r="CI157" s="175"/>
      <c r="CJ157" s="175"/>
      <c r="CK157" s="175"/>
      <c r="CL157" s="175"/>
      <c r="CM157" s="175"/>
      <c r="CN157" s="175"/>
      <c r="CO157" s="175"/>
      <c r="CP157" s="175"/>
      <c r="CQ157" s="175"/>
      <c r="CR157" s="175"/>
      <c r="CS157" s="175"/>
      <c r="CT157" s="175"/>
      <c r="CU157" s="175"/>
      <c r="CV157" s="175"/>
      <c r="CW157" s="175"/>
      <c r="CX157" s="175"/>
      <c r="CY157" s="175"/>
      <c r="CZ157" s="175"/>
      <c r="DA157" s="175"/>
      <c r="DB157" s="175"/>
      <c r="DC157" s="175"/>
      <c r="DD157" s="175"/>
      <c r="DE157" s="175"/>
      <c r="DF157" s="175"/>
      <c r="DG157" s="175"/>
      <c r="DH157" s="175"/>
      <c r="DI157" s="175"/>
      <c r="DJ157" s="175"/>
      <c r="DK157" s="175"/>
      <c r="DL157" s="175"/>
      <c r="DM157" s="175"/>
      <c r="DN157" s="175"/>
      <c r="DO157" s="175"/>
      <c r="DP157" s="175"/>
      <c r="DQ157" s="175"/>
      <c r="DR157" s="175"/>
      <c r="DS157" s="175"/>
      <c r="DT157" s="175"/>
      <c r="DU157" s="175"/>
      <c r="DV157" s="175"/>
      <c r="DW157" s="175"/>
      <c r="DX157" s="175"/>
      <c r="DY157" s="175"/>
      <c r="DZ157" s="175"/>
      <c r="EA157" s="175"/>
      <c r="EB157" s="175"/>
      <c r="EC157" s="175"/>
      <c r="ED157" s="175"/>
      <c r="EE157" s="175"/>
      <c r="EF157" s="175"/>
      <c r="EG157" s="175"/>
      <c r="EH157" s="175"/>
      <c r="EI157" s="175"/>
      <c r="EJ157" s="175"/>
      <c r="EK157" s="175"/>
      <c r="EL157" s="175"/>
      <c r="EM157" s="175"/>
      <c r="EN157" s="175"/>
      <c r="EO157" s="175"/>
      <c r="EP157" s="175"/>
      <c r="EQ157" s="175"/>
      <c r="ER157" s="175"/>
      <c r="ES157" s="175"/>
      <c r="ET157" s="175"/>
      <c r="EU157" s="175"/>
      <c r="EV157" s="175"/>
      <c r="EW157" s="175"/>
      <c r="EX157" s="175"/>
      <c r="EY157" s="175"/>
      <c r="EZ157" s="175"/>
      <c r="FA157" s="175"/>
      <c r="FB157" s="175"/>
      <c r="FC157" s="175"/>
      <c r="FD157" s="175"/>
      <c r="FE157" s="175"/>
      <c r="FF157" s="175"/>
      <c r="FG157" s="175"/>
      <c r="FH157" s="175"/>
      <c r="FI157" s="175"/>
      <c r="FJ157" s="175"/>
      <c r="FK157" s="175"/>
      <c r="FL157" s="175"/>
      <c r="FM157" s="175"/>
      <c r="FN157" s="175"/>
      <c r="FO157" s="175"/>
      <c r="FP157" s="175"/>
      <c r="FQ157" s="175"/>
      <c r="FR157" s="175"/>
      <c r="FS157" s="175"/>
      <c r="FT157" s="175"/>
      <c r="FU157" s="175"/>
      <c r="FV157" s="175"/>
      <c r="FW157" s="175"/>
      <c r="FX157" s="175"/>
      <c r="FY157" s="175"/>
      <c r="FZ157" s="175"/>
      <c r="GA157" s="175"/>
      <c r="GB157" s="175"/>
      <c r="GC157" s="175"/>
      <c r="GD157" s="175"/>
      <c r="GE157" s="175"/>
      <c r="GF157" s="175"/>
      <c r="GG157" s="175"/>
      <c r="GH157" s="175"/>
      <c r="GI157" s="175"/>
      <c r="GJ157" s="175"/>
      <c r="GK157" s="175"/>
      <c r="GL157" s="175"/>
      <c r="GM157" s="175"/>
      <c r="GN157" s="175"/>
      <c r="GO157" s="175"/>
      <c r="GP157" s="175"/>
      <c r="GQ157" s="175"/>
      <c r="GR157" s="175"/>
      <c r="GS157" s="175"/>
      <c r="GT157" s="175"/>
      <c r="GU157" s="175"/>
      <c r="GV157" s="175"/>
      <c r="GW157" s="175"/>
      <c r="GX157" s="175"/>
      <c r="GY157" s="175"/>
      <c r="GZ157" s="175"/>
      <c r="HA157" s="175"/>
      <c r="HB157" s="175"/>
      <c r="HC157" s="175"/>
      <c r="HD157" s="175"/>
      <c r="HE157" s="175"/>
      <c r="HF157" s="175"/>
      <c r="HG157" s="175"/>
      <c r="HH157" s="175"/>
      <c r="HI157" s="175"/>
      <c r="HJ157" s="175"/>
      <c r="HK157" s="175"/>
      <c r="HL157" s="175"/>
      <c r="HM157" s="175"/>
      <c r="HN157" s="175"/>
      <c r="HO157" s="175"/>
      <c r="HP157" s="175"/>
      <c r="HQ157" s="175"/>
      <c r="HR157" s="175"/>
      <c r="HS157" s="175"/>
      <c r="HT157" s="175"/>
      <c r="HU157" s="175"/>
      <c r="HV157" s="175"/>
      <c r="HW157" s="175"/>
      <c r="HX157" s="175"/>
      <c r="HY157" s="175"/>
      <c r="HZ157" s="175"/>
      <c r="IA157" s="175"/>
      <c r="IB157" s="175"/>
      <c r="IC157" s="175"/>
      <c r="ID157" s="175"/>
      <c r="IE157" s="175"/>
      <c r="IF157" s="175"/>
      <c r="IG157" s="175"/>
      <c r="IH157" s="175"/>
      <c r="II157" s="175"/>
      <c r="IJ157" s="175"/>
      <c r="IK157" s="175"/>
      <c r="IL157" s="175"/>
      <c r="IM157" s="175"/>
      <c r="IN157" s="175"/>
      <c r="IO157" s="175"/>
      <c r="IP157" s="175"/>
      <c r="IQ157" s="175"/>
      <c r="IR157" s="175"/>
      <c r="IS157" s="175"/>
      <c r="IT157" s="175"/>
      <c r="IU157" s="175"/>
      <c r="IV157" s="175"/>
    </row>
    <row r="158" spans="1:256">
      <c r="A158" s="396">
        <v>6.11</v>
      </c>
      <c r="B158" s="206" t="s">
        <v>234</v>
      </c>
      <c r="C158" s="226">
        <v>3</v>
      </c>
      <c r="D158" s="142" t="s">
        <v>4</v>
      </c>
      <c r="E158" s="716"/>
      <c r="F158" s="226">
        <f t="shared" si="6"/>
        <v>0</v>
      </c>
      <c r="G158" s="532"/>
      <c r="H158" s="552"/>
      <c r="I158" s="571"/>
      <c r="J158" s="570"/>
      <c r="K158" s="64"/>
      <c r="L158" s="64"/>
      <c r="M158" s="64"/>
      <c r="N158" s="64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  <c r="HI158" s="37"/>
      <c r="HJ158" s="37"/>
      <c r="HK158" s="37"/>
      <c r="HL158" s="37"/>
      <c r="HM158" s="37"/>
      <c r="HN158" s="37"/>
      <c r="HO158" s="37"/>
      <c r="HP158" s="37"/>
      <c r="HQ158" s="37"/>
      <c r="HR158" s="37"/>
      <c r="HS158" s="37"/>
      <c r="HT158" s="37"/>
      <c r="HU158" s="37"/>
      <c r="HV158" s="37"/>
      <c r="HW158" s="37"/>
      <c r="HX158" s="37"/>
      <c r="HY158" s="37"/>
      <c r="HZ158" s="37"/>
      <c r="IA158" s="37"/>
      <c r="IB158" s="37"/>
      <c r="IC158" s="37"/>
      <c r="ID158" s="37"/>
      <c r="IE158" s="37"/>
      <c r="IF158" s="37"/>
      <c r="IG158" s="37"/>
      <c r="IH158" s="37"/>
      <c r="II158" s="37"/>
      <c r="IJ158" s="37"/>
      <c r="IK158" s="37"/>
      <c r="IL158" s="37"/>
      <c r="IM158" s="37"/>
      <c r="IN158" s="37"/>
      <c r="IO158" s="37"/>
      <c r="IP158" s="37"/>
      <c r="IQ158" s="37"/>
      <c r="IR158" s="37"/>
      <c r="IS158" s="37"/>
      <c r="IT158" s="37"/>
      <c r="IU158" s="37"/>
      <c r="IV158" s="37"/>
    </row>
    <row r="159" spans="1:256">
      <c r="A159" s="530">
        <v>6.12</v>
      </c>
      <c r="B159" s="285" t="s">
        <v>53</v>
      </c>
      <c r="C159" s="286">
        <v>28</v>
      </c>
      <c r="D159" s="287" t="s">
        <v>4</v>
      </c>
      <c r="E159" s="717"/>
      <c r="F159" s="286">
        <f t="shared" si="6"/>
        <v>0</v>
      </c>
      <c r="G159" s="532"/>
      <c r="H159" s="128"/>
      <c r="I159" s="572"/>
      <c r="J159" s="78"/>
      <c r="K159" s="83"/>
      <c r="L159" s="83"/>
      <c r="M159" s="83"/>
      <c r="N159" s="83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</row>
    <row r="160" spans="1:256">
      <c r="A160" s="396">
        <v>6.13</v>
      </c>
      <c r="B160" s="206" t="s">
        <v>245</v>
      </c>
      <c r="C160" s="226">
        <v>1.02</v>
      </c>
      <c r="D160" s="142" t="s">
        <v>10</v>
      </c>
      <c r="E160" s="716"/>
      <c r="F160" s="226">
        <f t="shared" si="6"/>
        <v>0</v>
      </c>
      <c r="G160" s="532"/>
      <c r="H160" s="540"/>
      <c r="I160" s="572"/>
      <c r="J160" s="150"/>
      <c r="K160" s="83"/>
      <c r="L160" s="83"/>
      <c r="M160" s="83"/>
      <c r="N160" s="83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</row>
    <row r="161" spans="1:256" s="108" customFormat="1">
      <c r="A161" s="396">
        <v>6.14</v>
      </c>
      <c r="B161" s="227" t="s">
        <v>47</v>
      </c>
      <c r="C161" s="226">
        <v>1</v>
      </c>
      <c r="D161" s="142" t="s">
        <v>4</v>
      </c>
      <c r="E161" s="716"/>
      <c r="F161" s="226">
        <f t="shared" si="6"/>
        <v>0</v>
      </c>
      <c r="G161" s="532"/>
      <c r="H161" s="540"/>
      <c r="I161" s="562"/>
      <c r="J161" s="559"/>
      <c r="K161" s="541"/>
      <c r="L161" s="541"/>
      <c r="M161" s="541"/>
      <c r="N161" s="541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  <c r="FW161" s="36"/>
      <c r="FX161" s="36"/>
      <c r="FY161" s="36"/>
      <c r="FZ161" s="36"/>
      <c r="GA161" s="36"/>
      <c r="GB161" s="36"/>
      <c r="GC161" s="36"/>
      <c r="GD161" s="36"/>
      <c r="GE161" s="36"/>
      <c r="GF161" s="36"/>
      <c r="GG161" s="36"/>
      <c r="GH161" s="36"/>
      <c r="GI161" s="36"/>
      <c r="GJ161" s="36"/>
      <c r="GK161" s="36"/>
      <c r="GL161" s="36"/>
      <c r="GM161" s="36"/>
      <c r="GN161" s="36"/>
      <c r="GO161" s="36"/>
      <c r="GP161" s="36"/>
      <c r="GQ161" s="36"/>
      <c r="GR161" s="36"/>
      <c r="GS161" s="36"/>
      <c r="GT161" s="36"/>
      <c r="GU161" s="36"/>
      <c r="GV161" s="36"/>
      <c r="GW161" s="36"/>
      <c r="GX161" s="36"/>
      <c r="GY161" s="36"/>
      <c r="GZ161" s="36"/>
      <c r="HA161" s="36"/>
      <c r="HB161" s="36"/>
      <c r="HC161" s="36"/>
      <c r="HD161" s="36"/>
      <c r="HE161" s="36"/>
      <c r="HF161" s="36"/>
      <c r="HG161" s="36"/>
      <c r="HH161" s="36"/>
      <c r="HI161" s="36"/>
      <c r="HJ161" s="36"/>
      <c r="HK161" s="36"/>
      <c r="HL161" s="36"/>
      <c r="HM161" s="36"/>
      <c r="HN161" s="36"/>
      <c r="HO161" s="36"/>
      <c r="HP161" s="36"/>
      <c r="HQ161" s="36"/>
      <c r="HR161" s="36"/>
      <c r="HS161" s="36"/>
      <c r="HT161" s="36"/>
      <c r="HU161" s="36"/>
      <c r="HV161" s="36"/>
      <c r="HW161" s="36"/>
      <c r="HX161" s="36"/>
      <c r="HY161" s="36"/>
      <c r="HZ161" s="36"/>
      <c r="IA161" s="36"/>
      <c r="IB161" s="36"/>
      <c r="IC161" s="36"/>
      <c r="ID161" s="36"/>
      <c r="IE161" s="36"/>
      <c r="IF161" s="36"/>
      <c r="IG161" s="36"/>
      <c r="IH161" s="36"/>
      <c r="II161" s="36"/>
      <c r="IJ161" s="36"/>
      <c r="IK161" s="36"/>
      <c r="IL161" s="36"/>
      <c r="IM161" s="36"/>
      <c r="IN161" s="36"/>
      <c r="IO161" s="36"/>
      <c r="IP161" s="36"/>
      <c r="IQ161" s="36"/>
      <c r="IR161" s="36"/>
      <c r="IS161" s="36"/>
      <c r="IT161" s="36"/>
      <c r="IU161" s="36"/>
      <c r="IV161" s="36"/>
    </row>
    <row r="162" spans="1:256" s="132" customFormat="1">
      <c r="A162" s="396"/>
      <c r="B162" s="227"/>
      <c r="C162" s="226"/>
      <c r="D162" s="142"/>
      <c r="E162" s="716"/>
      <c r="F162" s="226"/>
      <c r="G162" s="532"/>
      <c r="H162" s="548"/>
      <c r="I162" s="596"/>
      <c r="J162" s="84"/>
      <c r="K162" s="65"/>
      <c r="L162" s="65"/>
      <c r="M162" s="65"/>
      <c r="N162" s="65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8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8"/>
      <c r="GA162" s="38"/>
      <c r="GB162" s="38"/>
      <c r="GC162" s="38"/>
      <c r="GD162" s="38"/>
      <c r="GE162" s="38"/>
      <c r="GF162" s="38"/>
      <c r="GG162" s="38"/>
      <c r="GH162" s="38"/>
      <c r="GI162" s="38"/>
      <c r="GJ162" s="38"/>
      <c r="GK162" s="38"/>
      <c r="GL162" s="38"/>
      <c r="GM162" s="38"/>
      <c r="GN162" s="38"/>
      <c r="GO162" s="38"/>
      <c r="GP162" s="38"/>
      <c r="GQ162" s="38"/>
      <c r="GR162" s="38"/>
      <c r="GS162" s="38"/>
      <c r="GT162" s="38"/>
      <c r="GU162" s="38"/>
      <c r="GV162" s="38"/>
      <c r="GW162" s="38"/>
      <c r="GX162" s="38"/>
      <c r="GY162" s="38"/>
      <c r="GZ162" s="38"/>
      <c r="HA162" s="38"/>
      <c r="HB162" s="38"/>
      <c r="HC162" s="38"/>
      <c r="HD162" s="38"/>
      <c r="HE162" s="38"/>
      <c r="HF162" s="38"/>
      <c r="HG162" s="38"/>
      <c r="HH162" s="38"/>
      <c r="HI162" s="38"/>
      <c r="HJ162" s="38"/>
      <c r="HK162" s="38"/>
      <c r="HL162" s="38"/>
      <c r="HM162" s="38"/>
      <c r="HN162" s="38"/>
      <c r="HO162" s="38"/>
      <c r="HP162" s="38"/>
      <c r="HQ162" s="38"/>
      <c r="HR162" s="38"/>
      <c r="HS162" s="38"/>
      <c r="HT162" s="38"/>
      <c r="HU162" s="38"/>
      <c r="HV162" s="38"/>
      <c r="HW162" s="38"/>
      <c r="HX162" s="38"/>
      <c r="HY162" s="38"/>
      <c r="HZ162" s="38"/>
      <c r="IA162" s="38"/>
      <c r="IB162" s="38"/>
      <c r="IC162" s="38"/>
      <c r="ID162" s="38"/>
      <c r="IE162" s="38"/>
      <c r="IF162" s="38"/>
      <c r="IG162" s="38"/>
      <c r="IH162" s="38"/>
      <c r="II162" s="38"/>
      <c r="IJ162" s="38"/>
      <c r="IK162" s="38"/>
      <c r="IL162" s="38"/>
      <c r="IM162" s="38"/>
      <c r="IN162" s="38"/>
      <c r="IO162" s="38"/>
      <c r="IP162" s="38"/>
      <c r="IQ162" s="38"/>
      <c r="IR162" s="38"/>
      <c r="IS162" s="38"/>
      <c r="IT162" s="38"/>
      <c r="IU162" s="38"/>
      <c r="IV162" s="38"/>
    </row>
    <row r="163" spans="1:256" ht="24" customHeight="1">
      <c r="A163" s="280">
        <v>7</v>
      </c>
      <c r="B163" s="227" t="s">
        <v>134</v>
      </c>
      <c r="C163" s="226">
        <v>1768</v>
      </c>
      <c r="D163" s="142" t="s">
        <v>127</v>
      </c>
      <c r="E163" s="716"/>
      <c r="F163" s="226">
        <f>C163*E163</f>
        <v>0</v>
      </c>
      <c r="G163" s="532"/>
      <c r="H163" s="552"/>
      <c r="I163" s="107"/>
      <c r="J163" s="107"/>
      <c r="K163" s="107"/>
      <c r="L163" s="107"/>
      <c r="M163" s="107"/>
      <c r="N163" s="107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/>
      <c r="BO163" s="102"/>
      <c r="BP163" s="102"/>
      <c r="BQ163" s="102"/>
      <c r="BR163" s="102"/>
      <c r="BS163" s="102"/>
      <c r="BT163" s="102"/>
      <c r="BU163" s="102"/>
      <c r="BV163" s="102"/>
      <c r="BW163" s="102"/>
      <c r="BX163" s="102"/>
      <c r="BY163" s="102"/>
      <c r="BZ163" s="102"/>
      <c r="CA163" s="102"/>
      <c r="CB163" s="102"/>
      <c r="CC163" s="102"/>
      <c r="CD163" s="102"/>
      <c r="CE163" s="102"/>
      <c r="CF163" s="102"/>
      <c r="CG163" s="102"/>
      <c r="CH163" s="102"/>
      <c r="CI163" s="102"/>
      <c r="CJ163" s="102"/>
      <c r="CK163" s="102"/>
      <c r="CL163" s="102"/>
      <c r="CM163" s="102"/>
      <c r="CN163" s="102"/>
      <c r="CO163" s="102"/>
      <c r="CP163" s="102"/>
      <c r="CQ163" s="102"/>
      <c r="CR163" s="102"/>
      <c r="CS163" s="102"/>
      <c r="CT163" s="102"/>
      <c r="CU163" s="102"/>
      <c r="CV163" s="102"/>
      <c r="CW163" s="102"/>
      <c r="CX163" s="102"/>
      <c r="CY163" s="102"/>
      <c r="CZ163" s="102"/>
      <c r="DA163" s="102"/>
      <c r="DB163" s="102"/>
      <c r="DC163" s="102"/>
      <c r="DD163" s="102"/>
      <c r="DE163" s="102"/>
      <c r="DF163" s="102"/>
      <c r="DG163" s="102"/>
      <c r="DH163" s="102"/>
      <c r="DI163" s="102"/>
      <c r="DJ163" s="102"/>
      <c r="DK163" s="102"/>
      <c r="DL163" s="102"/>
      <c r="DM163" s="102"/>
      <c r="DN163" s="102"/>
      <c r="DO163" s="102"/>
      <c r="DP163" s="102"/>
      <c r="DQ163" s="102"/>
      <c r="DR163" s="102"/>
      <c r="DS163" s="102"/>
      <c r="DT163" s="102"/>
      <c r="DU163" s="102"/>
      <c r="DV163" s="102"/>
      <c r="DW163" s="102"/>
      <c r="DX163" s="102"/>
      <c r="DY163" s="102"/>
      <c r="DZ163" s="102"/>
      <c r="EA163" s="102"/>
      <c r="EB163" s="102"/>
      <c r="EC163" s="102"/>
      <c r="ED163" s="102"/>
      <c r="EE163" s="102"/>
      <c r="EF163" s="102"/>
      <c r="EG163" s="102"/>
      <c r="EH163" s="102"/>
      <c r="EI163" s="102"/>
      <c r="EJ163" s="102"/>
      <c r="EK163" s="102"/>
      <c r="EL163" s="102"/>
      <c r="EM163" s="102"/>
      <c r="EN163" s="102"/>
      <c r="EO163" s="102"/>
      <c r="EP163" s="102"/>
      <c r="EQ163" s="102"/>
      <c r="ER163" s="102"/>
      <c r="ES163" s="102"/>
      <c r="ET163" s="102"/>
      <c r="EU163" s="102"/>
      <c r="EV163" s="102"/>
      <c r="EW163" s="102"/>
      <c r="EX163" s="102"/>
      <c r="EY163" s="102"/>
      <c r="EZ163" s="102"/>
      <c r="FA163" s="102"/>
      <c r="FB163" s="102"/>
      <c r="FC163" s="102"/>
      <c r="FD163" s="102"/>
      <c r="FE163" s="102"/>
      <c r="FF163" s="102"/>
      <c r="FG163" s="102"/>
      <c r="FH163" s="102"/>
      <c r="FI163" s="102"/>
      <c r="FJ163" s="102"/>
      <c r="FK163" s="102"/>
      <c r="FL163" s="102"/>
      <c r="FM163" s="102"/>
      <c r="FN163" s="102"/>
      <c r="FO163" s="102"/>
      <c r="FP163" s="102"/>
      <c r="FQ163" s="102"/>
      <c r="FR163" s="102"/>
      <c r="FS163" s="102"/>
      <c r="FT163" s="102"/>
      <c r="FU163" s="102"/>
      <c r="FV163" s="102"/>
      <c r="FW163" s="102"/>
      <c r="FX163" s="102"/>
      <c r="FY163" s="102"/>
      <c r="FZ163" s="102"/>
      <c r="GA163" s="102"/>
      <c r="GB163" s="102"/>
      <c r="GC163" s="102"/>
      <c r="GD163" s="102"/>
      <c r="GE163" s="102"/>
      <c r="GF163" s="102"/>
      <c r="GG163" s="102"/>
      <c r="GH163" s="102"/>
      <c r="GI163" s="102"/>
      <c r="GJ163" s="102"/>
      <c r="GK163" s="102"/>
      <c r="GL163" s="102"/>
      <c r="GM163" s="102"/>
      <c r="GN163" s="102"/>
      <c r="GO163" s="102"/>
      <c r="GP163" s="102"/>
      <c r="GQ163" s="102"/>
      <c r="GR163" s="102"/>
      <c r="GS163" s="102"/>
      <c r="GT163" s="102"/>
      <c r="GU163" s="102"/>
      <c r="GV163" s="102"/>
      <c r="GW163" s="102"/>
      <c r="GX163" s="102"/>
      <c r="GY163" s="102"/>
      <c r="GZ163" s="102"/>
      <c r="HA163" s="102"/>
      <c r="HB163" s="102"/>
      <c r="HC163" s="102"/>
      <c r="HD163" s="102"/>
      <c r="HE163" s="102"/>
      <c r="HF163" s="102"/>
      <c r="HG163" s="102"/>
      <c r="HH163" s="102"/>
      <c r="HI163" s="102"/>
      <c r="HJ163" s="102"/>
      <c r="HK163" s="102"/>
      <c r="HL163" s="102"/>
      <c r="HM163" s="102"/>
      <c r="HN163" s="102"/>
      <c r="HO163" s="102"/>
      <c r="HP163" s="102"/>
      <c r="HQ163" s="102"/>
      <c r="HR163" s="102"/>
      <c r="HS163" s="102"/>
      <c r="HT163" s="102"/>
      <c r="HU163" s="102"/>
      <c r="HV163" s="102"/>
      <c r="HW163" s="102"/>
      <c r="HX163" s="102"/>
      <c r="HY163" s="102"/>
      <c r="HZ163" s="102"/>
      <c r="IA163" s="102"/>
      <c r="IB163" s="102"/>
      <c r="IC163" s="102"/>
      <c r="ID163" s="102"/>
      <c r="IE163" s="102"/>
      <c r="IF163" s="102"/>
      <c r="IG163" s="102"/>
      <c r="IH163" s="102"/>
      <c r="II163" s="102"/>
      <c r="IJ163" s="102"/>
      <c r="IK163" s="102"/>
      <c r="IL163" s="102"/>
      <c r="IM163" s="102"/>
      <c r="IN163" s="102"/>
      <c r="IO163" s="102"/>
      <c r="IP163" s="102"/>
      <c r="IQ163" s="102"/>
      <c r="IR163" s="102"/>
      <c r="IS163" s="102"/>
      <c r="IT163" s="102"/>
      <c r="IU163" s="102"/>
      <c r="IV163" s="102"/>
    </row>
    <row r="164" spans="1:256">
      <c r="A164" s="398">
        <v>8</v>
      </c>
      <c r="B164" s="206" t="s">
        <v>159</v>
      </c>
      <c r="C164" s="226">
        <v>1</v>
      </c>
      <c r="D164" s="142" t="s">
        <v>4</v>
      </c>
      <c r="E164" s="716"/>
      <c r="F164" s="226">
        <f>C164*E164</f>
        <v>0</v>
      </c>
      <c r="G164" s="532"/>
      <c r="H164" s="552"/>
      <c r="I164" s="571"/>
      <c r="J164" s="570"/>
      <c r="K164" s="64"/>
      <c r="L164" s="64"/>
      <c r="M164" s="64"/>
      <c r="N164" s="64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37"/>
      <c r="FR164" s="37"/>
      <c r="FS164" s="37"/>
      <c r="FT164" s="37"/>
      <c r="FU164" s="37"/>
      <c r="FV164" s="37"/>
      <c r="FW164" s="37"/>
      <c r="FX164" s="37"/>
      <c r="FY164" s="37"/>
      <c r="FZ164" s="37"/>
      <c r="GA164" s="37"/>
      <c r="GB164" s="37"/>
      <c r="GC164" s="37"/>
      <c r="GD164" s="37"/>
      <c r="GE164" s="37"/>
      <c r="GF164" s="37"/>
      <c r="GG164" s="37"/>
      <c r="GH164" s="37"/>
      <c r="GI164" s="37"/>
      <c r="GJ164" s="37"/>
      <c r="GK164" s="37"/>
      <c r="GL164" s="37"/>
      <c r="GM164" s="37"/>
      <c r="GN164" s="37"/>
      <c r="GO164" s="37"/>
      <c r="GP164" s="37"/>
      <c r="GQ164" s="37"/>
      <c r="GR164" s="37"/>
      <c r="GS164" s="37"/>
      <c r="GT164" s="37"/>
      <c r="GU164" s="37"/>
      <c r="GV164" s="37"/>
      <c r="GW164" s="37"/>
      <c r="GX164" s="37"/>
      <c r="GY164" s="37"/>
      <c r="GZ164" s="37"/>
      <c r="HA164" s="37"/>
      <c r="HB164" s="37"/>
      <c r="HC164" s="37"/>
      <c r="HD164" s="37"/>
      <c r="HE164" s="37"/>
      <c r="HF164" s="37"/>
      <c r="HG164" s="37"/>
      <c r="HH164" s="37"/>
      <c r="HI164" s="37"/>
      <c r="HJ164" s="37"/>
      <c r="HK164" s="37"/>
      <c r="HL164" s="37"/>
      <c r="HM164" s="37"/>
      <c r="HN164" s="37"/>
      <c r="HO164" s="37"/>
      <c r="HP164" s="37"/>
      <c r="HQ164" s="37"/>
      <c r="HR164" s="37"/>
      <c r="HS164" s="37"/>
      <c r="HT164" s="37"/>
      <c r="HU164" s="37"/>
      <c r="HV164" s="37"/>
      <c r="HW164" s="37"/>
      <c r="HX164" s="37"/>
      <c r="HY164" s="37"/>
      <c r="HZ164" s="37"/>
      <c r="IA164" s="37"/>
      <c r="IB164" s="37"/>
      <c r="IC164" s="37"/>
      <c r="ID164" s="37"/>
      <c r="IE164" s="37"/>
      <c r="IF164" s="37"/>
      <c r="IG164" s="37"/>
      <c r="IH164" s="37"/>
      <c r="II164" s="37"/>
      <c r="IJ164" s="37"/>
      <c r="IK164" s="37"/>
      <c r="IL164" s="37"/>
      <c r="IM164" s="37"/>
      <c r="IN164" s="37"/>
      <c r="IO164" s="37"/>
      <c r="IP164" s="37"/>
      <c r="IQ164" s="37"/>
      <c r="IR164" s="37"/>
      <c r="IS164" s="37"/>
      <c r="IT164" s="37"/>
      <c r="IU164" s="37"/>
      <c r="IV164" s="37"/>
    </row>
    <row r="165" spans="1:256">
      <c r="A165" s="398">
        <v>9</v>
      </c>
      <c r="B165" s="340" t="s">
        <v>133</v>
      </c>
      <c r="C165" s="226">
        <v>1</v>
      </c>
      <c r="D165" s="142" t="s">
        <v>4</v>
      </c>
      <c r="E165" s="716"/>
      <c r="F165" s="226">
        <f>C165*E165</f>
        <v>0</v>
      </c>
      <c r="G165" s="532"/>
      <c r="H165" s="552"/>
      <c r="I165" s="586"/>
      <c r="J165" s="587"/>
      <c r="K165" s="64"/>
      <c r="L165" s="64"/>
      <c r="M165" s="64"/>
      <c r="N165" s="64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7"/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7"/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  <c r="FN165" s="37"/>
      <c r="FO165" s="37"/>
      <c r="FP165" s="37"/>
      <c r="FQ165" s="37"/>
      <c r="FR165" s="37"/>
      <c r="FS165" s="37"/>
      <c r="FT165" s="37"/>
      <c r="FU165" s="37"/>
      <c r="FV165" s="37"/>
      <c r="FW165" s="37"/>
      <c r="FX165" s="37"/>
      <c r="FY165" s="37"/>
      <c r="FZ165" s="37"/>
      <c r="GA165" s="37"/>
      <c r="GB165" s="37"/>
      <c r="GC165" s="37"/>
      <c r="GD165" s="37"/>
      <c r="GE165" s="37"/>
      <c r="GF165" s="37"/>
      <c r="GG165" s="37"/>
      <c r="GH165" s="37"/>
      <c r="GI165" s="37"/>
      <c r="GJ165" s="37"/>
      <c r="GK165" s="37"/>
      <c r="GL165" s="37"/>
      <c r="GM165" s="37"/>
      <c r="GN165" s="37"/>
      <c r="GO165" s="37"/>
      <c r="GP165" s="37"/>
      <c r="GQ165" s="37"/>
      <c r="GR165" s="37"/>
      <c r="GS165" s="37"/>
      <c r="GT165" s="37"/>
      <c r="GU165" s="37"/>
      <c r="GV165" s="37"/>
      <c r="GW165" s="37"/>
      <c r="GX165" s="37"/>
      <c r="GY165" s="37"/>
      <c r="GZ165" s="37"/>
      <c r="HA165" s="37"/>
      <c r="HB165" s="37"/>
      <c r="HC165" s="37"/>
      <c r="HD165" s="37"/>
      <c r="HE165" s="37"/>
      <c r="HF165" s="37"/>
      <c r="HG165" s="37"/>
      <c r="HH165" s="37"/>
      <c r="HI165" s="37"/>
      <c r="HJ165" s="37"/>
      <c r="HK165" s="37"/>
      <c r="HL165" s="37"/>
      <c r="HM165" s="37"/>
      <c r="HN165" s="37"/>
      <c r="HO165" s="37"/>
      <c r="HP165" s="37"/>
      <c r="HQ165" s="37"/>
      <c r="HR165" s="37"/>
      <c r="HS165" s="37"/>
      <c r="HT165" s="37"/>
      <c r="HU165" s="37"/>
      <c r="HV165" s="37"/>
      <c r="HW165" s="37"/>
      <c r="HX165" s="37"/>
      <c r="HY165" s="37"/>
      <c r="HZ165" s="37"/>
      <c r="IA165" s="37"/>
      <c r="IB165" s="37"/>
      <c r="IC165" s="37"/>
      <c r="ID165" s="37"/>
      <c r="IE165" s="37"/>
      <c r="IF165" s="37"/>
      <c r="IG165" s="37"/>
      <c r="IH165" s="37"/>
      <c r="II165" s="37"/>
      <c r="IJ165" s="37"/>
      <c r="IK165" s="37"/>
      <c r="IL165" s="37"/>
      <c r="IM165" s="37"/>
      <c r="IN165" s="37"/>
      <c r="IO165" s="37"/>
      <c r="IP165" s="37"/>
      <c r="IQ165" s="37"/>
      <c r="IR165" s="37"/>
      <c r="IS165" s="37"/>
      <c r="IT165" s="37"/>
      <c r="IU165" s="37"/>
      <c r="IV165" s="37"/>
    </row>
    <row r="166" spans="1:256" ht="7.5" customHeight="1">
      <c r="A166" s="389"/>
      <c r="B166" s="341"/>
      <c r="C166" s="226"/>
      <c r="D166" s="142"/>
      <c r="E166" s="716"/>
      <c r="F166" s="226"/>
      <c r="G166" s="532"/>
      <c r="H166" s="128"/>
      <c r="I166" s="209"/>
      <c r="J166" s="150"/>
      <c r="K166" s="83"/>
      <c r="L166" s="83"/>
      <c r="M166" s="83"/>
      <c r="N166" s="83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  <c r="IT166" s="9"/>
      <c r="IU166" s="9"/>
      <c r="IV166" s="9"/>
    </row>
    <row r="167" spans="1:256">
      <c r="A167" s="399">
        <v>10</v>
      </c>
      <c r="B167" s="197" t="s">
        <v>54</v>
      </c>
      <c r="C167" s="226"/>
      <c r="D167" s="142"/>
      <c r="E167" s="716"/>
      <c r="F167" s="331"/>
      <c r="G167" s="532"/>
      <c r="H167" s="128"/>
      <c r="I167" s="83"/>
      <c r="J167" s="150"/>
      <c r="K167" s="83"/>
      <c r="L167" s="83"/>
      <c r="M167" s="83"/>
      <c r="N167" s="83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</row>
    <row r="168" spans="1:256">
      <c r="A168" s="389">
        <v>10.1</v>
      </c>
      <c r="B168" s="206" t="s">
        <v>126</v>
      </c>
      <c r="C168" s="226">
        <v>2.2400000000000002</v>
      </c>
      <c r="D168" s="142" t="s">
        <v>45</v>
      </c>
      <c r="E168" s="716"/>
      <c r="F168" s="226">
        <f>C168*E168</f>
        <v>0</v>
      </c>
      <c r="G168" s="532"/>
      <c r="H168" s="128"/>
      <c r="I168" s="562"/>
      <c r="J168" s="78"/>
      <c r="K168" s="83"/>
      <c r="L168" s="83"/>
      <c r="M168" s="83"/>
      <c r="N168" s="83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  <c r="IT168" s="9"/>
      <c r="IU168" s="9"/>
      <c r="IV168" s="9"/>
    </row>
    <row r="169" spans="1:256" ht="8.25" customHeight="1">
      <c r="A169" s="389"/>
      <c r="B169" s="206"/>
      <c r="C169" s="226"/>
      <c r="D169" s="142"/>
      <c r="E169" s="716"/>
      <c r="F169" s="226"/>
      <c r="G169" s="532"/>
      <c r="H169" s="128"/>
      <c r="I169" s="562"/>
      <c r="J169" s="78"/>
      <c r="K169" s="83"/>
      <c r="L169" s="83"/>
      <c r="M169" s="83"/>
      <c r="N169" s="83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</row>
    <row r="170" spans="1:256" ht="12.75" customHeight="1">
      <c r="A170" s="399">
        <v>11</v>
      </c>
      <c r="B170" s="229" t="s">
        <v>136</v>
      </c>
      <c r="C170" s="226"/>
      <c r="D170" s="142"/>
      <c r="E170" s="716"/>
      <c r="F170" s="226">
        <f>C170*E170</f>
        <v>0</v>
      </c>
      <c r="G170" s="532"/>
      <c r="H170" s="104"/>
      <c r="I170" s="73"/>
      <c r="J170" s="76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  <c r="BS170" s="93"/>
      <c r="BT170" s="93"/>
      <c r="BU170" s="93"/>
      <c r="BV170" s="93"/>
      <c r="BW170" s="93"/>
      <c r="BX170" s="93"/>
      <c r="BY170" s="93"/>
      <c r="BZ170" s="93"/>
      <c r="CA170" s="93"/>
      <c r="CB170" s="93"/>
      <c r="CC170" s="93"/>
      <c r="CD170" s="93"/>
      <c r="CE170" s="93"/>
      <c r="CF170" s="93"/>
      <c r="CG170" s="93"/>
      <c r="CH170" s="93"/>
      <c r="CI170" s="93"/>
      <c r="CJ170" s="93"/>
      <c r="CK170" s="93"/>
      <c r="CL170" s="93"/>
      <c r="CM170" s="93"/>
      <c r="CN170" s="93"/>
      <c r="CO170" s="93"/>
      <c r="CP170" s="93"/>
      <c r="CQ170" s="93"/>
      <c r="CR170" s="93"/>
      <c r="CS170" s="93"/>
      <c r="CT170" s="93"/>
      <c r="CU170" s="93"/>
      <c r="CV170" s="93"/>
      <c r="CW170" s="93"/>
      <c r="CX170" s="93"/>
      <c r="CY170" s="93"/>
      <c r="CZ170" s="93"/>
      <c r="DA170" s="93"/>
      <c r="DB170" s="93"/>
      <c r="DC170" s="93"/>
      <c r="DD170" s="93"/>
      <c r="DE170" s="93"/>
      <c r="DF170" s="93"/>
      <c r="DG170" s="93"/>
      <c r="DH170" s="93"/>
      <c r="DI170" s="93"/>
      <c r="DJ170" s="93"/>
      <c r="DK170" s="93"/>
      <c r="DL170" s="93"/>
      <c r="DM170" s="93"/>
      <c r="DN170" s="93"/>
      <c r="DO170" s="93"/>
      <c r="DP170" s="93"/>
      <c r="DQ170" s="93"/>
      <c r="DR170" s="93"/>
      <c r="DS170" s="93"/>
      <c r="DT170" s="93"/>
      <c r="DU170" s="93"/>
      <c r="DV170" s="93"/>
      <c r="DW170" s="93"/>
      <c r="DX170" s="93"/>
      <c r="DY170" s="93"/>
      <c r="DZ170" s="93"/>
      <c r="EA170" s="93"/>
      <c r="EB170" s="93"/>
      <c r="EC170" s="93"/>
      <c r="ED170" s="93"/>
      <c r="EE170" s="93"/>
      <c r="EF170" s="93"/>
      <c r="EG170" s="93"/>
      <c r="EH170" s="93"/>
      <c r="EI170" s="93"/>
      <c r="EJ170" s="93"/>
      <c r="EK170" s="93"/>
      <c r="EL170" s="93"/>
      <c r="EM170" s="93"/>
      <c r="EN170" s="93"/>
      <c r="EO170" s="93"/>
      <c r="EP170" s="93"/>
      <c r="EQ170" s="93"/>
      <c r="ER170" s="93"/>
      <c r="ES170" s="93"/>
      <c r="ET170" s="93"/>
      <c r="EU170" s="93"/>
      <c r="EV170" s="93"/>
      <c r="EW170" s="93"/>
      <c r="EX170" s="93"/>
      <c r="EY170" s="93"/>
      <c r="EZ170" s="93"/>
      <c r="FA170" s="93"/>
      <c r="FB170" s="93"/>
      <c r="FC170" s="93"/>
      <c r="FD170" s="93"/>
      <c r="FE170" s="93"/>
      <c r="FF170" s="93"/>
      <c r="FG170" s="93"/>
      <c r="FH170" s="93"/>
      <c r="FI170" s="93"/>
      <c r="FJ170" s="93"/>
      <c r="FK170" s="93"/>
      <c r="FL170" s="93"/>
      <c r="FM170" s="93"/>
      <c r="FN170" s="93"/>
      <c r="FO170" s="93"/>
      <c r="FP170" s="93"/>
      <c r="FQ170" s="93"/>
      <c r="FR170" s="93"/>
      <c r="FS170" s="93"/>
      <c r="FT170" s="93"/>
      <c r="FU170" s="93"/>
      <c r="FV170" s="93"/>
      <c r="FW170" s="93"/>
      <c r="FX170" s="93"/>
      <c r="FY170" s="93"/>
      <c r="FZ170" s="93"/>
      <c r="GA170" s="93"/>
      <c r="GB170" s="93"/>
      <c r="GC170" s="93"/>
      <c r="GD170" s="93"/>
      <c r="GE170" s="93"/>
      <c r="GF170" s="93"/>
      <c r="GG170" s="93"/>
      <c r="GH170" s="93"/>
      <c r="GI170" s="93"/>
      <c r="GJ170" s="93"/>
      <c r="GK170" s="93"/>
      <c r="GL170" s="93"/>
      <c r="GM170" s="93"/>
      <c r="GN170" s="93"/>
      <c r="GO170" s="93"/>
      <c r="GP170" s="93"/>
      <c r="GQ170" s="93"/>
      <c r="GR170" s="93"/>
      <c r="GS170" s="93"/>
      <c r="GT170" s="93"/>
      <c r="GU170" s="93"/>
      <c r="GV170" s="93"/>
      <c r="GW170" s="93"/>
      <c r="GX170" s="93"/>
      <c r="GY170" s="93"/>
      <c r="GZ170" s="93"/>
      <c r="HA170" s="93"/>
      <c r="HB170" s="93"/>
      <c r="HC170" s="93"/>
      <c r="HD170" s="93"/>
      <c r="HE170" s="93"/>
      <c r="HF170" s="93"/>
      <c r="HG170" s="93"/>
      <c r="HH170" s="93"/>
      <c r="HI170" s="93"/>
      <c r="HJ170" s="93"/>
      <c r="HK170" s="93"/>
      <c r="HL170" s="93"/>
      <c r="HM170" s="93"/>
      <c r="HN170" s="93"/>
      <c r="HO170" s="93"/>
      <c r="HP170" s="93"/>
      <c r="HQ170" s="93"/>
      <c r="HR170" s="93"/>
      <c r="HS170" s="93"/>
      <c r="HT170" s="93"/>
      <c r="HU170" s="93"/>
      <c r="HV170" s="93"/>
      <c r="HW170" s="93"/>
      <c r="HX170" s="93"/>
      <c r="HY170" s="93"/>
      <c r="HZ170" s="93"/>
      <c r="IA170" s="93"/>
      <c r="IB170" s="93"/>
      <c r="IC170" s="93"/>
      <c r="ID170" s="93"/>
      <c r="IE170" s="93"/>
      <c r="IF170" s="93"/>
      <c r="IG170" s="93"/>
      <c r="IH170" s="93"/>
      <c r="II170" s="93"/>
      <c r="IJ170" s="93"/>
      <c r="IK170" s="93"/>
      <c r="IL170" s="93"/>
      <c r="IM170" s="93"/>
      <c r="IN170" s="93"/>
      <c r="IO170" s="93"/>
      <c r="IP170" s="93"/>
      <c r="IQ170" s="93"/>
      <c r="IR170" s="93"/>
      <c r="IS170" s="93"/>
      <c r="IT170" s="93"/>
      <c r="IU170" s="93"/>
      <c r="IV170" s="93"/>
    </row>
    <row r="171" spans="1:256">
      <c r="A171" s="280">
        <v>11.1</v>
      </c>
      <c r="B171" s="200" t="s">
        <v>26</v>
      </c>
      <c r="C171" s="226">
        <v>54.36</v>
      </c>
      <c r="D171" s="142" t="s">
        <v>10</v>
      </c>
      <c r="E171" s="716"/>
      <c r="F171" s="226">
        <f>C171*E171</f>
        <v>0</v>
      </c>
      <c r="G171" s="532"/>
      <c r="H171" s="104"/>
      <c r="I171" s="111"/>
      <c r="J171" s="76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3"/>
      <c r="BI171" s="93"/>
      <c r="BJ171" s="93"/>
      <c r="BK171" s="93"/>
      <c r="BL171" s="93"/>
      <c r="BM171" s="93"/>
      <c r="BN171" s="93"/>
      <c r="BO171" s="93"/>
      <c r="BP171" s="93"/>
      <c r="BQ171" s="93"/>
      <c r="BR171" s="93"/>
      <c r="BS171" s="93"/>
      <c r="BT171" s="93"/>
      <c r="BU171" s="93"/>
      <c r="BV171" s="93"/>
      <c r="BW171" s="93"/>
      <c r="BX171" s="93"/>
      <c r="BY171" s="93"/>
      <c r="BZ171" s="93"/>
      <c r="CA171" s="93"/>
      <c r="CB171" s="93"/>
      <c r="CC171" s="93"/>
      <c r="CD171" s="93"/>
      <c r="CE171" s="93"/>
      <c r="CF171" s="93"/>
      <c r="CG171" s="93"/>
      <c r="CH171" s="93"/>
      <c r="CI171" s="93"/>
      <c r="CJ171" s="93"/>
      <c r="CK171" s="93"/>
      <c r="CL171" s="93"/>
      <c r="CM171" s="93"/>
      <c r="CN171" s="93"/>
      <c r="CO171" s="93"/>
      <c r="CP171" s="93"/>
      <c r="CQ171" s="93"/>
      <c r="CR171" s="93"/>
      <c r="CS171" s="93"/>
      <c r="CT171" s="93"/>
      <c r="CU171" s="93"/>
      <c r="CV171" s="93"/>
      <c r="CW171" s="93"/>
      <c r="CX171" s="93"/>
      <c r="CY171" s="93"/>
      <c r="CZ171" s="93"/>
      <c r="DA171" s="93"/>
      <c r="DB171" s="93"/>
      <c r="DC171" s="93"/>
      <c r="DD171" s="93"/>
      <c r="DE171" s="93"/>
      <c r="DF171" s="93"/>
      <c r="DG171" s="93"/>
      <c r="DH171" s="93"/>
      <c r="DI171" s="93"/>
      <c r="DJ171" s="93"/>
      <c r="DK171" s="93"/>
      <c r="DL171" s="93"/>
      <c r="DM171" s="93"/>
      <c r="DN171" s="93"/>
      <c r="DO171" s="93"/>
      <c r="DP171" s="93"/>
      <c r="DQ171" s="93"/>
      <c r="DR171" s="93"/>
      <c r="DS171" s="93"/>
      <c r="DT171" s="93"/>
      <c r="DU171" s="93"/>
      <c r="DV171" s="93"/>
      <c r="DW171" s="93"/>
      <c r="DX171" s="93"/>
      <c r="DY171" s="93"/>
      <c r="DZ171" s="93"/>
      <c r="EA171" s="93"/>
      <c r="EB171" s="93"/>
      <c r="EC171" s="93"/>
      <c r="ED171" s="93"/>
      <c r="EE171" s="93"/>
      <c r="EF171" s="93"/>
      <c r="EG171" s="93"/>
      <c r="EH171" s="93"/>
      <c r="EI171" s="93"/>
      <c r="EJ171" s="93"/>
      <c r="EK171" s="93"/>
      <c r="EL171" s="93"/>
      <c r="EM171" s="93"/>
      <c r="EN171" s="93"/>
      <c r="EO171" s="93"/>
      <c r="EP171" s="93"/>
      <c r="EQ171" s="93"/>
      <c r="ER171" s="93"/>
      <c r="ES171" s="93"/>
      <c r="ET171" s="93"/>
      <c r="EU171" s="93"/>
      <c r="EV171" s="93"/>
      <c r="EW171" s="93"/>
      <c r="EX171" s="93"/>
      <c r="EY171" s="93"/>
      <c r="EZ171" s="93"/>
      <c r="FA171" s="93"/>
      <c r="FB171" s="93"/>
      <c r="FC171" s="93"/>
      <c r="FD171" s="93"/>
      <c r="FE171" s="93"/>
      <c r="FF171" s="93"/>
      <c r="FG171" s="93"/>
      <c r="FH171" s="93"/>
      <c r="FI171" s="93"/>
      <c r="FJ171" s="93"/>
      <c r="FK171" s="93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  <c r="GF171" s="93"/>
      <c r="GG171" s="93"/>
      <c r="GH171" s="93"/>
      <c r="GI171" s="93"/>
      <c r="GJ171" s="93"/>
      <c r="GK171" s="93"/>
      <c r="GL171" s="93"/>
      <c r="GM171" s="93"/>
      <c r="GN171" s="93"/>
      <c r="GO171" s="93"/>
      <c r="GP171" s="93"/>
      <c r="GQ171" s="93"/>
      <c r="GR171" s="93"/>
      <c r="GS171" s="93"/>
      <c r="GT171" s="93"/>
      <c r="GU171" s="93"/>
      <c r="GV171" s="93"/>
      <c r="GW171" s="93"/>
      <c r="GX171" s="93"/>
      <c r="GY171" s="93"/>
      <c r="GZ171" s="93"/>
      <c r="HA171" s="93"/>
      <c r="HB171" s="93"/>
      <c r="HC171" s="93"/>
      <c r="HD171" s="93"/>
      <c r="HE171" s="93"/>
      <c r="HF171" s="93"/>
      <c r="HG171" s="93"/>
      <c r="HH171" s="93"/>
      <c r="HI171" s="93"/>
      <c r="HJ171" s="93"/>
      <c r="HK171" s="93"/>
      <c r="HL171" s="93"/>
      <c r="HM171" s="93"/>
      <c r="HN171" s="93"/>
      <c r="HO171" s="93"/>
      <c r="HP171" s="93"/>
      <c r="HQ171" s="93"/>
      <c r="HR171" s="93"/>
      <c r="HS171" s="93"/>
      <c r="HT171" s="93"/>
      <c r="HU171" s="93"/>
      <c r="HV171" s="93"/>
      <c r="HW171" s="93"/>
      <c r="HX171" s="93"/>
      <c r="HY171" s="93"/>
      <c r="HZ171" s="93"/>
      <c r="IA171" s="93"/>
      <c r="IB171" s="93"/>
      <c r="IC171" s="93"/>
      <c r="ID171" s="93"/>
      <c r="IE171" s="93"/>
      <c r="IF171" s="93"/>
      <c r="IG171" s="93"/>
      <c r="IH171" s="93"/>
      <c r="II171" s="93"/>
      <c r="IJ171" s="93"/>
      <c r="IK171" s="93"/>
      <c r="IL171" s="93"/>
      <c r="IM171" s="93"/>
      <c r="IN171" s="93"/>
      <c r="IO171" s="93"/>
      <c r="IP171" s="93"/>
      <c r="IQ171" s="93"/>
      <c r="IR171" s="93"/>
      <c r="IS171" s="93"/>
      <c r="IT171" s="93"/>
      <c r="IU171" s="93"/>
      <c r="IV171" s="93"/>
    </row>
    <row r="172" spans="1:256">
      <c r="A172" s="280">
        <v>11.2</v>
      </c>
      <c r="B172" s="227" t="s">
        <v>76</v>
      </c>
      <c r="C172" s="226">
        <v>50.48</v>
      </c>
      <c r="D172" s="142" t="s">
        <v>10</v>
      </c>
      <c r="E172" s="716"/>
      <c r="F172" s="226">
        <f>C172*E172</f>
        <v>0</v>
      </c>
      <c r="G172" s="532"/>
      <c r="H172" s="104"/>
      <c r="I172" s="430"/>
      <c r="J172" s="76"/>
      <c r="K172" s="408"/>
      <c r="L172" s="408"/>
      <c r="M172" s="408"/>
      <c r="N172" s="408"/>
      <c r="O172" s="408"/>
      <c r="P172" s="408"/>
      <c r="Q172" s="408"/>
      <c r="R172" s="408"/>
      <c r="S172" s="408"/>
      <c r="T172" s="408"/>
      <c r="U172" s="408"/>
      <c r="V172" s="408"/>
      <c r="W172" s="408"/>
      <c r="X172" s="408"/>
      <c r="Y172" s="408"/>
      <c r="Z172" s="408"/>
      <c r="AA172" s="408"/>
      <c r="AB172" s="408"/>
      <c r="AC172" s="408"/>
      <c r="AD172" s="408"/>
      <c r="AE172" s="408"/>
      <c r="AF172" s="408"/>
      <c r="AG172" s="408"/>
      <c r="AH172" s="408"/>
      <c r="AI172" s="417"/>
      <c r="AJ172" s="417"/>
      <c r="AK172" s="417"/>
      <c r="AL172" s="417"/>
      <c r="AM172" s="417"/>
      <c r="AN172" s="417"/>
      <c r="AO172" s="417"/>
      <c r="AP172" s="417"/>
      <c r="AQ172" s="417"/>
      <c r="AR172" s="417"/>
      <c r="AS172" s="417"/>
      <c r="AT172" s="417"/>
      <c r="AU172" s="417"/>
      <c r="AV172" s="417"/>
      <c r="AW172" s="417"/>
      <c r="AX172" s="417"/>
      <c r="AY172" s="417"/>
      <c r="AZ172" s="417"/>
      <c r="BA172" s="417"/>
      <c r="BB172" s="417"/>
      <c r="BC172" s="417"/>
      <c r="BD172" s="417"/>
      <c r="BE172" s="417"/>
      <c r="BF172" s="417"/>
      <c r="BG172" s="417"/>
      <c r="BH172" s="417"/>
      <c r="BI172" s="417"/>
      <c r="BJ172" s="417"/>
      <c r="BK172" s="417"/>
      <c r="BL172" s="417"/>
      <c r="BM172" s="417"/>
      <c r="BN172" s="417"/>
      <c r="BO172" s="417"/>
      <c r="BP172" s="417"/>
      <c r="BQ172" s="417"/>
      <c r="BR172" s="417"/>
      <c r="BS172" s="417"/>
      <c r="BT172" s="417"/>
      <c r="BU172" s="417"/>
      <c r="BV172" s="417"/>
      <c r="BW172" s="417"/>
      <c r="BX172" s="417"/>
      <c r="BY172" s="417"/>
      <c r="BZ172" s="417"/>
      <c r="CA172" s="417"/>
      <c r="CB172" s="417"/>
      <c r="CC172" s="417"/>
      <c r="CD172" s="417"/>
      <c r="CE172" s="417"/>
      <c r="CF172" s="417"/>
      <c r="CG172" s="417"/>
      <c r="CH172" s="417"/>
      <c r="CI172" s="417"/>
      <c r="CJ172" s="417"/>
      <c r="CK172" s="417"/>
      <c r="CL172" s="417"/>
      <c r="CM172" s="417"/>
      <c r="CN172" s="417"/>
      <c r="CO172" s="417"/>
      <c r="CP172" s="417"/>
      <c r="CQ172" s="417"/>
      <c r="CR172" s="417"/>
      <c r="CS172" s="417"/>
      <c r="CT172" s="417"/>
      <c r="CU172" s="417"/>
      <c r="CV172" s="417"/>
      <c r="CW172" s="417"/>
      <c r="CX172" s="417"/>
      <c r="CY172" s="417"/>
      <c r="CZ172" s="417"/>
      <c r="DA172" s="417"/>
      <c r="DB172" s="417"/>
      <c r="DC172" s="417"/>
      <c r="DD172" s="417"/>
      <c r="DE172" s="417"/>
      <c r="DF172" s="417"/>
      <c r="DG172" s="417"/>
      <c r="DH172" s="417"/>
      <c r="DI172" s="417"/>
      <c r="DJ172" s="417"/>
      <c r="DK172" s="417"/>
      <c r="DL172" s="417"/>
      <c r="DM172" s="417"/>
      <c r="DN172" s="417"/>
      <c r="DO172" s="417"/>
      <c r="DP172" s="417"/>
      <c r="DQ172" s="417"/>
      <c r="DR172" s="417"/>
      <c r="DS172" s="417"/>
      <c r="DT172" s="417"/>
      <c r="DU172" s="417"/>
      <c r="DV172" s="417"/>
      <c r="DW172" s="417"/>
      <c r="DX172" s="417"/>
      <c r="DY172" s="417"/>
      <c r="DZ172" s="417"/>
      <c r="EA172" s="417"/>
      <c r="EB172" s="417"/>
      <c r="EC172" s="417"/>
      <c r="ED172" s="417"/>
      <c r="EE172" s="417"/>
      <c r="EF172" s="417"/>
      <c r="EG172" s="417"/>
      <c r="EH172" s="417"/>
      <c r="EI172" s="417"/>
      <c r="EJ172" s="417"/>
      <c r="EK172" s="417"/>
      <c r="EL172" s="417"/>
      <c r="EM172" s="417"/>
      <c r="EN172" s="417"/>
      <c r="EO172" s="417"/>
      <c r="EP172" s="417"/>
      <c r="EQ172" s="417"/>
      <c r="ER172" s="417"/>
      <c r="ES172" s="417"/>
      <c r="ET172" s="417"/>
      <c r="EU172" s="417"/>
      <c r="EV172" s="417"/>
      <c r="EW172" s="417"/>
      <c r="EX172" s="417"/>
      <c r="EY172" s="417"/>
      <c r="EZ172" s="417"/>
      <c r="FA172" s="417"/>
      <c r="FB172" s="417"/>
      <c r="FC172" s="417"/>
      <c r="FD172" s="417"/>
      <c r="FE172" s="417"/>
      <c r="FF172" s="417"/>
      <c r="FG172" s="417"/>
      <c r="FH172" s="417"/>
      <c r="FI172" s="417"/>
      <c r="FJ172" s="417"/>
      <c r="FK172" s="417"/>
      <c r="FL172" s="417"/>
      <c r="FM172" s="417"/>
      <c r="FN172" s="417"/>
      <c r="FO172" s="417"/>
      <c r="FP172" s="417"/>
      <c r="FQ172" s="417"/>
      <c r="FR172" s="417"/>
      <c r="FS172" s="417"/>
      <c r="FT172" s="417"/>
      <c r="FU172" s="417"/>
      <c r="FV172" s="417"/>
      <c r="FW172" s="417"/>
      <c r="FX172" s="417"/>
      <c r="FY172" s="417"/>
      <c r="FZ172" s="417"/>
      <c r="GA172" s="417"/>
      <c r="GB172" s="417"/>
      <c r="GC172" s="417"/>
      <c r="GD172" s="417"/>
      <c r="GE172" s="417"/>
      <c r="GF172" s="417"/>
      <c r="GG172" s="417"/>
      <c r="GH172" s="417"/>
      <c r="GI172" s="417"/>
      <c r="GJ172" s="417"/>
      <c r="GK172" s="417"/>
      <c r="GL172" s="417"/>
      <c r="GM172" s="417"/>
      <c r="GN172" s="417"/>
      <c r="GO172" s="417"/>
      <c r="GP172" s="417"/>
      <c r="GQ172" s="417"/>
      <c r="GR172" s="417"/>
      <c r="GS172" s="417"/>
      <c r="GT172" s="417"/>
      <c r="GU172" s="417"/>
      <c r="GV172" s="417"/>
      <c r="GW172" s="417"/>
      <c r="GX172" s="417"/>
      <c r="GY172" s="417"/>
      <c r="GZ172" s="417"/>
      <c r="HA172" s="417"/>
      <c r="HB172" s="417"/>
      <c r="HC172" s="417"/>
      <c r="HD172" s="417"/>
      <c r="HE172" s="417"/>
      <c r="HF172" s="417"/>
      <c r="HG172" s="417"/>
      <c r="HH172" s="417"/>
      <c r="HI172" s="417"/>
      <c r="HJ172" s="417"/>
      <c r="HK172" s="417"/>
      <c r="HL172" s="417"/>
      <c r="HM172" s="417"/>
      <c r="HN172" s="417"/>
      <c r="HO172" s="417"/>
      <c r="HP172" s="417"/>
      <c r="HQ172" s="417"/>
      <c r="HR172" s="417"/>
      <c r="HS172" s="417"/>
      <c r="HT172" s="417"/>
      <c r="HU172" s="417"/>
      <c r="HV172" s="417"/>
      <c r="HW172" s="417"/>
      <c r="HX172" s="417"/>
      <c r="HY172" s="417"/>
      <c r="HZ172" s="417"/>
      <c r="IA172" s="417"/>
      <c r="IB172" s="417"/>
      <c r="IC172" s="417"/>
      <c r="ID172" s="417"/>
      <c r="IE172" s="417"/>
      <c r="IF172" s="417"/>
      <c r="IG172" s="417"/>
      <c r="IH172" s="417"/>
      <c r="II172" s="417"/>
      <c r="IJ172" s="417"/>
      <c r="IK172" s="417"/>
      <c r="IL172" s="417"/>
      <c r="IM172" s="417"/>
      <c r="IN172" s="417"/>
      <c r="IO172" s="417"/>
      <c r="IP172" s="417"/>
      <c r="IQ172" s="417"/>
      <c r="IR172" s="417"/>
      <c r="IS172" s="417"/>
      <c r="IT172" s="417"/>
      <c r="IU172" s="417"/>
      <c r="IV172" s="417"/>
    </row>
    <row r="173" spans="1:256" ht="5.25" customHeight="1">
      <c r="A173" s="280"/>
      <c r="B173" s="227"/>
      <c r="C173" s="226"/>
      <c r="D173" s="142"/>
      <c r="E173" s="716"/>
      <c r="F173" s="226"/>
      <c r="G173" s="532"/>
      <c r="H173" s="104"/>
      <c r="I173" s="430"/>
      <c r="J173" s="76"/>
      <c r="K173" s="408"/>
      <c r="L173" s="408"/>
      <c r="M173" s="408"/>
      <c r="N173" s="408"/>
      <c r="O173" s="408"/>
      <c r="P173" s="408"/>
      <c r="Q173" s="408"/>
      <c r="R173" s="408"/>
      <c r="S173" s="408"/>
      <c r="T173" s="408"/>
      <c r="U173" s="408"/>
      <c r="V173" s="408"/>
      <c r="W173" s="408"/>
      <c r="X173" s="408"/>
      <c r="Y173" s="408"/>
      <c r="Z173" s="408"/>
      <c r="AA173" s="408"/>
      <c r="AB173" s="408"/>
      <c r="AC173" s="408"/>
      <c r="AD173" s="408"/>
      <c r="AE173" s="408"/>
      <c r="AF173" s="408"/>
      <c r="AG173" s="408"/>
      <c r="AH173" s="408"/>
      <c r="AI173" s="417"/>
      <c r="AJ173" s="417"/>
      <c r="AK173" s="417"/>
      <c r="AL173" s="417"/>
      <c r="AM173" s="417"/>
      <c r="AN173" s="417"/>
      <c r="AO173" s="417"/>
      <c r="AP173" s="417"/>
      <c r="AQ173" s="417"/>
      <c r="AR173" s="417"/>
      <c r="AS173" s="417"/>
      <c r="AT173" s="417"/>
      <c r="AU173" s="417"/>
      <c r="AV173" s="417"/>
      <c r="AW173" s="417"/>
      <c r="AX173" s="417"/>
      <c r="AY173" s="417"/>
      <c r="AZ173" s="417"/>
      <c r="BA173" s="417"/>
      <c r="BB173" s="417"/>
      <c r="BC173" s="417"/>
      <c r="BD173" s="417"/>
      <c r="BE173" s="417"/>
      <c r="BF173" s="417"/>
      <c r="BG173" s="417"/>
      <c r="BH173" s="417"/>
      <c r="BI173" s="417"/>
      <c r="BJ173" s="417"/>
      <c r="BK173" s="417"/>
      <c r="BL173" s="417"/>
      <c r="BM173" s="417"/>
      <c r="BN173" s="417"/>
      <c r="BO173" s="417"/>
      <c r="BP173" s="417"/>
      <c r="BQ173" s="417"/>
      <c r="BR173" s="417"/>
      <c r="BS173" s="417"/>
      <c r="BT173" s="417"/>
      <c r="BU173" s="417"/>
      <c r="BV173" s="417"/>
      <c r="BW173" s="417"/>
      <c r="BX173" s="417"/>
      <c r="BY173" s="417"/>
      <c r="BZ173" s="417"/>
      <c r="CA173" s="417"/>
      <c r="CB173" s="417"/>
      <c r="CC173" s="417"/>
      <c r="CD173" s="417"/>
      <c r="CE173" s="417"/>
      <c r="CF173" s="417"/>
      <c r="CG173" s="417"/>
      <c r="CH173" s="417"/>
      <c r="CI173" s="417"/>
      <c r="CJ173" s="417"/>
      <c r="CK173" s="417"/>
      <c r="CL173" s="417"/>
      <c r="CM173" s="417"/>
      <c r="CN173" s="417"/>
      <c r="CO173" s="417"/>
      <c r="CP173" s="417"/>
      <c r="CQ173" s="417"/>
      <c r="CR173" s="417"/>
      <c r="CS173" s="417"/>
      <c r="CT173" s="417"/>
      <c r="CU173" s="417"/>
      <c r="CV173" s="417"/>
      <c r="CW173" s="417"/>
      <c r="CX173" s="417"/>
      <c r="CY173" s="417"/>
      <c r="CZ173" s="417"/>
      <c r="DA173" s="417"/>
      <c r="DB173" s="417"/>
      <c r="DC173" s="417"/>
      <c r="DD173" s="417"/>
      <c r="DE173" s="417"/>
      <c r="DF173" s="417"/>
      <c r="DG173" s="417"/>
      <c r="DH173" s="417"/>
      <c r="DI173" s="417"/>
      <c r="DJ173" s="417"/>
      <c r="DK173" s="417"/>
      <c r="DL173" s="417"/>
      <c r="DM173" s="417"/>
      <c r="DN173" s="417"/>
      <c r="DO173" s="417"/>
      <c r="DP173" s="417"/>
      <c r="DQ173" s="417"/>
      <c r="DR173" s="417"/>
      <c r="DS173" s="417"/>
      <c r="DT173" s="417"/>
      <c r="DU173" s="417"/>
      <c r="DV173" s="417"/>
      <c r="DW173" s="417"/>
      <c r="DX173" s="417"/>
      <c r="DY173" s="417"/>
      <c r="DZ173" s="417"/>
      <c r="EA173" s="417"/>
      <c r="EB173" s="417"/>
      <c r="EC173" s="417"/>
      <c r="ED173" s="417"/>
      <c r="EE173" s="417"/>
      <c r="EF173" s="417"/>
      <c r="EG173" s="417"/>
      <c r="EH173" s="417"/>
      <c r="EI173" s="417"/>
      <c r="EJ173" s="417"/>
      <c r="EK173" s="417"/>
      <c r="EL173" s="417"/>
      <c r="EM173" s="417"/>
      <c r="EN173" s="417"/>
      <c r="EO173" s="417"/>
      <c r="EP173" s="417"/>
      <c r="EQ173" s="417"/>
      <c r="ER173" s="417"/>
      <c r="ES173" s="417"/>
      <c r="ET173" s="417"/>
      <c r="EU173" s="417"/>
      <c r="EV173" s="417"/>
      <c r="EW173" s="417"/>
      <c r="EX173" s="417"/>
      <c r="EY173" s="417"/>
      <c r="EZ173" s="417"/>
      <c r="FA173" s="417"/>
      <c r="FB173" s="417"/>
      <c r="FC173" s="417"/>
      <c r="FD173" s="417"/>
      <c r="FE173" s="417"/>
      <c r="FF173" s="417"/>
      <c r="FG173" s="417"/>
      <c r="FH173" s="417"/>
      <c r="FI173" s="417"/>
      <c r="FJ173" s="417"/>
      <c r="FK173" s="417"/>
      <c r="FL173" s="417"/>
      <c r="FM173" s="417"/>
      <c r="FN173" s="417"/>
      <c r="FO173" s="417"/>
      <c r="FP173" s="417"/>
      <c r="FQ173" s="417"/>
      <c r="FR173" s="417"/>
      <c r="FS173" s="417"/>
      <c r="FT173" s="417"/>
      <c r="FU173" s="417"/>
      <c r="FV173" s="417"/>
      <c r="FW173" s="417"/>
      <c r="FX173" s="417"/>
      <c r="FY173" s="417"/>
      <c r="FZ173" s="417"/>
      <c r="GA173" s="417"/>
      <c r="GB173" s="417"/>
      <c r="GC173" s="417"/>
      <c r="GD173" s="417"/>
      <c r="GE173" s="417"/>
      <c r="GF173" s="417"/>
      <c r="GG173" s="417"/>
      <c r="GH173" s="417"/>
      <c r="GI173" s="417"/>
      <c r="GJ173" s="417"/>
      <c r="GK173" s="417"/>
      <c r="GL173" s="417"/>
      <c r="GM173" s="417"/>
      <c r="GN173" s="417"/>
      <c r="GO173" s="417"/>
      <c r="GP173" s="417"/>
      <c r="GQ173" s="417"/>
      <c r="GR173" s="417"/>
      <c r="GS173" s="417"/>
      <c r="GT173" s="417"/>
      <c r="GU173" s="417"/>
      <c r="GV173" s="417"/>
      <c r="GW173" s="417"/>
      <c r="GX173" s="417"/>
      <c r="GY173" s="417"/>
      <c r="GZ173" s="417"/>
      <c r="HA173" s="417"/>
      <c r="HB173" s="417"/>
      <c r="HC173" s="417"/>
      <c r="HD173" s="417"/>
      <c r="HE173" s="417"/>
      <c r="HF173" s="417"/>
      <c r="HG173" s="417"/>
      <c r="HH173" s="417"/>
      <c r="HI173" s="417"/>
      <c r="HJ173" s="417"/>
      <c r="HK173" s="417"/>
      <c r="HL173" s="417"/>
      <c r="HM173" s="417"/>
      <c r="HN173" s="417"/>
      <c r="HO173" s="417"/>
      <c r="HP173" s="417"/>
      <c r="HQ173" s="417"/>
      <c r="HR173" s="417"/>
      <c r="HS173" s="417"/>
      <c r="HT173" s="417"/>
      <c r="HU173" s="417"/>
      <c r="HV173" s="417"/>
      <c r="HW173" s="417"/>
      <c r="HX173" s="417"/>
      <c r="HY173" s="417"/>
      <c r="HZ173" s="417"/>
      <c r="IA173" s="417"/>
      <c r="IB173" s="417"/>
      <c r="IC173" s="417"/>
      <c r="ID173" s="417"/>
      <c r="IE173" s="417"/>
      <c r="IF173" s="417"/>
      <c r="IG173" s="417"/>
      <c r="IH173" s="417"/>
      <c r="II173" s="417"/>
      <c r="IJ173" s="417"/>
      <c r="IK173" s="417"/>
      <c r="IL173" s="417"/>
      <c r="IM173" s="417"/>
      <c r="IN173" s="417"/>
      <c r="IO173" s="417"/>
      <c r="IP173" s="417"/>
      <c r="IQ173" s="417"/>
      <c r="IR173" s="417"/>
      <c r="IS173" s="417"/>
      <c r="IT173" s="417"/>
      <c r="IU173" s="417"/>
      <c r="IV173" s="417"/>
    </row>
    <row r="174" spans="1:256" ht="5.25" customHeight="1">
      <c r="A174" s="280"/>
      <c r="B174" s="227"/>
      <c r="C174" s="226"/>
      <c r="D174" s="142"/>
      <c r="E174" s="716"/>
      <c r="F174" s="226"/>
      <c r="G174" s="532"/>
      <c r="H174" s="104"/>
      <c r="I174" s="430"/>
      <c r="J174" s="76"/>
      <c r="K174" s="408"/>
      <c r="L174" s="408"/>
      <c r="M174" s="408"/>
      <c r="N174" s="408"/>
      <c r="O174" s="408"/>
      <c r="P174" s="408"/>
      <c r="Q174" s="408"/>
      <c r="R174" s="408"/>
      <c r="S174" s="408"/>
      <c r="T174" s="408"/>
      <c r="U174" s="408"/>
      <c r="V174" s="408"/>
      <c r="W174" s="408"/>
      <c r="X174" s="408"/>
      <c r="Y174" s="408"/>
      <c r="Z174" s="408"/>
      <c r="AA174" s="408"/>
      <c r="AB174" s="408"/>
      <c r="AC174" s="408"/>
      <c r="AD174" s="408"/>
      <c r="AE174" s="408"/>
      <c r="AF174" s="408"/>
      <c r="AG174" s="408"/>
      <c r="AH174" s="408"/>
      <c r="AI174" s="417"/>
      <c r="AJ174" s="417"/>
      <c r="AK174" s="417"/>
      <c r="AL174" s="417"/>
      <c r="AM174" s="417"/>
      <c r="AN174" s="417"/>
      <c r="AO174" s="417"/>
      <c r="AP174" s="417"/>
      <c r="AQ174" s="417"/>
      <c r="AR174" s="417"/>
      <c r="AS174" s="417"/>
      <c r="AT174" s="417"/>
      <c r="AU174" s="417"/>
      <c r="AV174" s="417"/>
      <c r="AW174" s="417"/>
      <c r="AX174" s="417"/>
      <c r="AY174" s="417"/>
      <c r="AZ174" s="417"/>
      <c r="BA174" s="417"/>
      <c r="BB174" s="417"/>
      <c r="BC174" s="417"/>
      <c r="BD174" s="417"/>
      <c r="BE174" s="417"/>
      <c r="BF174" s="417"/>
      <c r="BG174" s="417"/>
      <c r="BH174" s="417"/>
      <c r="BI174" s="417"/>
      <c r="BJ174" s="417"/>
      <c r="BK174" s="417"/>
      <c r="BL174" s="417"/>
      <c r="BM174" s="417"/>
      <c r="BN174" s="417"/>
      <c r="BO174" s="417"/>
      <c r="BP174" s="417"/>
      <c r="BQ174" s="417"/>
      <c r="BR174" s="417"/>
      <c r="BS174" s="417"/>
      <c r="BT174" s="417"/>
      <c r="BU174" s="417"/>
      <c r="BV174" s="417"/>
      <c r="BW174" s="417"/>
      <c r="BX174" s="417"/>
      <c r="BY174" s="417"/>
      <c r="BZ174" s="417"/>
      <c r="CA174" s="417"/>
      <c r="CB174" s="417"/>
      <c r="CC174" s="417"/>
      <c r="CD174" s="417"/>
      <c r="CE174" s="417"/>
      <c r="CF174" s="417"/>
      <c r="CG174" s="417"/>
      <c r="CH174" s="417"/>
      <c r="CI174" s="417"/>
      <c r="CJ174" s="417"/>
      <c r="CK174" s="417"/>
      <c r="CL174" s="417"/>
      <c r="CM174" s="417"/>
      <c r="CN174" s="417"/>
      <c r="CO174" s="417"/>
      <c r="CP174" s="417"/>
      <c r="CQ174" s="417"/>
      <c r="CR174" s="417"/>
      <c r="CS174" s="417"/>
      <c r="CT174" s="417"/>
      <c r="CU174" s="417"/>
      <c r="CV174" s="417"/>
      <c r="CW174" s="417"/>
      <c r="CX174" s="417"/>
      <c r="CY174" s="417"/>
      <c r="CZ174" s="417"/>
      <c r="DA174" s="417"/>
      <c r="DB174" s="417"/>
      <c r="DC174" s="417"/>
      <c r="DD174" s="417"/>
      <c r="DE174" s="417"/>
      <c r="DF174" s="417"/>
      <c r="DG174" s="417"/>
      <c r="DH174" s="417"/>
      <c r="DI174" s="417"/>
      <c r="DJ174" s="417"/>
      <c r="DK174" s="417"/>
      <c r="DL174" s="417"/>
      <c r="DM174" s="417"/>
      <c r="DN174" s="417"/>
      <c r="DO174" s="417"/>
      <c r="DP174" s="417"/>
      <c r="DQ174" s="417"/>
      <c r="DR174" s="417"/>
      <c r="DS174" s="417"/>
      <c r="DT174" s="417"/>
      <c r="DU174" s="417"/>
      <c r="DV174" s="417"/>
      <c r="DW174" s="417"/>
      <c r="DX174" s="417"/>
      <c r="DY174" s="417"/>
      <c r="DZ174" s="417"/>
      <c r="EA174" s="417"/>
      <c r="EB174" s="417"/>
      <c r="EC174" s="417"/>
      <c r="ED174" s="417"/>
      <c r="EE174" s="417"/>
      <c r="EF174" s="417"/>
      <c r="EG174" s="417"/>
      <c r="EH174" s="417"/>
      <c r="EI174" s="417"/>
      <c r="EJ174" s="417"/>
      <c r="EK174" s="417"/>
      <c r="EL174" s="417"/>
      <c r="EM174" s="417"/>
      <c r="EN174" s="417"/>
      <c r="EO174" s="417"/>
      <c r="EP174" s="417"/>
      <c r="EQ174" s="417"/>
      <c r="ER174" s="417"/>
      <c r="ES174" s="417"/>
      <c r="ET174" s="417"/>
      <c r="EU174" s="417"/>
      <c r="EV174" s="417"/>
      <c r="EW174" s="417"/>
      <c r="EX174" s="417"/>
      <c r="EY174" s="417"/>
      <c r="EZ174" s="417"/>
      <c r="FA174" s="417"/>
      <c r="FB174" s="417"/>
      <c r="FC174" s="417"/>
      <c r="FD174" s="417"/>
      <c r="FE174" s="417"/>
      <c r="FF174" s="417"/>
      <c r="FG174" s="417"/>
      <c r="FH174" s="417"/>
      <c r="FI174" s="417"/>
      <c r="FJ174" s="417"/>
      <c r="FK174" s="417"/>
      <c r="FL174" s="417"/>
      <c r="FM174" s="417"/>
      <c r="FN174" s="417"/>
      <c r="FO174" s="417"/>
      <c r="FP174" s="417"/>
      <c r="FQ174" s="417"/>
      <c r="FR174" s="417"/>
      <c r="FS174" s="417"/>
      <c r="FT174" s="417"/>
      <c r="FU174" s="417"/>
      <c r="FV174" s="417"/>
      <c r="FW174" s="417"/>
      <c r="FX174" s="417"/>
      <c r="FY174" s="417"/>
      <c r="FZ174" s="417"/>
      <c r="GA174" s="417"/>
      <c r="GB174" s="417"/>
      <c r="GC174" s="417"/>
      <c r="GD174" s="417"/>
      <c r="GE174" s="417"/>
      <c r="GF174" s="417"/>
      <c r="GG174" s="417"/>
      <c r="GH174" s="417"/>
      <c r="GI174" s="417"/>
      <c r="GJ174" s="417"/>
      <c r="GK174" s="417"/>
      <c r="GL174" s="417"/>
      <c r="GM174" s="417"/>
      <c r="GN174" s="417"/>
      <c r="GO174" s="417"/>
      <c r="GP174" s="417"/>
      <c r="GQ174" s="417"/>
      <c r="GR174" s="417"/>
      <c r="GS174" s="417"/>
      <c r="GT174" s="417"/>
      <c r="GU174" s="417"/>
      <c r="GV174" s="417"/>
      <c r="GW174" s="417"/>
      <c r="GX174" s="417"/>
      <c r="GY174" s="417"/>
      <c r="GZ174" s="417"/>
      <c r="HA174" s="417"/>
      <c r="HB174" s="417"/>
      <c r="HC174" s="417"/>
      <c r="HD174" s="417"/>
      <c r="HE174" s="417"/>
      <c r="HF174" s="417"/>
      <c r="HG174" s="417"/>
      <c r="HH174" s="417"/>
      <c r="HI174" s="417"/>
      <c r="HJ174" s="417"/>
      <c r="HK174" s="417"/>
      <c r="HL174" s="417"/>
      <c r="HM174" s="417"/>
      <c r="HN174" s="417"/>
      <c r="HO174" s="417"/>
      <c r="HP174" s="417"/>
      <c r="HQ174" s="417"/>
      <c r="HR174" s="417"/>
      <c r="HS174" s="417"/>
      <c r="HT174" s="417"/>
      <c r="HU174" s="417"/>
      <c r="HV174" s="417"/>
      <c r="HW174" s="417"/>
      <c r="HX174" s="417"/>
      <c r="HY174" s="417"/>
      <c r="HZ174" s="417"/>
      <c r="IA174" s="417"/>
      <c r="IB174" s="417"/>
      <c r="IC174" s="417"/>
      <c r="ID174" s="417"/>
      <c r="IE174" s="417"/>
      <c r="IF174" s="417"/>
      <c r="IG174" s="417"/>
      <c r="IH174" s="417"/>
      <c r="II174" s="417"/>
      <c r="IJ174" s="417"/>
      <c r="IK174" s="417"/>
      <c r="IL174" s="417"/>
      <c r="IM174" s="417"/>
      <c r="IN174" s="417"/>
      <c r="IO174" s="417"/>
      <c r="IP174" s="417"/>
      <c r="IQ174" s="417"/>
      <c r="IR174" s="417"/>
      <c r="IS174" s="417"/>
      <c r="IT174" s="417"/>
      <c r="IU174" s="417"/>
      <c r="IV174" s="417"/>
    </row>
    <row r="175" spans="1:256">
      <c r="A175" s="362">
        <v>12</v>
      </c>
      <c r="B175" s="229" t="s">
        <v>38</v>
      </c>
      <c r="C175" s="226"/>
      <c r="D175" s="142"/>
      <c r="E175" s="716"/>
      <c r="F175" s="226">
        <f>C175*E175</f>
        <v>0</v>
      </c>
      <c r="G175" s="532"/>
      <c r="H175" s="525"/>
      <c r="I175" s="406"/>
      <c r="J175" s="66"/>
      <c r="K175" s="406"/>
      <c r="L175" s="406"/>
      <c r="M175" s="406"/>
      <c r="N175" s="406"/>
      <c r="O175" s="406"/>
      <c r="P175" s="406"/>
      <c r="Q175" s="406"/>
      <c r="R175" s="406"/>
      <c r="S175" s="406"/>
      <c r="T175" s="406"/>
      <c r="U175" s="406"/>
      <c r="V175" s="406"/>
      <c r="W175" s="406"/>
      <c r="X175" s="406"/>
      <c r="Y175" s="406"/>
      <c r="Z175" s="406"/>
      <c r="AA175" s="406"/>
      <c r="AB175" s="406"/>
      <c r="AC175" s="406"/>
      <c r="AD175" s="406"/>
      <c r="AE175" s="406"/>
      <c r="AF175" s="406"/>
      <c r="AG175" s="406"/>
      <c r="AH175" s="406"/>
      <c r="AI175" s="521"/>
      <c r="AJ175" s="521"/>
      <c r="AK175" s="521"/>
      <c r="AL175" s="521"/>
      <c r="AM175" s="521"/>
      <c r="AN175" s="521"/>
      <c r="AO175" s="521"/>
      <c r="AP175" s="521"/>
      <c r="AQ175" s="521"/>
      <c r="AR175" s="521"/>
      <c r="AS175" s="521"/>
      <c r="AT175" s="521"/>
      <c r="AU175" s="521"/>
      <c r="AV175" s="521"/>
      <c r="AW175" s="521"/>
      <c r="AX175" s="521"/>
      <c r="AY175" s="521"/>
      <c r="AZ175" s="521"/>
      <c r="BA175" s="521"/>
      <c r="BB175" s="521"/>
      <c r="BC175" s="521"/>
      <c r="BD175" s="521"/>
      <c r="BE175" s="521"/>
      <c r="BF175" s="521"/>
      <c r="BG175" s="521"/>
      <c r="BH175" s="521"/>
      <c r="BI175" s="521"/>
      <c r="BJ175" s="521"/>
      <c r="BK175" s="521"/>
      <c r="BL175" s="521"/>
      <c r="BM175" s="521"/>
      <c r="BN175" s="521"/>
      <c r="BO175" s="521"/>
      <c r="BP175" s="521"/>
      <c r="BQ175" s="521"/>
      <c r="BR175" s="521"/>
      <c r="BS175" s="521"/>
      <c r="BT175" s="521"/>
      <c r="BU175" s="521"/>
      <c r="BV175" s="521"/>
      <c r="BW175" s="521"/>
      <c r="BX175" s="521"/>
      <c r="BY175" s="521"/>
      <c r="BZ175" s="521"/>
      <c r="CA175" s="521"/>
      <c r="CB175" s="521"/>
      <c r="CC175" s="521"/>
      <c r="CD175" s="521"/>
      <c r="CE175" s="521"/>
      <c r="CF175" s="521"/>
      <c r="CG175" s="521"/>
      <c r="CH175" s="521"/>
      <c r="CI175" s="521"/>
      <c r="CJ175" s="521"/>
      <c r="CK175" s="521"/>
      <c r="CL175" s="521"/>
      <c r="CM175" s="521"/>
      <c r="CN175" s="521"/>
      <c r="CO175" s="521"/>
      <c r="CP175" s="521"/>
      <c r="CQ175" s="521"/>
      <c r="CR175" s="521"/>
      <c r="CS175" s="521"/>
      <c r="CT175" s="521"/>
      <c r="CU175" s="521"/>
      <c r="CV175" s="521"/>
      <c r="CW175" s="521"/>
      <c r="CX175" s="521"/>
      <c r="CY175" s="521"/>
      <c r="CZ175" s="521"/>
      <c r="DA175" s="521"/>
      <c r="DB175" s="521"/>
      <c r="DC175" s="521"/>
      <c r="DD175" s="521"/>
      <c r="DE175" s="521"/>
      <c r="DF175" s="521"/>
      <c r="DG175" s="521"/>
      <c r="DH175" s="521"/>
      <c r="DI175" s="521"/>
      <c r="DJ175" s="521"/>
      <c r="DK175" s="521"/>
      <c r="DL175" s="521"/>
      <c r="DM175" s="521"/>
      <c r="DN175" s="521"/>
      <c r="DO175" s="521"/>
      <c r="DP175" s="521"/>
      <c r="DQ175" s="521"/>
      <c r="DR175" s="521"/>
      <c r="DS175" s="521"/>
      <c r="DT175" s="521"/>
      <c r="DU175" s="521"/>
      <c r="DV175" s="521"/>
      <c r="DW175" s="521"/>
      <c r="DX175" s="521"/>
      <c r="DY175" s="521"/>
      <c r="DZ175" s="521"/>
      <c r="EA175" s="521"/>
      <c r="EB175" s="521"/>
      <c r="EC175" s="521"/>
      <c r="ED175" s="521"/>
      <c r="EE175" s="521"/>
      <c r="EF175" s="521"/>
      <c r="EG175" s="521"/>
      <c r="EH175" s="521"/>
      <c r="EI175" s="521"/>
      <c r="EJ175" s="521"/>
      <c r="EK175" s="521"/>
      <c r="EL175" s="521"/>
      <c r="EM175" s="521"/>
      <c r="EN175" s="521"/>
      <c r="EO175" s="521"/>
      <c r="EP175" s="521"/>
      <c r="EQ175" s="521"/>
      <c r="ER175" s="521"/>
      <c r="ES175" s="521"/>
      <c r="ET175" s="521"/>
      <c r="EU175" s="521"/>
      <c r="EV175" s="521"/>
      <c r="EW175" s="521"/>
      <c r="EX175" s="521"/>
      <c r="EY175" s="521"/>
      <c r="EZ175" s="521"/>
      <c r="FA175" s="521"/>
      <c r="FB175" s="521"/>
      <c r="FC175" s="521"/>
      <c r="FD175" s="521"/>
      <c r="FE175" s="521"/>
      <c r="FF175" s="521"/>
      <c r="FG175" s="521"/>
      <c r="FH175" s="521"/>
      <c r="FI175" s="521"/>
      <c r="FJ175" s="521"/>
      <c r="FK175" s="521"/>
      <c r="FL175" s="521"/>
      <c r="FM175" s="521"/>
      <c r="FN175" s="521"/>
      <c r="FO175" s="521"/>
      <c r="FP175" s="521"/>
      <c r="FQ175" s="521"/>
      <c r="FR175" s="521"/>
      <c r="FS175" s="521"/>
      <c r="FT175" s="521"/>
      <c r="FU175" s="521"/>
      <c r="FV175" s="521"/>
      <c r="FW175" s="521"/>
      <c r="FX175" s="521"/>
      <c r="FY175" s="521"/>
      <c r="FZ175" s="521"/>
      <c r="GA175" s="521"/>
      <c r="GB175" s="521"/>
      <c r="GC175" s="521"/>
      <c r="GD175" s="521"/>
      <c r="GE175" s="521"/>
      <c r="GF175" s="521"/>
      <c r="GG175" s="521"/>
      <c r="GH175" s="521"/>
      <c r="GI175" s="521"/>
      <c r="GJ175" s="521"/>
      <c r="GK175" s="521"/>
      <c r="GL175" s="521"/>
      <c r="GM175" s="521"/>
      <c r="GN175" s="521"/>
      <c r="GO175" s="521"/>
      <c r="GP175" s="521"/>
      <c r="GQ175" s="521"/>
      <c r="GR175" s="521"/>
      <c r="GS175" s="521"/>
      <c r="GT175" s="521"/>
      <c r="GU175" s="521"/>
      <c r="GV175" s="521"/>
      <c r="GW175" s="521"/>
      <c r="GX175" s="521"/>
      <c r="GY175" s="521"/>
      <c r="GZ175" s="521"/>
      <c r="HA175" s="521"/>
      <c r="HB175" s="521"/>
      <c r="HC175" s="521"/>
      <c r="HD175" s="521"/>
      <c r="HE175" s="521"/>
      <c r="HF175" s="521"/>
      <c r="HG175" s="521"/>
      <c r="HH175" s="521"/>
      <c r="HI175" s="521"/>
      <c r="HJ175" s="521"/>
      <c r="HK175" s="521"/>
      <c r="HL175" s="521"/>
      <c r="HM175" s="521"/>
      <c r="HN175" s="521"/>
      <c r="HO175" s="521"/>
      <c r="HP175" s="521"/>
      <c r="HQ175" s="521"/>
      <c r="HR175" s="521"/>
      <c r="HS175" s="521"/>
      <c r="HT175" s="521"/>
      <c r="HU175" s="521"/>
      <c r="HV175" s="521"/>
      <c r="HW175" s="521"/>
      <c r="HX175" s="521"/>
      <c r="HY175" s="521"/>
      <c r="HZ175" s="521"/>
      <c r="IA175" s="521"/>
      <c r="IB175" s="521"/>
      <c r="IC175" s="521"/>
      <c r="ID175" s="521"/>
      <c r="IE175" s="521"/>
      <c r="IF175" s="521"/>
      <c r="IG175" s="521"/>
      <c r="IH175" s="521"/>
      <c r="II175" s="521"/>
      <c r="IJ175" s="521"/>
      <c r="IK175" s="521"/>
      <c r="IL175" s="521"/>
      <c r="IM175" s="521"/>
      <c r="IN175" s="521"/>
      <c r="IO175" s="521"/>
      <c r="IP175" s="521"/>
      <c r="IQ175" s="521"/>
      <c r="IR175" s="521"/>
      <c r="IS175" s="521"/>
      <c r="IT175" s="521"/>
      <c r="IU175" s="521"/>
      <c r="IV175" s="521"/>
    </row>
    <row r="176" spans="1:256">
      <c r="A176" s="280">
        <v>12.1</v>
      </c>
      <c r="B176" s="227" t="s">
        <v>246</v>
      </c>
      <c r="C176" s="226">
        <v>1</v>
      </c>
      <c r="D176" s="142" t="s">
        <v>4</v>
      </c>
      <c r="E176" s="716"/>
      <c r="F176" s="226">
        <f>C176*E176</f>
        <v>0</v>
      </c>
      <c r="G176" s="532"/>
      <c r="H176" s="525"/>
      <c r="I176" s="406"/>
      <c r="J176" s="66"/>
      <c r="K176" s="406"/>
      <c r="L176" s="406"/>
      <c r="M176" s="406"/>
      <c r="N176" s="406"/>
      <c r="O176" s="406"/>
      <c r="P176" s="406"/>
      <c r="Q176" s="406"/>
      <c r="R176" s="406"/>
      <c r="S176" s="406"/>
      <c r="T176" s="406"/>
      <c r="U176" s="406"/>
      <c r="V176" s="406"/>
      <c r="W176" s="406"/>
      <c r="X176" s="406"/>
      <c r="Y176" s="406"/>
      <c r="Z176" s="406"/>
      <c r="AA176" s="406"/>
      <c r="AB176" s="406"/>
      <c r="AC176" s="406"/>
      <c r="AD176" s="406"/>
      <c r="AE176" s="406"/>
      <c r="AF176" s="406"/>
      <c r="AG176" s="406"/>
      <c r="AH176" s="406"/>
      <c r="AI176" s="521"/>
      <c r="AJ176" s="521"/>
      <c r="AK176" s="521"/>
      <c r="AL176" s="521"/>
      <c r="AM176" s="521"/>
      <c r="AN176" s="521"/>
      <c r="AO176" s="521"/>
      <c r="AP176" s="521"/>
      <c r="AQ176" s="521"/>
      <c r="AR176" s="521"/>
      <c r="AS176" s="521"/>
      <c r="AT176" s="521"/>
      <c r="AU176" s="521"/>
      <c r="AV176" s="521"/>
      <c r="AW176" s="521"/>
      <c r="AX176" s="521"/>
      <c r="AY176" s="521"/>
      <c r="AZ176" s="521"/>
      <c r="BA176" s="521"/>
      <c r="BB176" s="521"/>
      <c r="BC176" s="521"/>
      <c r="BD176" s="521"/>
      <c r="BE176" s="521"/>
      <c r="BF176" s="521"/>
      <c r="BG176" s="521"/>
      <c r="BH176" s="521"/>
      <c r="BI176" s="521"/>
      <c r="BJ176" s="521"/>
      <c r="BK176" s="521"/>
      <c r="BL176" s="521"/>
      <c r="BM176" s="521"/>
      <c r="BN176" s="521"/>
      <c r="BO176" s="521"/>
      <c r="BP176" s="521"/>
      <c r="BQ176" s="521"/>
      <c r="BR176" s="521"/>
      <c r="BS176" s="521"/>
      <c r="BT176" s="521"/>
      <c r="BU176" s="521"/>
      <c r="BV176" s="521"/>
      <c r="BW176" s="521"/>
      <c r="BX176" s="521"/>
      <c r="BY176" s="521"/>
      <c r="BZ176" s="521"/>
      <c r="CA176" s="521"/>
      <c r="CB176" s="521"/>
      <c r="CC176" s="521"/>
      <c r="CD176" s="521"/>
      <c r="CE176" s="521"/>
      <c r="CF176" s="521"/>
      <c r="CG176" s="521"/>
      <c r="CH176" s="521"/>
      <c r="CI176" s="521"/>
      <c r="CJ176" s="521"/>
      <c r="CK176" s="521"/>
      <c r="CL176" s="521"/>
      <c r="CM176" s="521"/>
      <c r="CN176" s="521"/>
      <c r="CO176" s="521"/>
      <c r="CP176" s="521"/>
      <c r="CQ176" s="521"/>
      <c r="CR176" s="521"/>
      <c r="CS176" s="521"/>
      <c r="CT176" s="521"/>
      <c r="CU176" s="521"/>
      <c r="CV176" s="521"/>
      <c r="CW176" s="521"/>
      <c r="CX176" s="521"/>
      <c r="CY176" s="521"/>
      <c r="CZ176" s="521"/>
      <c r="DA176" s="521"/>
      <c r="DB176" s="521"/>
      <c r="DC176" s="521"/>
      <c r="DD176" s="521"/>
      <c r="DE176" s="521"/>
      <c r="DF176" s="521"/>
      <c r="DG176" s="521"/>
      <c r="DH176" s="521"/>
      <c r="DI176" s="521"/>
      <c r="DJ176" s="521"/>
      <c r="DK176" s="521"/>
      <c r="DL176" s="521"/>
      <c r="DM176" s="521"/>
      <c r="DN176" s="521"/>
      <c r="DO176" s="521"/>
      <c r="DP176" s="521"/>
      <c r="DQ176" s="521"/>
      <c r="DR176" s="521"/>
      <c r="DS176" s="521"/>
      <c r="DT176" s="521"/>
      <c r="DU176" s="521"/>
      <c r="DV176" s="521"/>
      <c r="DW176" s="521"/>
      <c r="DX176" s="521"/>
      <c r="DY176" s="521"/>
      <c r="DZ176" s="521"/>
      <c r="EA176" s="521"/>
      <c r="EB176" s="521"/>
      <c r="EC176" s="521"/>
      <c r="ED176" s="521"/>
      <c r="EE176" s="521"/>
      <c r="EF176" s="521"/>
      <c r="EG176" s="521"/>
      <c r="EH176" s="521"/>
      <c r="EI176" s="521"/>
      <c r="EJ176" s="521"/>
      <c r="EK176" s="521"/>
      <c r="EL176" s="521"/>
      <c r="EM176" s="521"/>
      <c r="EN176" s="521"/>
      <c r="EO176" s="521"/>
      <c r="EP176" s="521"/>
      <c r="EQ176" s="521"/>
      <c r="ER176" s="521"/>
      <c r="ES176" s="521"/>
      <c r="ET176" s="521"/>
      <c r="EU176" s="521"/>
      <c r="EV176" s="521"/>
      <c r="EW176" s="521"/>
      <c r="EX176" s="521"/>
      <c r="EY176" s="521"/>
      <c r="EZ176" s="521"/>
      <c r="FA176" s="521"/>
      <c r="FB176" s="521"/>
      <c r="FC176" s="521"/>
      <c r="FD176" s="521"/>
      <c r="FE176" s="521"/>
      <c r="FF176" s="521"/>
      <c r="FG176" s="521"/>
      <c r="FH176" s="521"/>
      <c r="FI176" s="521"/>
      <c r="FJ176" s="521"/>
      <c r="FK176" s="521"/>
      <c r="FL176" s="521"/>
      <c r="FM176" s="521"/>
      <c r="FN176" s="521"/>
      <c r="FO176" s="521"/>
      <c r="FP176" s="521"/>
      <c r="FQ176" s="521"/>
      <c r="FR176" s="521"/>
      <c r="FS176" s="521"/>
      <c r="FT176" s="521"/>
      <c r="FU176" s="521"/>
      <c r="FV176" s="521"/>
      <c r="FW176" s="521"/>
      <c r="FX176" s="521"/>
      <c r="FY176" s="521"/>
      <c r="FZ176" s="521"/>
      <c r="GA176" s="521"/>
      <c r="GB176" s="521"/>
      <c r="GC176" s="521"/>
      <c r="GD176" s="521"/>
      <c r="GE176" s="521"/>
      <c r="GF176" s="521"/>
      <c r="GG176" s="521"/>
      <c r="GH176" s="521"/>
      <c r="GI176" s="521"/>
      <c r="GJ176" s="521"/>
      <c r="GK176" s="521"/>
      <c r="GL176" s="521"/>
      <c r="GM176" s="521"/>
      <c r="GN176" s="521"/>
      <c r="GO176" s="521"/>
      <c r="GP176" s="521"/>
      <c r="GQ176" s="521"/>
      <c r="GR176" s="521"/>
      <c r="GS176" s="521"/>
      <c r="GT176" s="521"/>
      <c r="GU176" s="521"/>
      <c r="GV176" s="521"/>
      <c r="GW176" s="521"/>
      <c r="GX176" s="521"/>
      <c r="GY176" s="521"/>
      <c r="GZ176" s="521"/>
      <c r="HA176" s="521"/>
      <c r="HB176" s="521"/>
      <c r="HC176" s="521"/>
      <c r="HD176" s="521"/>
      <c r="HE176" s="521"/>
      <c r="HF176" s="521"/>
      <c r="HG176" s="521"/>
      <c r="HH176" s="521"/>
      <c r="HI176" s="521"/>
      <c r="HJ176" s="521"/>
      <c r="HK176" s="521"/>
      <c r="HL176" s="521"/>
      <c r="HM176" s="521"/>
      <c r="HN176" s="521"/>
      <c r="HO176" s="521"/>
      <c r="HP176" s="521"/>
      <c r="HQ176" s="521"/>
      <c r="HR176" s="521"/>
      <c r="HS176" s="521"/>
      <c r="HT176" s="521"/>
      <c r="HU176" s="521"/>
      <c r="HV176" s="521"/>
      <c r="HW176" s="521"/>
      <c r="HX176" s="521"/>
      <c r="HY176" s="521"/>
      <c r="HZ176" s="521"/>
      <c r="IA176" s="521"/>
      <c r="IB176" s="521"/>
      <c r="IC176" s="521"/>
      <c r="ID176" s="521"/>
      <c r="IE176" s="521"/>
      <c r="IF176" s="521"/>
      <c r="IG176" s="521"/>
      <c r="IH176" s="521"/>
      <c r="II176" s="521"/>
      <c r="IJ176" s="521"/>
      <c r="IK176" s="521"/>
      <c r="IL176" s="521"/>
      <c r="IM176" s="521"/>
      <c r="IN176" s="521"/>
      <c r="IO176" s="521"/>
      <c r="IP176" s="521"/>
      <c r="IQ176" s="521"/>
      <c r="IR176" s="521"/>
      <c r="IS176" s="521"/>
      <c r="IT176" s="521"/>
      <c r="IU176" s="521"/>
      <c r="IV176" s="521"/>
    </row>
    <row r="177" spans="1:256" ht="51">
      <c r="A177" s="280">
        <v>12.2</v>
      </c>
      <c r="B177" s="227" t="s">
        <v>242</v>
      </c>
      <c r="C177" s="226">
        <v>672</v>
      </c>
      <c r="D177" s="526" t="s">
        <v>241</v>
      </c>
      <c r="E177" s="716"/>
      <c r="F177" s="226">
        <f>C177*E177</f>
        <v>0</v>
      </c>
      <c r="G177" s="532"/>
      <c r="H177" s="525"/>
      <c r="I177" s="406"/>
      <c r="J177" s="66"/>
      <c r="K177" s="406"/>
      <c r="L177" s="406"/>
      <c r="M177" s="406"/>
      <c r="N177" s="406"/>
      <c r="O177" s="406"/>
      <c r="P177" s="406"/>
      <c r="Q177" s="406"/>
      <c r="R177" s="406"/>
      <c r="S177" s="406"/>
      <c r="T177" s="406"/>
      <c r="U177" s="406"/>
      <c r="V177" s="406"/>
      <c r="W177" s="406"/>
      <c r="X177" s="406"/>
      <c r="Y177" s="406"/>
      <c r="Z177" s="406"/>
      <c r="AA177" s="406"/>
      <c r="AB177" s="406"/>
      <c r="AC177" s="406"/>
      <c r="AD177" s="406"/>
      <c r="AE177" s="406"/>
      <c r="AF177" s="406"/>
      <c r="AG177" s="406"/>
      <c r="AH177" s="406"/>
      <c r="AI177" s="521"/>
      <c r="AJ177" s="521"/>
      <c r="AK177" s="521"/>
      <c r="AL177" s="521"/>
      <c r="AM177" s="521"/>
      <c r="AN177" s="521"/>
      <c r="AO177" s="521"/>
      <c r="AP177" s="521"/>
      <c r="AQ177" s="521"/>
      <c r="AR177" s="521"/>
      <c r="AS177" s="521"/>
      <c r="AT177" s="521"/>
      <c r="AU177" s="521"/>
      <c r="AV177" s="521"/>
      <c r="AW177" s="521"/>
      <c r="AX177" s="521"/>
      <c r="AY177" s="521"/>
      <c r="AZ177" s="521"/>
      <c r="BA177" s="521"/>
      <c r="BB177" s="521"/>
      <c r="BC177" s="521"/>
      <c r="BD177" s="521"/>
      <c r="BE177" s="521"/>
      <c r="BF177" s="521"/>
      <c r="BG177" s="521"/>
      <c r="BH177" s="521"/>
      <c r="BI177" s="521"/>
      <c r="BJ177" s="521"/>
      <c r="BK177" s="521"/>
      <c r="BL177" s="521"/>
      <c r="BM177" s="521"/>
      <c r="BN177" s="521"/>
      <c r="BO177" s="521"/>
      <c r="BP177" s="521"/>
      <c r="BQ177" s="521"/>
      <c r="BR177" s="521"/>
      <c r="BS177" s="521"/>
      <c r="BT177" s="521"/>
      <c r="BU177" s="521"/>
      <c r="BV177" s="521"/>
      <c r="BW177" s="521"/>
      <c r="BX177" s="521"/>
      <c r="BY177" s="521"/>
      <c r="BZ177" s="521"/>
      <c r="CA177" s="521"/>
      <c r="CB177" s="521"/>
      <c r="CC177" s="521"/>
      <c r="CD177" s="521"/>
      <c r="CE177" s="521"/>
      <c r="CF177" s="521"/>
      <c r="CG177" s="521"/>
      <c r="CH177" s="521"/>
      <c r="CI177" s="521"/>
      <c r="CJ177" s="521"/>
      <c r="CK177" s="521"/>
      <c r="CL177" s="521"/>
      <c r="CM177" s="521"/>
      <c r="CN177" s="521"/>
      <c r="CO177" s="521"/>
      <c r="CP177" s="521"/>
      <c r="CQ177" s="521"/>
      <c r="CR177" s="521"/>
      <c r="CS177" s="521"/>
      <c r="CT177" s="521"/>
      <c r="CU177" s="521"/>
      <c r="CV177" s="521"/>
      <c r="CW177" s="521"/>
      <c r="CX177" s="521"/>
      <c r="CY177" s="521"/>
      <c r="CZ177" s="521"/>
      <c r="DA177" s="521"/>
      <c r="DB177" s="521"/>
      <c r="DC177" s="521"/>
      <c r="DD177" s="521"/>
      <c r="DE177" s="521"/>
      <c r="DF177" s="521"/>
      <c r="DG177" s="521"/>
      <c r="DH177" s="521"/>
      <c r="DI177" s="521"/>
      <c r="DJ177" s="521"/>
      <c r="DK177" s="521"/>
      <c r="DL177" s="521"/>
      <c r="DM177" s="521"/>
      <c r="DN177" s="521"/>
      <c r="DO177" s="521"/>
      <c r="DP177" s="521"/>
      <c r="DQ177" s="521"/>
      <c r="DR177" s="521"/>
      <c r="DS177" s="521"/>
      <c r="DT177" s="521"/>
      <c r="DU177" s="521"/>
      <c r="DV177" s="521"/>
      <c r="DW177" s="521"/>
      <c r="DX177" s="521"/>
      <c r="DY177" s="521"/>
      <c r="DZ177" s="521"/>
      <c r="EA177" s="521"/>
      <c r="EB177" s="521"/>
      <c r="EC177" s="521"/>
      <c r="ED177" s="521"/>
      <c r="EE177" s="521"/>
      <c r="EF177" s="521"/>
      <c r="EG177" s="521"/>
      <c r="EH177" s="521"/>
      <c r="EI177" s="521"/>
      <c r="EJ177" s="521"/>
      <c r="EK177" s="521"/>
      <c r="EL177" s="521"/>
      <c r="EM177" s="521"/>
      <c r="EN177" s="521"/>
      <c r="EO177" s="521"/>
      <c r="EP177" s="521"/>
      <c r="EQ177" s="521"/>
      <c r="ER177" s="521"/>
      <c r="ES177" s="521"/>
      <c r="ET177" s="521"/>
      <c r="EU177" s="521"/>
      <c r="EV177" s="521"/>
      <c r="EW177" s="521"/>
      <c r="EX177" s="521"/>
      <c r="EY177" s="521"/>
      <c r="EZ177" s="521"/>
      <c r="FA177" s="521"/>
      <c r="FB177" s="521"/>
      <c r="FC177" s="521"/>
      <c r="FD177" s="521"/>
      <c r="FE177" s="521"/>
      <c r="FF177" s="521"/>
      <c r="FG177" s="521"/>
      <c r="FH177" s="521"/>
      <c r="FI177" s="521"/>
      <c r="FJ177" s="521"/>
      <c r="FK177" s="521"/>
      <c r="FL177" s="521"/>
      <c r="FM177" s="521"/>
      <c r="FN177" s="521"/>
      <c r="FO177" s="521"/>
      <c r="FP177" s="521"/>
      <c r="FQ177" s="521"/>
      <c r="FR177" s="521"/>
      <c r="FS177" s="521"/>
      <c r="FT177" s="521"/>
      <c r="FU177" s="521"/>
      <c r="FV177" s="521"/>
      <c r="FW177" s="521"/>
      <c r="FX177" s="521"/>
      <c r="FY177" s="521"/>
      <c r="FZ177" s="521"/>
      <c r="GA177" s="521"/>
      <c r="GB177" s="521"/>
      <c r="GC177" s="521"/>
      <c r="GD177" s="521"/>
      <c r="GE177" s="521"/>
      <c r="GF177" s="521"/>
      <c r="GG177" s="521"/>
      <c r="GH177" s="521"/>
      <c r="GI177" s="521"/>
      <c r="GJ177" s="521"/>
      <c r="GK177" s="521"/>
      <c r="GL177" s="521"/>
      <c r="GM177" s="521"/>
      <c r="GN177" s="521"/>
      <c r="GO177" s="521"/>
      <c r="GP177" s="521"/>
      <c r="GQ177" s="521"/>
      <c r="GR177" s="521"/>
      <c r="GS177" s="521"/>
      <c r="GT177" s="521"/>
      <c r="GU177" s="521"/>
      <c r="GV177" s="521"/>
      <c r="GW177" s="521"/>
      <c r="GX177" s="521"/>
      <c r="GY177" s="521"/>
      <c r="GZ177" s="521"/>
      <c r="HA177" s="521"/>
      <c r="HB177" s="521"/>
      <c r="HC177" s="521"/>
      <c r="HD177" s="521"/>
      <c r="HE177" s="521"/>
      <c r="HF177" s="521"/>
      <c r="HG177" s="521"/>
      <c r="HH177" s="521"/>
      <c r="HI177" s="521"/>
      <c r="HJ177" s="521"/>
      <c r="HK177" s="521"/>
      <c r="HL177" s="521"/>
      <c r="HM177" s="521"/>
      <c r="HN177" s="521"/>
      <c r="HO177" s="521"/>
      <c r="HP177" s="521"/>
      <c r="HQ177" s="521"/>
      <c r="HR177" s="521"/>
      <c r="HS177" s="521"/>
      <c r="HT177" s="521"/>
      <c r="HU177" s="521"/>
      <c r="HV177" s="521"/>
      <c r="HW177" s="521"/>
      <c r="HX177" s="521"/>
      <c r="HY177" s="521"/>
      <c r="HZ177" s="521"/>
      <c r="IA177" s="521"/>
      <c r="IB177" s="521"/>
      <c r="IC177" s="521"/>
      <c r="ID177" s="521"/>
      <c r="IE177" s="521"/>
      <c r="IF177" s="521"/>
      <c r="IG177" s="521"/>
      <c r="IH177" s="521"/>
      <c r="II177" s="521"/>
      <c r="IJ177" s="521"/>
      <c r="IK177" s="521"/>
      <c r="IL177" s="521"/>
      <c r="IM177" s="521"/>
      <c r="IN177" s="521"/>
      <c r="IO177" s="521"/>
      <c r="IP177" s="521"/>
      <c r="IQ177" s="521"/>
      <c r="IR177" s="521"/>
      <c r="IS177" s="521"/>
      <c r="IT177" s="521"/>
      <c r="IU177" s="521"/>
      <c r="IV177" s="521"/>
    </row>
    <row r="178" spans="1:256">
      <c r="A178" s="295"/>
      <c r="B178" s="241"/>
      <c r="C178" s="242"/>
      <c r="D178" s="243"/>
      <c r="E178" s="723"/>
      <c r="F178" s="242"/>
      <c r="G178" s="532"/>
      <c r="H178" s="128"/>
      <c r="I178" s="209"/>
      <c r="J178" s="78"/>
      <c r="K178" s="83"/>
      <c r="L178" s="83"/>
      <c r="M178" s="83"/>
      <c r="N178" s="83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</row>
    <row r="179" spans="1:256">
      <c r="A179" s="398">
        <v>13</v>
      </c>
      <c r="B179" s="206" t="s">
        <v>55</v>
      </c>
      <c r="C179" s="226">
        <v>34</v>
      </c>
      <c r="D179" s="142" t="s">
        <v>9</v>
      </c>
      <c r="E179" s="716"/>
      <c r="F179" s="226">
        <f>C179*E179</f>
        <v>0</v>
      </c>
      <c r="G179" s="532"/>
      <c r="H179" s="128"/>
      <c r="I179" s="209"/>
      <c r="J179" s="78"/>
      <c r="K179" s="83"/>
      <c r="L179" s="83"/>
      <c r="M179" s="83"/>
      <c r="N179" s="83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  <c r="IU179" s="9"/>
      <c r="IV179" s="9"/>
    </row>
    <row r="180" spans="1:256">
      <c r="A180" s="398">
        <v>14</v>
      </c>
      <c r="B180" s="206" t="s">
        <v>56</v>
      </c>
      <c r="C180" s="226">
        <v>7</v>
      </c>
      <c r="D180" s="142" t="s">
        <v>4</v>
      </c>
      <c r="E180" s="716"/>
      <c r="F180" s="226">
        <f>C180*E180</f>
        <v>0</v>
      </c>
      <c r="G180" s="532"/>
      <c r="H180" s="128"/>
      <c r="I180" s="209"/>
      <c r="J180" s="78"/>
      <c r="K180" s="83"/>
      <c r="L180" s="83"/>
      <c r="M180" s="83"/>
      <c r="N180" s="83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</row>
    <row r="181" spans="1:256">
      <c r="A181" s="398">
        <v>15</v>
      </c>
      <c r="B181" s="206" t="s">
        <v>57</v>
      </c>
      <c r="C181" s="226">
        <v>5</v>
      </c>
      <c r="D181" s="142" t="s">
        <v>4</v>
      </c>
      <c r="E181" s="716"/>
      <c r="F181" s="226">
        <f>C181*E181</f>
        <v>0</v>
      </c>
      <c r="G181" s="532"/>
      <c r="H181" s="128"/>
      <c r="I181" s="209"/>
      <c r="J181" s="78"/>
      <c r="K181" s="83"/>
      <c r="L181" s="83"/>
      <c r="M181" s="83"/>
      <c r="N181" s="83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</row>
    <row r="182" spans="1:256" ht="6.75" customHeight="1">
      <c r="A182" s="389"/>
      <c r="B182" s="206"/>
      <c r="C182" s="226"/>
      <c r="D182" s="142"/>
      <c r="E182" s="716"/>
      <c r="F182" s="226"/>
      <c r="G182" s="532"/>
      <c r="H182" s="128"/>
      <c r="I182" s="209"/>
      <c r="J182" s="78"/>
      <c r="K182" s="83"/>
      <c r="L182" s="83"/>
      <c r="M182" s="83"/>
      <c r="N182" s="8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</row>
    <row r="183" spans="1:256" s="102" customFormat="1">
      <c r="A183" s="398">
        <v>16</v>
      </c>
      <c r="B183" s="206" t="s">
        <v>58</v>
      </c>
      <c r="C183" s="226">
        <v>1</v>
      </c>
      <c r="D183" s="142" t="s">
        <v>4</v>
      </c>
      <c r="E183" s="716"/>
      <c r="F183" s="226">
        <f>C183*E183</f>
        <v>0</v>
      </c>
      <c r="G183" s="532"/>
      <c r="H183" s="128"/>
      <c r="I183" s="83"/>
      <c r="J183" s="78"/>
      <c r="K183" s="83"/>
      <c r="L183" s="83"/>
      <c r="M183" s="83"/>
      <c r="N183" s="83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</row>
    <row r="184" spans="1:256">
      <c r="A184" s="398">
        <v>17</v>
      </c>
      <c r="B184" s="206" t="s">
        <v>59</v>
      </c>
      <c r="C184" s="226">
        <v>1</v>
      </c>
      <c r="D184" s="142" t="s">
        <v>4</v>
      </c>
      <c r="E184" s="716"/>
      <c r="F184" s="226">
        <f>C184*E184</f>
        <v>0</v>
      </c>
      <c r="G184" s="532"/>
      <c r="H184" s="128"/>
      <c r="I184" s="209"/>
      <c r="J184" s="78"/>
      <c r="K184" s="83"/>
      <c r="L184" s="83"/>
      <c r="M184" s="83"/>
      <c r="N184" s="83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</row>
    <row r="185" spans="1:256" s="102" customFormat="1">
      <c r="A185" s="398">
        <v>18</v>
      </c>
      <c r="B185" s="206" t="s">
        <v>44</v>
      </c>
      <c r="C185" s="226">
        <v>1</v>
      </c>
      <c r="D185" s="142" t="s">
        <v>4</v>
      </c>
      <c r="E185" s="716"/>
      <c r="F185" s="226">
        <f>C185*E185</f>
        <v>0</v>
      </c>
      <c r="G185" s="532"/>
      <c r="H185" s="128"/>
      <c r="I185" s="88"/>
      <c r="J185" s="78"/>
      <c r="K185" s="83"/>
      <c r="L185" s="83"/>
      <c r="M185" s="83"/>
      <c r="N185" s="83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</row>
    <row r="186" spans="1:256">
      <c r="A186" s="398">
        <v>19</v>
      </c>
      <c r="B186" s="206" t="s">
        <v>46</v>
      </c>
      <c r="C186" s="226">
        <v>1</v>
      </c>
      <c r="D186" s="142" t="s">
        <v>4</v>
      </c>
      <c r="E186" s="716"/>
      <c r="F186" s="226">
        <f>C186*E186</f>
        <v>0</v>
      </c>
      <c r="G186" s="532"/>
      <c r="H186" s="552"/>
      <c r="I186" s="569"/>
      <c r="J186" s="570"/>
      <c r="K186" s="64"/>
      <c r="L186" s="64"/>
      <c r="M186" s="64"/>
      <c r="N186" s="64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37"/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37"/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37"/>
      <c r="FL186" s="37"/>
      <c r="FM186" s="37"/>
      <c r="FN186" s="37"/>
      <c r="FO186" s="37"/>
      <c r="FP186" s="37"/>
      <c r="FQ186" s="37"/>
      <c r="FR186" s="37"/>
      <c r="FS186" s="37"/>
      <c r="FT186" s="37"/>
      <c r="FU186" s="37"/>
      <c r="FV186" s="37"/>
      <c r="FW186" s="37"/>
      <c r="FX186" s="37"/>
      <c r="FY186" s="37"/>
      <c r="FZ186" s="37"/>
      <c r="GA186" s="37"/>
      <c r="GB186" s="37"/>
      <c r="GC186" s="37"/>
      <c r="GD186" s="37"/>
      <c r="GE186" s="37"/>
      <c r="GF186" s="37"/>
      <c r="GG186" s="37"/>
      <c r="GH186" s="37"/>
      <c r="GI186" s="37"/>
      <c r="GJ186" s="37"/>
      <c r="GK186" s="37"/>
      <c r="GL186" s="37"/>
      <c r="GM186" s="37"/>
      <c r="GN186" s="37"/>
      <c r="GO186" s="37"/>
      <c r="GP186" s="37"/>
      <c r="GQ186" s="37"/>
      <c r="GR186" s="37"/>
      <c r="GS186" s="37"/>
      <c r="GT186" s="37"/>
      <c r="GU186" s="37"/>
      <c r="GV186" s="37"/>
      <c r="GW186" s="37"/>
      <c r="GX186" s="37"/>
      <c r="GY186" s="37"/>
      <c r="GZ186" s="37"/>
      <c r="HA186" s="37"/>
      <c r="HB186" s="37"/>
      <c r="HC186" s="37"/>
      <c r="HD186" s="37"/>
      <c r="HE186" s="37"/>
      <c r="HF186" s="37"/>
      <c r="HG186" s="37"/>
      <c r="HH186" s="37"/>
      <c r="HI186" s="37"/>
      <c r="HJ186" s="37"/>
      <c r="HK186" s="37"/>
      <c r="HL186" s="37"/>
      <c r="HM186" s="37"/>
      <c r="HN186" s="37"/>
      <c r="HO186" s="37"/>
      <c r="HP186" s="37"/>
      <c r="HQ186" s="37"/>
      <c r="HR186" s="37"/>
      <c r="HS186" s="37"/>
      <c r="HT186" s="37"/>
      <c r="HU186" s="37"/>
      <c r="HV186" s="37"/>
      <c r="HW186" s="37"/>
      <c r="HX186" s="37"/>
      <c r="HY186" s="37"/>
      <c r="HZ186" s="37"/>
      <c r="IA186" s="37"/>
      <c r="IB186" s="37"/>
      <c r="IC186" s="37"/>
      <c r="ID186" s="37"/>
      <c r="IE186" s="37"/>
      <c r="IF186" s="37"/>
      <c r="IG186" s="37"/>
      <c r="IH186" s="37"/>
      <c r="II186" s="37"/>
      <c r="IJ186" s="37"/>
      <c r="IK186" s="37"/>
      <c r="IL186" s="37"/>
      <c r="IM186" s="37"/>
      <c r="IN186" s="37"/>
      <c r="IO186" s="37"/>
      <c r="IP186" s="37"/>
      <c r="IQ186" s="37"/>
      <c r="IR186" s="37"/>
      <c r="IS186" s="37"/>
      <c r="IT186" s="37"/>
      <c r="IU186" s="37"/>
      <c r="IV186" s="37"/>
    </row>
    <row r="187" spans="1:256" s="157" customFormat="1">
      <c r="A187" s="400"/>
      <c r="B187" s="343" t="s">
        <v>256</v>
      </c>
      <c r="C187" s="344"/>
      <c r="D187" s="151"/>
      <c r="E187" s="711"/>
      <c r="F187" s="329">
        <f>SUM(F117:F186)</f>
        <v>0</v>
      </c>
      <c r="G187" s="532"/>
      <c r="H187" s="124"/>
      <c r="I187" s="556"/>
      <c r="J187" s="113"/>
      <c r="K187" s="125"/>
      <c r="L187" s="125"/>
      <c r="M187" s="125"/>
      <c r="N187" s="12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  <c r="ER187" s="35"/>
      <c r="ES187" s="35"/>
      <c r="ET187" s="35"/>
      <c r="EU187" s="35"/>
      <c r="EV187" s="35"/>
      <c r="EW187" s="35"/>
      <c r="EX187" s="35"/>
      <c r="EY187" s="35"/>
      <c r="EZ187" s="35"/>
      <c r="FA187" s="35"/>
      <c r="FB187" s="35"/>
      <c r="FC187" s="35"/>
      <c r="FD187" s="35"/>
      <c r="FE187" s="35"/>
      <c r="FF187" s="35"/>
      <c r="FG187" s="35"/>
      <c r="FH187" s="35"/>
      <c r="FI187" s="35"/>
      <c r="FJ187" s="35"/>
      <c r="FK187" s="35"/>
      <c r="FL187" s="35"/>
      <c r="FM187" s="35"/>
      <c r="FN187" s="35"/>
      <c r="FO187" s="35"/>
      <c r="FP187" s="35"/>
      <c r="FQ187" s="35"/>
      <c r="FR187" s="35"/>
      <c r="FS187" s="35"/>
      <c r="FT187" s="35"/>
      <c r="FU187" s="35"/>
      <c r="FV187" s="35"/>
      <c r="FW187" s="35"/>
      <c r="FX187" s="35"/>
      <c r="FY187" s="35"/>
      <c r="FZ187" s="35"/>
      <c r="GA187" s="35"/>
      <c r="GB187" s="35"/>
      <c r="GC187" s="35"/>
      <c r="GD187" s="35"/>
      <c r="GE187" s="35"/>
      <c r="GF187" s="35"/>
      <c r="GG187" s="35"/>
      <c r="GH187" s="35"/>
      <c r="GI187" s="35"/>
      <c r="GJ187" s="35"/>
      <c r="GK187" s="35"/>
      <c r="GL187" s="35"/>
      <c r="GM187" s="35"/>
      <c r="GN187" s="35"/>
      <c r="GO187" s="35"/>
      <c r="GP187" s="35"/>
      <c r="GQ187" s="35"/>
      <c r="GR187" s="35"/>
      <c r="GS187" s="35"/>
      <c r="GT187" s="35"/>
      <c r="GU187" s="35"/>
      <c r="GV187" s="35"/>
      <c r="GW187" s="35"/>
      <c r="GX187" s="35"/>
      <c r="GY187" s="35"/>
      <c r="GZ187" s="35"/>
      <c r="HA187" s="35"/>
      <c r="HB187" s="35"/>
      <c r="HC187" s="35"/>
      <c r="HD187" s="35"/>
      <c r="HE187" s="35"/>
      <c r="HF187" s="35"/>
      <c r="HG187" s="35"/>
      <c r="HH187" s="35"/>
      <c r="HI187" s="35"/>
      <c r="HJ187" s="35"/>
      <c r="HK187" s="35"/>
      <c r="HL187" s="35"/>
      <c r="HM187" s="35"/>
      <c r="HN187" s="35"/>
      <c r="HO187" s="35"/>
      <c r="HP187" s="35"/>
      <c r="HQ187" s="35"/>
      <c r="HR187" s="35"/>
      <c r="HS187" s="35"/>
      <c r="HT187" s="35"/>
      <c r="HU187" s="35"/>
      <c r="HV187" s="35"/>
      <c r="HW187" s="35"/>
      <c r="HX187" s="35"/>
      <c r="HY187" s="35"/>
      <c r="HZ187" s="35"/>
      <c r="IA187" s="35"/>
      <c r="IB187" s="35"/>
      <c r="IC187" s="35"/>
      <c r="ID187" s="35"/>
      <c r="IE187" s="35"/>
      <c r="IF187" s="35"/>
      <c r="IG187" s="35"/>
      <c r="IH187" s="35"/>
      <c r="II187" s="35"/>
      <c r="IJ187" s="35"/>
      <c r="IK187" s="35"/>
      <c r="IL187" s="35"/>
      <c r="IM187" s="35"/>
      <c r="IN187" s="35"/>
      <c r="IO187" s="35"/>
      <c r="IP187" s="35"/>
      <c r="IQ187" s="35"/>
      <c r="IR187" s="35"/>
      <c r="IS187" s="35"/>
      <c r="IT187" s="35"/>
      <c r="IU187" s="35"/>
      <c r="IV187" s="35"/>
    </row>
    <row r="188" spans="1:256" ht="7.5" customHeight="1">
      <c r="A188" s="368"/>
      <c r="B188" s="324"/>
      <c r="C188" s="446"/>
      <c r="D188" s="148"/>
      <c r="E188" s="708"/>
      <c r="F188" s="453"/>
      <c r="G188" s="532"/>
      <c r="H188" s="552"/>
      <c r="I188" s="569"/>
      <c r="J188" s="558"/>
      <c r="K188" s="64"/>
      <c r="L188" s="64"/>
      <c r="M188" s="64"/>
      <c r="N188" s="64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  <c r="EO188" s="37"/>
      <c r="EP188" s="37"/>
      <c r="EQ188" s="37"/>
      <c r="ER188" s="37"/>
      <c r="ES188" s="37"/>
      <c r="ET188" s="37"/>
      <c r="EU188" s="37"/>
      <c r="EV188" s="37"/>
      <c r="EW188" s="37"/>
      <c r="EX188" s="37"/>
      <c r="EY188" s="37"/>
      <c r="EZ188" s="37"/>
      <c r="FA188" s="37"/>
      <c r="FB188" s="37"/>
      <c r="FC188" s="37"/>
      <c r="FD188" s="37"/>
      <c r="FE188" s="37"/>
      <c r="FF188" s="37"/>
      <c r="FG188" s="37"/>
      <c r="FH188" s="37"/>
      <c r="FI188" s="37"/>
      <c r="FJ188" s="37"/>
      <c r="FK188" s="37"/>
      <c r="FL188" s="37"/>
      <c r="FM188" s="37"/>
      <c r="FN188" s="37"/>
      <c r="FO188" s="37"/>
      <c r="FP188" s="37"/>
      <c r="FQ188" s="37"/>
      <c r="FR188" s="37"/>
      <c r="FS188" s="37"/>
      <c r="FT188" s="37"/>
      <c r="FU188" s="37"/>
      <c r="FV188" s="37"/>
      <c r="FW188" s="37"/>
      <c r="FX188" s="37"/>
      <c r="FY188" s="37"/>
      <c r="FZ188" s="37"/>
      <c r="GA188" s="37"/>
      <c r="GB188" s="37"/>
      <c r="GC188" s="37"/>
      <c r="GD188" s="37"/>
      <c r="GE188" s="37"/>
      <c r="GF188" s="37"/>
      <c r="GG188" s="37"/>
      <c r="GH188" s="37"/>
      <c r="GI188" s="37"/>
      <c r="GJ188" s="37"/>
      <c r="GK188" s="37"/>
      <c r="GL188" s="37"/>
      <c r="GM188" s="37"/>
      <c r="GN188" s="37"/>
      <c r="GO188" s="37"/>
      <c r="GP188" s="37"/>
      <c r="GQ188" s="37"/>
      <c r="GR188" s="37"/>
      <c r="GS188" s="37"/>
      <c r="GT188" s="37"/>
      <c r="GU188" s="37"/>
      <c r="GV188" s="37"/>
      <c r="GW188" s="37"/>
      <c r="GX188" s="37"/>
      <c r="GY188" s="37"/>
      <c r="GZ188" s="37"/>
      <c r="HA188" s="37"/>
      <c r="HB188" s="37"/>
      <c r="HC188" s="37"/>
      <c r="HD188" s="37"/>
      <c r="HE188" s="37"/>
      <c r="HF188" s="37"/>
      <c r="HG188" s="37"/>
      <c r="HH188" s="37"/>
      <c r="HI188" s="37"/>
      <c r="HJ188" s="37"/>
      <c r="HK188" s="37"/>
      <c r="HL188" s="37"/>
      <c r="HM188" s="37"/>
      <c r="HN188" s="37"/>
      <c r="HO188" s="37"/>
      <c r="HP188" s="37"/>
      <c r="HQ188" s="37"/>
      <c r="HR188" s="37"/>
      <c r="HS188" s="37"/>
      <c r="HT188" s="37"/>
      <c r="HU188" s="37"/>
      <c r="HV188" s="37"/>
      <c r="HW188" s="37"/>
      <c r="HX188" s="37"/>
      <c r="HY188" s="37"/>
      <c r="HZ188" s="37"/>
      <c r="IA188" s="37"/>
      <c r="IB188" s="37"/>
      <c r="IC188" s="37"/>
      <c r="ID188" s="37"/>
      <c r="IE188" s="37"/>
      <c r="IF188" s="37"/>
      <c r="IG188" s="37"/>
      <c r="IH188" s="37"/>
      <c r="II188" s="37"/>
      <c r="IJ188" s="37"/>
      <c r="IK188" s="37"/>
      <c r="IL188" s="37"/>
      <c r="IM188" s="37"/>
      <c r="IN188" s="37"/>
      <c r="IO188" s="37"/>
      <c r="IP188" s="37"/>
      <c r="IQ188" s="37"/>
      <c r="IR188" s="37"/>
      <c r="IS188" s="37"/>
      <c r="IT188" s="37"/>
      <c r="IU188" s="37"/>
      <c r="IV188" s="37"/>
    </row>
    <row r="189" spans="1:256" s="57" customFormat="1" ht="6.75" customHeight="1">
      <c r="A189" s="458"/>
      <c r="B189" s="454"/>
      <c r="C189" s="309"/>
      <c r="D189" s="455"/>
      <c r="E189" s="456"/>
      <c r="F189" s="457"/>
      <c r="G189" s="532"/>
      <c r="H189" s="597"/>
      <c r="I189" s="137"/>
      <c r="J189" s="137"/>
      <c r="K189" s="137"/>
      <c r="L189" s="137"/>
      <c r="M189" s="137"/>
      <c r="N189" s="137"/>
    </row>
    <row r="190" spans="1:256" s="385" customFormat="1">
      <c r="A190" s="680" t="s">
        <v>15</v>
      </c>
      <c r="B190" s="459" t="s">
        <v>13</v>
      </c>
      <c r="C190" s="460"/>
      <c r="D190" s="461"/>
      <c r="E190" s="724"/>
      <c r="F190" s="462"/>
      <c r="G190" s="532"/>
      <c r="H190" s="599"/>
      <c r="I190" s="600"/>
      <c r="J190" s="600"/>
      <c r="K190" s="600"/>
      <c r="L190" s="600"/>
      <c r="M190" s="600"/>
      <c r="N190" s="600"/>
    </row>
    <row r="191" spans="1:256" s="385" customFormat="1" ht="6.75" customHeight="1">
      <c r="A191" s="463"/>
      <c r="B191" s="311"/>
      <c r="C191" s="464"/>
      <c r="D191" s="465"/>
      <c r="E191" s="469"/>
      <c r="F191" s="466"/>
      <c r="G191" s="532"/>
      <c r="H191" s="599"/>
      <c r="I191" s="600"/>
      <c r="J191" s="600"/>
      <c r="K191" s="600"/>
      <c r="L191" s="600"/>
      <c r="M191" s="600"/>
      <c r="N191" s="600"/>
    </row>
    <row r="192" spans="1:256" s="385" customFormat="1">
      <c r="A192" s="457">
        <v>1.1000000000000001</v>
      </c>
      <c r="B192" s="311" t="s">
        <v>165</v>
      </c>
      <c r="C192" s="464"/>
      <c r="D192" s="465"/>
      <c r="E192" s="469"/>
      <c r="F192" s="466"/>
      <c r="G192" s="532"/>
      <c r="H192" s="599"/>
      <c r="I192" s="600"/>
      <c r="J192" s="600"/>
      <c r="K192" s="600"/>
      <c r="L192" s="600"/>
      <c r="M192" s="600"/>
      <c r="N192" s="600"/>
    </row>
    <row r="193" spans="1:14" s="385" customFormat="1">
      <c r="A193" s="467" t="s">
        <v>164</v>
      </c>
      <c r="B193" s="304" t="s">
        <v>166</v>
      </c>
      <c r="C193" s="226">
        <v>1250</v>
      </c>
      <c r="D193" s="199" t="s">
        <v>10</v>
      </c>
      <c r="E193" s="469"/>
      <c r="F193" s="470">
        <f t="shared" ref="F193:F207" si="7">ROUND(E193*C193,2)</f>
        <v>0</v>
      </c>
      <c r="G193" s="532"/>
      <c r="H193" s="599"/>
      <c r="I193" s="600"/>
      <c r="J193" s="600"/>
      <c r="K193" s="600"/>
      <c r="L193" s="600"/>
      <c r="M193" s="600"/>
      <c r="N193" s="600"/>
    </row>
    <row r="194" spans="1:14" s="385" customFormat="1" ht="25.5">
      <c r="A194" s="507" t="s">
        <v>167</v>
      </c>
      <c r="B194" s="304" t="s">
        <v>238</v>
      </c>
      <c r="C194" s="226">
        <v>315</v>
      </c>
      <c r="D194" s="199" t="s">
        <v>10</v>
      </c>
      <c r="E194" s="469"/>
      <c r="F194" s="470">
        <f t="shared" si="7"/>
        <v>0</v>
      </c>
      <c r="G194" s="532"/>
      <c r="H194" s="599"/>
      <c r="I194" s="600"/>
      <c r="J194" s="600"/>
      <c r="K194" s="600"/>
      <c r="L194" s="600"/>
      <c r="M194" s="600"/>
      <c r="N194" s="600"/>
    </row>
    <row r="195" spans="1:14" s="385" customFormat="1" ht="6.75" customHeight="1">
      <c r="A195" s="463"/>
      <c r="B195" s="311"/>
      <c r="C195" s="226">
        <v>0</v>
      </c>
      <c r="D195" s="465"/>
      <c r="E195" s="469"/>
      <c r="F195" s="470">
        <f t="shared" si="7"/>
        <v>0</v>
      </c>
      <c r="G195" s="532"/>
      <c r="H195" s="599"/>
      <c r="I195" s="600"/>
      <c r="J195" s="600"/>
      <c r="K195" s="600"/>
      <c r="L195" s="600"/>
      <c r="M195" s="600"/>
      <c r="N195" s="600"/>
    </row>
    <row r="196" spans="1:14" s="385" customFormat="1">
      <c r="A196" s="457">
        <v>1.2</v>
      </c>
      <c r="B196" s="471" t="s">
        <v>168</v>
      </c>
      <c r="C196" s="226">
        <v>0</v>
      </c>
      <c r="D196" s="199"/>
      <c r="E196" s="469"/>
      <c r="F196" s="470">
        <f t="shared" si="7"/>
        <v>0</v>
      </c>
      <c r="G196" s="532"/>
      <c r="H196" s="599"/>
      <c r="I196" s="600"/>
      <c r="J196" s="600"/>
      <c r="K196" s="600"/>
      <c r="L196" s="600"/>
      <c r="M196" s="600"/>
      <c r="N196" s="600"/>
    </row>
    <row r="197" spans="1:14" s="385" customFormat="1">
      <c r="A197" s="467" t="s">
        <v>172</v>
      </c>
      <c r="B197" s="302" t="s">
        <v>169</v>
      </c>
      <c r="C197" s="226">
        <v>1000</v>
      </c>
      <c r="D197" s="199" t="s">
        <v>12</v>
      </c>
      <c r="E197" s="469"/>
      <c r="F197" s="470">
        <f t="shared" si="7"/>
        <v>0</v>
      </c>
      <c r="G197" s="532"/>
      <c r="H197" s="599"/>
      <c r="I197" s="600"/>
      <c r="J197" s="600"/>
      <c r="K197" s="600"/>
      <c r="L197" s="600"/>
      <c r="M197" s="600"/>
      <c r="N197" s="600"/>
    </row>
    <row r="198" spans="1:14" s="386" customFormat="1">
      <c r="A198" s="467" t="s">
        <v>180</v>
      </c>
      <c r="B198" s="304" t="s">
        <v>170</v>
      </c>
      <c r="C198" s="226">
        <v>1250</v>
      </c>
      <c r="D198" s="199" t="s">
        <v>9</v>
      </c>
      <c r="E198" s="469"/>
      <c r="F198" s="470">
        <f t="shared" si="7"/>
        <v>0</v>
      </c>
      <c r="G198" s="532"/>
      <c r="H198" s="599"/>
      <c r="I198" s="600"/>
      <c r="J198" s="600"/>
      <c r="K198" s="600"/>
      <c r="L198" s="600"/>
      <c r="M198" s="600"/>
      <c r="N198" s="600"/>
    </row>
    <row r="199" spans="1:14" s="385" customFormat="1" ht="8.25" customHeight="1">
      <c r="A199" s="467"/>
      <c r="B199" s="304"/>
      <c r="C199" s="226">
        <v>0</v>
      </c>
      <c r="D199" s="199"/>
      <c r="E199" s="469"/>
      <c r="F199" s="470">
        <f t="shared" si="7"/>
        <v>0</v>
      </c>
      <c r="G199" s="532"/>
      <c r="H199" s="599"/>
      <c r="I199" s="600"/>
      <c r="J199" s="600"/>
      <c r="K199" s="600"/>
      <c r="L199" s="600"/>
      <c r="M199" s="600"/>
      <c r="N199" s="600"/>
    </row>
    <row r="200" spans="1:14" s="385" customFormat="1" ht="12.75" customHeight="1">
      <c r="A200" s="457">
        <v>1.3</v>
      </c>
      <c r="B200" s="471" t="s">
        <v>171</v>
      </c>
      <c r="C200" s="226">
        <v>0</v>
      </c>
      <c r="D200" s="472"/>
      <c r="E200" s="473"/>
      <c r="F200" s="470">
        <f t="shared" si="7"/>
        <v>0</v>
      </c>
      <c r="G200" s="532"/>
      <c r="H200" s="599"/>
      <c r="I200" s="600"/>
      <c r="J200" s="600"/>
      <c r="K200" s="600"/>
      <c r="L200" s="600"/>
      <c r="M200" s="600"/>
      <c r="N200" s="600"/>
    </row>
    <row r="201" spans="1:14" s="385" customFormat="1">
      <c r="A201" s="467" t="s">
        <v>213</v>
      </c>
      <c r="B201" s="471" t="s">
        <v>173</v>
      </c>
      <c r="C201" s="226">
        <v>0</v>
      </c>
      <c r="D201" s="472"/>
      <c r="E201" s="473"/>
      <c r="F201" s="470">
        <f t="shared" si="7"/>
        <v>0</v>
      </c>
      <c r="G201" s="532"/>
      <c r="H201" s="599"/>
      <c r="I201" s="600"/>
      <c r="J201" s="600"/>
      <c r="K201" s="600"/>
      <c r="L201" s="600"/>
      <c r="M201" s="600"/>
      <c r="N201" s="600"/>
    </row>
    <row r="202" spans="1:14" s="385" customFormat="1">
      <c r="A202" s="467" t="s">
        <v>214</v>
      </c>
      <c r="B202" s="304" t="s">
        <v>174</v>
      </c>
      <c r="C202" s="226">
        <v>200</v>
      </c>
      <c r="D202" s="199" t="s">
        <v>9</v>
      </c>
      <c r="E202" s="469"/>
      <c r="F202" s="470">
        <f t="shared" si="7"/>
        <v>0</v>
      </c>
      <c r="G202" s="532"/>
      <c r="H202" s="599"/>
      <c r="I202" s="600"/>
      <c r="J202" s="600"/>
      <c r="K202" s="600"/>
      <c r="L202" s="600"/>
      <c r="M202" s="600"/>
      <c r="N202" s="600"/>
    </row>
    <row r="203" spans="1:14" s="385" customFormat="1">
      <c r="A203" s="467" t="s">
        <v>215</v>
      </c>
      <c r="B203" s="304" t="s">
        <v>175</v>
      </c>
      <c r="C203" s="226">
        <v>100</v>
      </c>
      <c r="D203" s="199" t="s">
        <v>9</v>
      </c>
      <c r="E203" s="469"/>
      <c r="F203" s="470">
        <f t="shared" si="7"/>
        <v>0</v>
      </c>
      <c r="G203" s="532"/>
      <c r="H203" s="599"/>
      <c r="I203" s="600"/>
      <c r="J203" s="600"/>
      <c r="K203" s="600"/>
      <c r="L203" s="600"/>
      <c r="M203" s="600"/>
      <c r="N203" s="600"/>
    </row>
    <row r="204" spans="1:14" s="385" customFormat="1">
      <c r="A204" s="467" t="s">
        <v>216</v>
      </c>
      <c r="B204" s="304" t="s">
        <v>176</v>
      </c>
      <c r="C204" s="226">
        <v>100</v>
      </c>
      <c r="D204" s="199" t="s">
        <v>9</v>
      </c>
      <c r="E204" s="469"/>
      <c r="F204" s="470">
        <f t="shared" si="7"/>
        <v>0</v>
      </c>
      <c r="G204" s="532"/>
      <c r="H204" s="599"/>
      <c r="I204" s="600"/>
      <c r="J204" s="600"/>
      <c r="K204" s="600"/>
      <c r="L204" s="600"/>
      <c r="M204" s="600"/>
      <c r="N204" s="600"/>
    </row>
    <row r="205" spans="1:14" s="385" customFormat="1">
      <c r="A205" s="467" t="s">
        <v>217</v>
      </c>
      <c r="B205" s="304" t="s">
        <v>177</v>
      </c>
      <c r="C205" s="226">
        <v>50</v>
      </c>
      <c r="D205" s="199" t="s">
        <v>9</v>
      </c>
      <c r="E205" s="469"/>
      <c r="F205" s="470">
        <f t="shared" si="7"/>
        <v>0</v>
      </c>
      <c r="G205" s="532"/>
      <c r="H205" s="599"/>
      <c r="I205" s="600"/>
      <c r="J205" s="600"/>
      <c r="K205" s="600"/>
      <c r="L205" s="600"/>
      <c r="M205" s="600"/>
      <c r="N205" s="600"/>
    </row>
    <row r="206" spans="1:14" s="385" customFormat="1">
      <c r="A206" s="467" t="s">
        <v>218</v>
      </c>
      <c r="B206" s="304" t="s">
        <v>178</v>
      </c>
      <c r="C206" s="226">
        <v>10</v>
      </c>
      <c r="D206" s="199" t="s">
        <v>9</v>
      </c>
      <c r="E206" s="469"/>
      <c r="F206" s="470">
        <f t="shared" si="7"/>
        <v>0</v>
      </c>
      <c r="G206" s="532"/>
      <c r="H206" s="599"/>
      <c r="I206" s="600"/>
      <c r="J206" s="600"/>
      <c r="K206" s="600"/>
      <c r="L206" s="600"/>
      <c r="M206" s="600"/>
      <c r="N206" s="600"/>
    </row>
    <row r="207" spans="1:14" s="385" customFormat="1" ht="13.5" customHeight="1">
      <c r="A207" s="467" t="s">
        <v>219</v>
      </c>
      <c r="B207" s="304" t="s">
        <v>179</v>
      </c>
      <c r="C207" s="226">
        <v>10</v>
      </c>
      <c r="D207" s="199" t="s">
        <v>9</v>
      </c>
      <c r="E207" s="469"/>
      <c r="F207" s="470">
        <f t="shared" si="7"/>
        <v>0</v>
      </c>
      <c r="G207" s="532"/>
      <c r="H207" s="599"/>
      <c r="I207" s="600"/>
      <c r="J207" s="600"/>
      <c r="K207" s="600"/>
      <c r="L207" s="600"/>
      <c r="M207" s="600"/>
      <c r="N207" s="600"/>
    </row>
    <row r="208" spans="1:14" s="385" customFormat="1" ht="6.75" customHeight="1">
      <c r="A208" s="467"/>
      <c r="B208" s="304"/>
      <c r="C208" s="226">
        <v>0</v>
      </c>
      <c r="D208" s="199"/>
      <c r="E208" s="469"/>
      <c r="F208" s="470"/>
      <c r="G208" s="532"/>
      <c r="H208" s="599"/>
      <c r="I208" s="600"/>
      <c r="J208" s="600"/>
      <c r="K208" s="600"/>
      <c r="L208" s="600"/>
      <c r="M208" s="600"/>
      <c r="N208" s="600"/>
    </row>
    <row r="209" spans="1:14" s="385" customFormat="1">
      <c r="A209" s="457">
        <v>1.4</v>
      </c>
      <c r="B209" s="471" t="s">
        <v>181</v>
      </c>
      <c r="C209" s="226">
        <v>0</v>
      </c>
      <c r="D209" s="472"/>
      <c r="E209" s="473"/>
      <c r="F209" s="470"/>
      <c r="G209" s="532"/>
      <c r="H209" s="599"/>
      <c r="I209" s="600"/>
      <c r="J209" s="600"/>
      <c r="K209" s="600"/>
      <c r="L209" s="600"/>
      <c r="M209" s="600"/>
      <c r="N209" s="600"/>
    </row>
    <row r="210" spans="1:14" s="385" customFormat="1">
      <c r="A210" s="467" t="s">
        <v>220</v>
      </c>
      <c r="B210" s="304" t="s">
        <v>182</v>
      </c>
      <c r="C210" s="226">
        <v>400</v>
      </c>
      <c r="D210" s="199" t="s">
        <v>4</v>
      </c>
      <c r="E210" s="469"/>
      <c r="F210" s="470">
        <f t="shared" ref="F210:F226" si="8">ROUND(E210*C210,2)</f>
        <v>0</v>
      </c>
      <c r="G210" s="532"/>
      <c r="H210" s="599"/>
      <c r="I210" s="600"/>
      <c r="J210" s="600"/>
      <c r="K210" s="600"/>
      <c r="L210" s="600"/>
      <c r="M210" s="600"/>
      <c r="N210" s="600"/>
    </row>
    <row r="211" spans="1:14" s="385" customFormat="1">
      <c r="A211" s="467" t="s">
        <v>221</v>
      </c>
      <c r="B211" s="304" t="s">
        <v>183</v>
      </c>
      <c r="C211" s="226">
        <v>200</v>
      </c>
      <c r="D211" s="199" t="s">
        <v>4</v>
      </c>
      <c r="E211" s="469"/>
      <c r="F211" s="470">
        <f t="shared" si="8"/>
        <v>0</v>
      </c>
      <c r="G211" s="532"/>
      <c r="H211" s="599"/>
      <c r="I211" s="600"/>
      <c r="J211" s="600"/>
      <c r="K211" s="600"/>
      <c r="L211" s="600"/>
      <c r="M211" s="600"/>
      <c r="N211" s="600"/>
    </row>
    <row r="212" spans="1:14" s="385" customFormat="1">
      <c r="A212" s="467" t="s">
        <v>222</v>
      </c>
      <c r="B212" s="304" t="s">
        <v>184</v>
      </c>
      <c r="C212" s="226">
        <v>200</v>
      </c>
      <c r="D212" s="199" t="s">
        <v>4</v>
      </c>
      <c r="E212" s="469"/>
      <c r="F212" s="470">
        <f t="shared" si="8"/>
        <v>0</v>
      </c>
      <c r="G212" s="532"/>
      <c r="H212" s="599"/>
      <c r="I212" s="600"/>
      <c r="J212" s="600"/>
      <c r="K212" s="600"/>
      <c r="L212" s="600"/>
      <c r="M212" s="600"/>
      <c r="N212" s="600"/>
    </row>
    <row r="213" spans="1:14" s="385" customFormat="1">
      <c r="A213" s="467" t="s">
        <v>223</v>
      </c>
      <c r="B213" s="304" t="s">
        <v>185</v>
      </c>
      <c r="C213" s="226">
        <v>100</v>
      </c>
      <c r="D213" s="199" t="s">
        <v>4</v>
      </c>
      <c r="E213" s="469"/>
      <c r="F213" s="470">
        <f t="shared" si="8"/>
        <v>0</v>
      </c>
      <c r="G213" s="532"/>
      <c r="H213" s="599"/>
      <c r="I213" s="600"/>
      <c r="J213" s="600"/>
      <c r="K213" s="600"/>
      <c r="L213" s="600"/>
      <c r="M213" s="600"/>
      <c r="N213" s="600"/>
    </row>
    <row r="214" spans="1:14" s="385" customFormat="1">
      <c r="A214" s="467" t="s">
        <v>224</v>
      </c>
      <c r="B214" s="304" t="s">
        <v>186</v>
      </c>
      <c r="C214" s="226">
        <v>20</v>
      </c>
      <c r="D214" s="199" t="s">
        <v>4</v>
      </c>
      <c r="E214" s="469"/>
      <c r="F214" s="470">
        <f t="shared" si="8"/>
        <v>0</v>
      </c>
      <c r="G214" s="532"/>
      <c r="H214" s="599"/>
      <c r="I214" s="600"/>
      <c r="J214" s="600"/>
      <c r="K214" s="600"/>
      <c r="L214" s="600"/>
      <c r="M214" s="600"/>
      <c r="N214" s="600"/>
    </row>
    <row r="215" spans="1:14" s="385" customFormat="1">
      <c r="A215" s="467" t="s">
        <v>225</v>
      </c>
      <c r="B215" s="304" t="s">
        <v>187</v>
      </c>
      <c r="C215" s="226">
        <v>20</v>
      </c>
      <c r="D215" s="199" t="s">
        <v>4</v>
      </c>
      <c r="E215" s="469"/>
      <c r="F215" s="470">
        <f t="shared" si="8"/>
        <v>0</v>
      </c>
      <c r="G215" s="532"/>
      <c r="H215" s="599"/>
      <c r="I215" s="600"/>
      <c r="J215" s="600"/>
      <c r="K215" s="600"/>
      <c r="L215" s="600"/>
      <c r="M215" s="600"/>
      <c r="N215" s="600"/>
    </row>
    <row r="216" spans="1:14" s="385" customFormat="1" ht="9" customHeight="1">
      <c r="A216" s="467"/>
      <c r="B216" s="304"/>
      <c r="C216" s="226">
        <v>0</v>
      </c>
      <c r="D216" s="199"/>
      <c r="E216" s="469"/>
      <c r="F216" s="470">
        <f t="shared" si="8"/>
        <v>0</v>
      </c>
      <c r="G216" s="532"/>
      <c r="H216" s="599"/>
      <c r="I216" s="600"/>
      <c r="J216" s="600"/>
      <c r="K216" s="600"/>
      <c r="L216" s="600"/>
      <c r="M216" s="600"/>
      <c r="N216" s="600"/>
    </row>
    <row r="217" spans="1:14" s="385" customFormat="1">
      <c r="A217" s="457">
        <v>1.5</v>
      </c>
      <c r="B217" s="471" t="s">
        <v>110</v>
      </c>
      <c r="C217" s="226">
        <v>0</v>
      </c>
      <c r="D217" s="472"/>
      <c r="E217" s="473"/>
      <c r="F217" s="470">
        <f t="shared" si="8"/>
        <v>0</v>
      </c>
      <c r="G217" s="532"/>
      <c r="H217" s="599"/>
      <c r="I217" s="600"/>
      <c r="J217" s="600"/>
      <c r="K217" s="600"/>
      <c r="L217" s="600"/>
      <c r="M217" s="600"/>
      <c r="N217" s="600"/>
    </row>
    <row r="218" spans="1:14" s="385" customFormat="1">
      <c r="A218" s="467" t="s">
        <v>226</v>
      </c>
      <c r="B218" s="304" t="s">
        <v>188</v>
      </c>
      <c r="C218" s="226">
        <v>60</v>
      </c>
      <c r="D218" s="199" t="s">
        <v>34</v>
      </c>
      <c r="E218" s="469"/>
      <c r="F218" s="470">
        <f t="shared" si="8"/>
        <v>0</v>
      </c>
      <c r="G218" s="532"/>
      <c r="H218" s="599"/>
      <c r="I218" s="600"/>
      <c r="J218" s="600"/>
      <c r="K218" s="600"/>
      <c r="L218" s="600"/>
      <c r="M218" s="600"/>
      <c r="N218" s="600"/>
    </row>
    <row r="219" spans="1:14" s="385" customFormat="1">
      <c r="A219" s="467" t="s">
        <v>227</v>
      </c>
      <c r="B219" s="304" t="s">
        <v>189</v>
      </c>
      <c r="C219" s="226">
        <v>60</v>
      </c>
      <c r="D219" s="199" t="s">
        <v>34</v>
      </c>
      <c r="E219" s="469"/>
      <c r="F219" s="470">
        <f t="shared" si="8"/>
        <v>0</v>
      </c>
      <c r="G219" s="532"/>
      <c r="H219" s="599"/>
      <c r="I219" s="600"/>
      <c r="J219" s="600"/>
      <c r="K219" s="600"/>
      <c r="L219" s="600"/>
      <c r="M219" s="600"/>
      <c r="N219" s="600"/>
    </row>
    <row r="220" spans="1:14" s="385" customFormat="1" ht="5.25" customHeight="1">
      <c r="A220" s="467"/>
      <c r="B220" s="304"/>
      <c r="C220" s="226">
        <v>0</v>
      </c>
      <c r="D220" s="199"/>
      <c r="E220" s="469"/>
      <c r="F220" s="470">
        <f t="shared" si="8"/>
        <v>0</v>
      </c>
      <c r="G220" s="532"/>
      <c r="H220" s="599"/>
      <c r="I220" s="600"/>
      <c r="J220" s="600"/>
      <c r="K220" s="600"/>
      <c r="L220" s="600"/>
      <c r="M220" s="600"/>
      <c r="N220" s="600"/>
    </row>
    <row r="221" spans="1:14" s="385" customFormat="1">
      <c r="A221" s="457">
        <v>1.6</v>
      </c>
      <c r="B221" s="471" t="s">
        <v>190</v>
      </c>
      <c r="C221" s="226">
        <v>0</v>
      </c>
      <c r="D221" s="472"/>
      <c r="E221" s="473"/>
      <c r="F221" s="470">
        <f t="shared" si="8"/>
        <v>0</v>
      </c>
      <c r="G221" s="532"/>
      <c r="H221" s="599"/>
      <c r="I221" s="600"/>
      <c r="J221" s="600"/>
      <c r="K221" s="600"/>
      <c r="L221" s="600"/>
      <c r="M221" s="600"/>
      <c r="N221" s="600"/>
    </row>
    <row r="222" spans="1:14" s="385" customFormat="1">
      <c r="A222" s="467" t="s">
        <v>228</v>
      </c>
      <c r="B222" s="304" t="s">
        <v>191</v>
      </c>
      <c r="C222" s="226">
        <v>80</v>
      </c>
      <c r="D222" s="199" t="s">
        <v>34</v>
      </c>
      <c r="E222" s="469"/>
      <c r="F222" s="470">
        <f t="shared" si="8"/>
        <v>0</v>
      </c>
      <c r="G222" s="532"/>
      <c r="H222" s="599"/>
      <c r="I222" s="600"/>
      <c r="J222" s="600"/>
      <c r="K222" s="600"/>
      <c r="L222" s="600"/>
      <c r="M222" s="600"/>
      <c r="N222" s="600"/>
    </row>
    <row r="223" spans="1:14" s="385" customFormat="1">
      <c r="A223" s="467" t="s">
        <v>229</v>
      </c>
      <c r="B223" s="340" t="s">
        <v>192</v>
      </c>
      <c r="C223" s="226">
        <v>40</v>
      </c>
      <c r="D223" s="199" t="s">
        <v>34</v>
      </c>
      <c r="E223" s="469"/>
      <c r="F223" s="470">
        <f t="shared" si="8"/>
        <v>0</v>
      </c>
      <c r="G223" s="532"/>
      <c r="H223" s="599"/>
      <c r="I223" s="600"/>
      <c r="J223" s="600"/>
      <c r="K223" s="600"/>
      <c r="L223" s="600"/>
      <c r="M223" s="600"/>
      <c r="N223" s="600"/>
    </row>
    <row r="224" spans="1:14" s="385" customFormat="1">
      <c r="A224" s="467" t="s">
        <v>230</v>
      </c>
      <c r="B224" s="340" t="s">
        <v>193</v>
      </c>
      <c r="C224" s="226">
        <v>30</v>
      </c>
      <c r="D224" s="199" t="s">
        <v>34</v>
      </c>
      <c r="E224" s="469"/>
      <c r="F224" s="470">
        <f t="shared" si="8"/>
        <v>0</v>
      </c>
      <c r="G224" s="532"/>
      <c r="H224" s="599"/>
      <c r="I224" s="600"/>
      <c r="J224" s="600"/>
      <c r="K224" s="600"/>
      <c r="L224" s="600"/>
      <c r="M224" s="600"/>
      <c r="N224" s="600"/>
    </row>
    <row r="225" spans="1:256" s="157" customFormat="1">
      <c r="A225" s="400"/>
      <c r="B225" s="343" t="s">
        <v>255</v>
      </c>
      <c r="C225" s="344"/>
      <c r="D225" s="151"/>
      <c r="E225" s="711"/>
      <c r="F225" s="329">
        <f>SUM(F193:F224)</f>
        <v>0</v>
      </c>
      <c r="G225" s="532"/>
      <c r="H225" s="124"/>
      <c r="I225" s="556"/>
      <c r="J225" s="113"/>
      <c r="K225" s="125"/>
      <c r="L225" s="125"/>
      <c r="M225" s="125"/>
      <c r="N225" s="12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  <c r="EW225" s="35"/>
      <c r="EX225" s="35"/>
      <c r="EY225" s="35"/>
      <c r="EZ225" s="35"/>
      <c r="FA225" s="35"/>
      <c r="FB225" s="35"/>
      <c r="FC225" s="35"/>
      <c r="FD225" s="35"/>
      <c r="FE225" s="35"/>
      <c r="FF225" s="35"/>
      <c r="FG225" s="35"/>
      <c r="FH225" s="35"/>
      <c r="FI225" s="35"/>
      <c r="FJ225" s="35"/>
      <c r="FK225" s="35"/>
      <c r="FL225" s="35"/>
      <c r="FM225" s="35"/>
      <c r="FN225" s="35"/>
      <c r="FO225" s="35"/>
      <c r="FP225" s="35"/>
      <c r="FQ225" s="35"/>
      <c r="FR225" s="35"/>
      <c r="FS225" s="35"/>
      <c r="FT225" s="35"/>
      <c r="FU225" s="35"/>
      <c r="FV225" s="35"/>
      <c r="FW225" s="35"/>
      <c r="FX225" s="35"/>
      <c r="FY225" s="35"/>
      <c r="FZ225" s="35"/>
      <c r="GA225" s="35"/>
      <c r="GB225" s="35"/>
      <c r="GC225" s="35"/>
      <c r="GD225" s="35"/>
      <c r="GE225" s="35"/>
      <c r="GF225" s="35"/>
      <c r="GG225" s="35"/>
      <c r="GH225" s="35"/>
      <c r="GI225" s="35"/>
      <c r="GJ225" s="35"/>
      <c r="GK225" s="35"/>
      <c r="GL225" s="35"/>
      <c r="GM225" s="35"/>
      <c r="GN225" s="35"/>
      <c r="GO225" s="35"/>
      <c r="GP225" s="35"/>
      <c r="GQ225" s="35"/>
      <c r="GR225" s="35"/>
      <c r="GS225" s="35"/>
      <c r="GT225" s="35"/>
      <c r="GU225" s="35"/>
      <c r="GV225" s="35"/>
      <c r="GW225" s="35"/>
      <c r="GX225" s="35"/>
      <c r="GY225" s="35"/>
      <c r="GZ225" s="35"/>
      <c r="HA225" s="35"/>
      <c r="HB225" s="35"/>
      <c r="HC225" s="35"/>
      <c r="HD225" s="35"/>
      <c r="HE225" s="35"/>
      <c r="HF225" s="35"/>
      <c r="HG225" s="35"/>
      <c r="HH225" s="35"/>
      <c r="HI225" s="35"/>
      <c r="HJ225" s="35"/>
      <c r="HK225" s="35"/>
      <c r="HL225" s="35"/>
      <c r="HM225" s="35"/>
      <c r="HN225" s="35"/>
      <c r="HO225" s="35"/>
      <c r="HP225" s="35"/>
      <c r="HQ225" s="35"/>
      <c r="HR225" s="35"/>
      <c r="HS225" s="35"/>
      <c r="HT225" s="35"/>
      <c r="HU225" s="35"/>
      <c r="HV225" s="35"/>
      <c r="HW225" s="35"/>
      <c r="HX225" s="35"/>
      <c r="HY225" s="35"/>
      <c r="HZ225" s="35"/>
      <c r="IA225" s="35"/>
      <c r="IB225" s="35"/>
      <c r="IC225" s="35"/>
      <c r="ID225" s="35"/>
      <c r="IE225" s="35"/>
      <c r="IF225" s="35"/>
      <c r="IG225" s="35"/>
      <c r="IH225" s="35"/>
      <c r="II225" s="35"/>
      <c r="IJ225" s="35"/>
      <c r="IK225" s="35"/>
      <c r="IL225" s="35"/>
      <c r="IM225" s="35"/>
      <c r="IN225" s="35"/>
      <c r="IO225" s="35"/>
      <c r="IP225" s="35"/>
      <c r="IQ225" s="35"/>
      <c r="IR225" s="35"/>
      <c r="IS225" s="35"/>
      <c r="IT225" s="35"/>
      <c r="IU225" s="35"/>
      <c r="IV225" s="35"/>
    </row>
    <row r="226" spans="1:256" s="57" customFormat="1" ht="12.75" customHeight="1">
      <c r="A226" s="474"/>
      <c r="B226" s="200"/>
      <c r="C226" s="475"/>
      <c r="D226" s="200"/>
      <c r="E226" s="725"/>
      <c r="F226" s="470">
        <f t="shared" si="8"/>
        <v>0</v>
      </c>
      <c r="G226" s="532"/>
      <c r="H226" s="597"/>
      <c r="I226" s="137"/>
      <c r="J226" s="137"/>
      <c r="K226" s="137"/>
      <c r="L226" s="137"/>
      <c r="M226" s="137"/>
      <c r="N226" s="137"/>
    </row>
    <row r="227" spans="1:256" s="431" customFormat="1" ht="12.75" customHeight="1">
      <c r="A227" s="681" t="s">
        <v>16</v>
      </c>
      <c r="B227" s="476" t="s">
        <v>212</v>
      </c>
      <c r="C227" s="263"/>
      <c r="D227" s="296"/>
      <c r="E227" s="726"/>
      <c r="F227" s="477">
        <f t="shared" ref="F227:F234" si="9">ROUND(C227*E227,2)</f>
        <v>0</v>
      </c>
      <c r="G227" s="532"/>
      <c r="I227" s="600"/>
      <c r="K227" s="601"/>
    </row>
    <row r="228" spans="1:256" s="15" customFormat="1" ht="15" customHeight="1">
      <c r="A228" s="478">
        <v>1</v>
      </c>
      <c r="B228" s="227" t="s">
        <v>139</v>
      </c>
      <c r="C228" s="479">
        <v>3583.55</v>
      </c>
      <c r="D228" s="266" t="s">
        <v>10</v>
      </c>
      <c r="E228" s="727"/>
      <c r="F228" s="480">
        <f t="shared" si="9"/>
        <v>0</v>
      </c>
      <c r="G228" s="532"/>
      <c r="H228" s="299"/>
      <c r="I228" s="63"/>
      <c r="J228" s="66"/>
      <c r="K228" s="51"/>
    </row>
    <row r="229" spans="1:256" s="15" customFormat="1" ht="25.5" customHeight="1">
      <c r="A229" s="481">
        <v>2</v>
      </c>
      <c r="B229" s="227" t="s">
        <v>239</v>
      </c>
      <c r="C229" s="479">
        <v>4300.26</v>
      </c>
      <c r="D229" s="266" t="s">
        <v>10</v>
      </c>
      <c r="E229" s="727"/>
      <c r="F229" s="480">
        <f t="shared" si="9"/>
        <v>0</v>
      </c>
      <c r="G229" s="532"/>
      <c r="H229" s="299"/>
      <c r="I229" s="56"/>
      <c r="K229" s="51"/>
    </row>
    <row r="230" spans="1:256" s="431" customFormat="1" ht="25.5" customHeight="1">
      <c r="A230" s="481">
        <v>3</v>
      </c>
      <c r="B230" s="297" t="s">
        <v>140</v>
      </c>
      <c r="C230" s="468">
        <v>4837.79</v>
      </c>
      <c r="D230" s="300" t="s">
        <v>10</v>
      </c>
      <c r="E230" s="728"/>
      <c r="F230" s="301">
        <f t="shared" si="9"/>
        <v>0</v>
      </c>
      <c r="G230" s="532"/>
      <c r="H230" s="482"/>
      <c r="I230" s="602"/>
    </row>
    <row r="231" spans="1:256" s="375" customFormat="1" ht="38.25" customHeight="1">
      <c r="A231" s="481">
        <v>4</v>
      </c>
      <c r="B231" s="483" t="s">
        <v>251</v>
      </c>
      <c r="C231" s="494">
        <v>4595.8999999999996</v>
      </c>
      <c r="D231" s="495" t="s">
        <v>10</v>
      </c>
      <c r="E231" s="729"/>
      <c r="F231" s="496">
        <f t="shared" si="9"/>
        <v>0</v>
      </c>
      <c r="G231" s="532"/>
      <c r="H231" s="431"/>
      <c r="I231" s="603"/>
      <c r="J231" s="431"/>
      <c r="K231" s="431"/>
      <c r="L231" s="431"/>
      <c r="M231" s="431"/>
      <c r="N231" s="431"/>
      <c r="Q231" s="26"/>
      <c r="R231" s="26"/>
      <c r="S231" s="26"/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1:256" s="375" customFormat="1">
      <c r="A232" s="478">
        <v>5</v>
      </c>
      <c r="B232" s="483" t="s">
        <v>141</v>
      </c>
      <c r="C232" s="484">
        <v>17917.75</v>
      </c>
      <c r="D232" s="485" t="s">
        <v>12</v>
      </c>
      <c r="E232" s="730"/>
      <c r="F232" s="486">
        <f t="shared" si="9"/>
        <v>0</v>
      </c>
      <c r="G232" s="532"/>
      <c r="H232" s="431"/>
      <c r="I232" s="603"/>
      <c r="J232" s="431"/>
      <c r="K232" s="431"/>
      <c r="L232" s="431"/>
      <c r="M232" s="431"/>
      <c r="N232" s="431"/>
      <c r="Q232" s="90"/>
      <c r="R232" s="90"/>
      <c r="S232" s="90"/>
      <c r="T232" s="90" t="s">
        <v>99</v>
      </c>
      <c r="U232" s="90"/>
      <c r="V232" s="90" t="s">
        <v>100</v>
      </c>
      <c r="W232" s="90"/>
      <c r="X232" s="90" t="s">
        <v>101</v>
      </c>
      <c r="Y232" s="90"/>
      <c r="Z232" s="90" t="s">
        <v>137</v>
      </c>
      <c r="AA232" s="90"/>
      <c r="AB232" s="405"/>
    </row>
    <row r="233" spans="1:256" s="431" customFormat="1" ht="25.5" customHeight="1">
      <c r="A233" s="481">
        <v>6</v>
      </c>
      <c r="B233" s="297" t="s">
        <v>204</v>
      </c>
      <c r="C233" s="263">
        <v>17917.75</v>
      </c>
      <c r="D233" s="199" t="s">
        <v>12</v>
      </c>
      <c r="E233" s="701"/>
      <c r="F233" s="477">
        <f t="shared" si="9"/>
        <v>0</v>
      </c>
      <c r="G233" s="532"/>
      <c r="I233" s="603"/>
      <c r="Q233" s="228" t="s">
        <v>102</v>
      </c>
      <c r="R233" s="90"/>
      <c r="S233" s="90"/>
      <c r="T233" s="80">
        <f>(1910.24)*2</f>
        <v>3820.48</v>
      </c>
      <c r="U233" s="90"/>
      <c r="V233" s="80">
        <f>(5779.61)*2</f>
        <v>11559.22</v>
      </c>
      <c r="W233" s="90"/>
      <c r="X233" s="80">
        <f>(1620.35)*2</f>
        <v>3240.7</v>
      </c>
      <c r="Y233" s="90"/>
      <c r="Z233" s="404">
        <f>+X233</f>
        <v>3240.7</v>
      </c>
      <c r="AA233" s="90"/>
      <c r="AB233" s="406"/>
    </row>
    <row r="234" spans="1:256" s="312" customFormat="1">
      <c r="A234" s="487">
        <v>7</v>
      </c>
      <c r="B234" s="488" t="s">
        <v>194</v>
      </c>
      <c r="C234" s="489">
        <v>25295.65</v>
      </c>
      <c r="D234" s="490" t="s">
        <v>142</v>
      </c>
      <c r="E234" s="731"/>
      <c r="F234" s="491">
        <f t="shared" si="9"/>
        <v>0</v>
      </c>
      <c r="G234" s="532"/>
      <c r="I234" s="603" t="s">
        <v>253</v>
      </c>
      <c r="Q234" s="228" t="s">
        <v>93</v>
      </c>
      <c r="R234" s="90"/>
      <c r="S234" s="90"/>
      <c r="T234" s="371">
        <f>(1910.24)*0.6</f>
        <v>1146.144</v>
      </c>
      <c r="U234" s="90"/>
      <c r="V234" s="371">
        <f>(5779.61)*0.6</f>
        <v>3467.7659999999996</v>
      </c>
      <c r="W234" s="90"/>
      <c r="X234" s="371">
        <f>(1620.35)*0.85</f>
        <v>1377.2974999999999</v>
      </c>
      <c r="Y234" s="90"/>
      <c r="Z234" s="119">
        <f>+X234</f>
        <v>1377.2974999999999</v>
      </c>
      <c r="AA234" s="90"/>
      <c r="AB234" s="407"/>
    </row>
    <row r="235" spans="1:256" s="157" customFormat="1">
      <c r="A235" s="366"/>
      <c r="B235" s="674" t="s">
        <v>258</v>
      </c>
      <c r="C235" s="152"/>
      <c r="D235" s="153"/>
      <c r="E235" s="732"/>
      <c r="F235" s="154">
        <f>SUM(F228:F234)</f>
        <v>0</v>
      </c>
      <c r="G235" s="532"/>
      <c r="H235" s="124"/>
      <c r="I235" s="156"/>
      <c r="J235" s="156"/>
      <c r="K235" s="156"/>
      <c r="L235" s="156"/>
      <c r="M235" s="156"/>
      <c r="N235" s="156"/>
      <c r="O235" s="156"/>
      <c r="P235" s="156"/>
      <c r="Q235" s="176" t="s">
        <v>96</v>
      </c>
      <c r="R235" s="110"/>
      <c r="S235" s="110"/>
      <c r="T235" s="381">
        <f>((1910.24)*0.6*0.2)*1.2</f>
        <v>275.07456000000002</v>
      </c>
      <c r="U235" s="376"/>
      <c r="V235" s="381">
        <f>((5779.61)*0.6*0.2)*1.2</f>
        <v>832.26383999999996</v>
      </c>
      <c r="W235" s="376"/>
      <c r="X235" s="381"/>
      <c r="Y235" s="376"/>
      <c r="Z235" s="378" t="e">
        <f>+#REF!*0.95</f>
        <v>#REF!</v>
      </c>
      <c r="AA235" s="376"/>
      <c r="AB235" s="409"/>
      <c r="AC235" s="156"/>
      <c r="AD235" s="156"/>
      <c r="AE235" s="156"/>
      <c r="AF235" s="156"/>
      <c r="AG235" s="156"/>
      <c r="AH235" s="156"/>
      <c r="AI235" s="156"/>
      <c r="AJ235" s="156"/>
      <c r="AK235" s="156"/>
      <c r="AL235" s="156"/>
      <c r="AM235" s="156"/>
      <c r="AN235" s="156"/>
      <c r="AO235" s="156"/>
      <c r="AP235" s="156"/>
      <c r="AQ235" s="156"/>
      <c r="AR235" s="156"/>
      <c r="AS235" s="156"/>
      <c r="AT235" s="156"/>
      <c r="AU235" s="156"/>
      <c r="AV235" s="156"/>
      <c r="AW235" s="156"/>
      <c r="AX235" s="156"/>
      <c r="AY235" s="156"/>
      <c r="AZ235" s="156"/>
      <c r="BA235" s="156"/>
      <c r="BB235" s="156"/>
      <c r="BC235" s="156"/>
      <c r="BD235" s="156"/>
      <c r="BE235" s="156"/>
      <c r="BF235" s="156"/>
      <c r="BG235" s="156"/>
      <c r="BH235" s="156"/>
      <c r="BI235" s="156"/>
      <c r="BJ235" s="156"/>
      <c r="BK235" s="156"/>
      <c r="BL235" s="156"/>
      <c r="BM235" s="156"/>
      <c r="BN235" s="156"/>
      <c r="BO235" s="156"/>
      <c r="BP235" s="156"/>
      <c r="BQ235" s="156"/>
      <c r="BR235" s="156"/>
      <c r="BS235" s="156"/>
      <c r="BT235" s="156"/>
      <c r="BU235" s="156"/>
      <c r="BV235" s="156"/>
      <c r="BW235" s="156"/>
      <c r="BX235" s="156"/>
      <c r="BY235" s="156"/>
      <c r="BZ235" s="156"/>
      <c r="CA235" s="156"/>
      <c r="CB235" s="156"/>
      <c r="CC235" s="156"/>
      <c r="CD235" s="156"/>
      <c r="CE235" s="156"/>
      <c r="CF235" s="156"/>
      <c r="CG235" s="156"/>
      <c r="CH235" s="156"/>
      <c r="CI235" s="156"/>
      <c r="CJ235" s="156"/>
      <c r="CK235" s="156"/>
      <c r="CL235" s="156"/>
      <c r="CM235" s="156"/>
      <c r="CN235" s="156"/>
      <c r="CO235" s="156"/>
      <c r="CP235" s="156"/>
      <c r="CQ235" s="156"/>
      <c r="CR235" s="156"/>
      <c r="CS235" s="156"/>
      <c r="CT235" s="156"/>
      <c r="CU235" s="156"/>
      <c r="CV235" s="156"/>
      <c r="CW235" s="156"/>
      <c r="CX235" s="156"/>
      <c r="CY235" s="156"/>
      <c r="CZ235" s="156"/>
      <c r="DA235" s="156"/>
      <c r="DB235" s="156"/>
      <c r="DC235" s="156"/>
      <c r="DD235" s="156"/>
      <c r="DE235" s="156"/>
      <c r="DF235" s="156"/>
      <c r="DG235" s="156"/>
      <c r="DH235" s="156"/>
      <c r="DI235" s="156"/>
      <c r="DJ235" s="156"/>
      <c r="DK235" s="156"/>
      <c r="DL235" s="156"/>
      <c r="DM235" s="156"/>
      <c r="DN235" s="156"/>
      <c r="DO235" s="156"/>
      <c r="DP235" s="156"/>
      <c r="DQ235" s="156"/>
      <c r="DR235" s="156"/>
      <c r="DS235" s="156"/>
      <c r="DT235" s="156"/>
      <c r="DU235" s="156"/>
      <c r="DV235" s="156"/>
      <c r="DW235" s="156"/>
      <c r="DX235" s="156"/>
      <c r="DY235" s="156"/>
      <c r="DZ235" s="156"/>
      <c r="EA235" s="156"/>
      <c r="EB235" s="156"/>
      <c r="EC235" s="156"/>
      <c r="ED235" s="156"/>
      <c r="EE235" s="156"/>
      <c r="EF235" s="156"/>
      <c r="EG235" s="156"/>
      <c r="EH235" s="156"/>
      <c r="EI235" s="156"/>
      <c r="EJ235" s="156"/>
      <c r="EK235" s="156"/>
      <c r="EL235" s="156"/>
      <c r="EM235" s="156"/>
      <c r="EN235" s="156"/>
      <c r="EO235" s="156"/>
      <c r="EP235" s="156"/>
      <c r="EQ235" s="156"/>
      <c r="ER235" s="156"/>
      <c r="ES235" s="156"/>
      <c r="ET235" s="156"/>
      <c r="EU235" s="156"/>
      <c r="EV235" s="156"/>
      <c r="EW235" s="156"/>
      <c r="EX235" s="156"/>
      <c r="EY235" s="156"/>
      <c r="EZ235" s="156"/>
      <c r="FA235" s="156"/>
      <c r="FB235" s="156"/>
      <c r="FC235" s="156"/>
      <c r="FD235" s="156"/>
      <c r="FE235" s="156"/>
      <c r="FF235" s="156"/>
      <c r="FG235" s="156"/>
      <c r="FH235" s="156"/>
      <c r="FI235" s="156"/>
      <c r="FJ235" s="156"/>
      <c r="FK235" s="156"/>
      <c r="FL235" s="156"/>
      <c r="FM235" s="156"/>
      <c r="FN235" s="156"/>
      <c r="FO235" s="156"/>
      <c r="FP235" s="156"/>
      <c r="FQ235" s="156"/>
      <c r="FR235" s="156"/>
      <c r="FS235" s="156"/>
      <c r="FT235" s="156"/>
      <c r="FU235" s="156"/>
      <c r="FV235" s="156"/>
      <c r="FW235" s="156"/>
      <c r="FX235" s="156"/>
      <c r="FY235" s="156"/>
      <c r="FZ235" s="156"/>
      <c r="GA235" s="156"/>
      <c r="GB235" s="156"/>
      <c r="GC235" s="156"/>
      <c r="GD235" s="156"/>
      <c r="GE235" s="156"/>
      <c r="GF235" s="156"/>
      <c r="GG235" s="156"/>
      <c r="GH235" s="156"/>
      <c r="GI235" s="156"/>
      <c r="GJ235" s="156"/>
      <c r="GK235" s="156"/>
      <c r="GL235" s="156"/>
      <c r="GM235" s="156"/>
      <c r="GN235" s="156"/>
      <c r="GO235" s="156"/>
      <c r="GP235" s="156"/>
      <c r="GQ235" s="156"/>
      <c r="GR235" s="156"/>
      <c r="GS235" s="156"/>
      <c r="GT235" s="156"/>
      <c r="GU235" s="156"/>
      <c r="GV235" s="156"/>
      <c r="GW235" s="156"/>
      <c r="GX235" s="156"/>
      <c r="GY235" s="156"/>
      <c r="GZ235" s="156"/>
      <c r="HA235" s="156"/>
      <c r="HB235" s="156"/>
      <c r="HC235" s="156"/>
      <c r="HD235" s="156"/>
      <c r="HE235" s="156"/>
      <c r="HF235" s="156"/>
      <c r="HG235" s="156"/>
      <c r="HH235" s="156"/>
      <c r="HI235" s="156"/>
      <c r="HJ235" s="156"/>
      <c r="HK235" s="156"/>
      <c r="HL235" s="156"/>
      <c r="HM235" s="156"/>
      <c r="HN235" s="156"/>
      <c r="HO235" s="156"/>
      <c r="HP235" s="156"/>
      <c r="HQ235" s="156"/>
      <c r="HR235" s="156"/>
      <c r="HS235" s="156"/>
      <c r="HT235" s="156"/>
      <c r="HU235" s="156"/>
      <c r="HV235" s="156"/>
      <c r="HW235" s="156"/>
      <c r="HX235" s="156"/>
      <c r="HY235" s="156"/>
      <c r="HZ235" s="156"/>
      <c r="IA235" s="156"/>
      <c r="IB235" s="156"/>
      <c r="IC235" s="156"/>
      <c r="ID235" s="156"/>
      <c r="IE235" s="156"/>
      <c r="IF235" s="156"/>
      <c r="IG235" s="156"/>
      <c r="IH235" s="156"/>
      <c r="II235" s="156"/>
      <c r="IJ235" s="156"/>
      <c r="IK235" s="156"/>
      <c r="IL235" s="156"/>
      <c r="IM235" s="156"/>
      <c r="IN235" s="156"/>
      <c r="IO235" s="156"/>
      <c r="IP235" s="156"/>
      <c r="IQ235" s="156"/>
      <c r="IR235" s="156"/>
      <c r="IS235" s="156"/>
      <c r="IT235" s="156"/>
      <c r="IU235" s="156"/>
      <c r="IV235" s="156"/>
    </row>
    <row r="236" spans="1:256" ht="9.75" customHeight="1">
      <c r="A236" s="359"/>
      <c r="B236" s="141"/>
      <c r="C236" s="346"/>
      <c r="D236" s="337"/>
      <c r="E236" s="722"/>
      <c r="F236" s="346"/>
      <c r="G236" s="532"/>
      <c r="H236" s="552"/>
      <c r="I236" s="73"/>
      <c r="J236" s="73"/>
      <c r="K236" s="73"/>
      <c r="L236" s="73"/>
      <c r="M236" s="73"/>
      <c r="N236" s="73"/>
      <c r="O236" s="73"/>
      <c r="P236" s="73"/>
      <c r="Q236" s="228" t="s">
        <v>94</v>
      </c>
      <c r="R236" s="90"/>
      <c r="S236" s="90"/>
      <c r="T236" s="372">
        <f>+T234*0.05*1.35</f>
        <v>77.364720000000005</v>
      </c>
      <c r="U236" s="90"/>
      <c r="V236" s="372">
        <f>+V234*0.05*1.35</f>
        <v>234.07420500000001</v>
      </c>
      <c r="W236" s="90"/>
      <c r="X236" s="372">
        <f>+X234*0.05*1.35</f>
        <v>92.967581250000009</v>
      </c>
      <c r="Y236" s="90"/>
      <c r="Z236" s="119">
        <f>+X236</f>
        <v>92.967581250000009</v>
      </c>
      <c r="AA236" s="90"/>
      <c r="AB236" s="405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73"/>
      <c r="AS236" s="73"/>
      <c r="AT236" s="73"/>
      <c r="AU236" s="73"/>
      <c r="AV236" s="73"/>
      <c r="AW236" s="73"/>
      <c r="AX236" s="73"/>
      <c r="AY236" s="73"/>
      <c r="AZ236" s="73"/>
      <c r="BA236" s="73"/>
      <c r="BB236" s="73"/>
      <c r="BC236" s="73"/>
      <c r="BD236" s="73"/>
      <c r="BE236" s="73"/>
      <c r="BF236" s="73"/>
      <c r="BG236" s="73"/>
      <c r="BH236" s="73"/>
      <c r="BI236" s="73"/>
      <c r="BJ236" s="73"/>
      <c r="BK236" s="73"/>
      <c r="BL236" s="73"/>
      <c r="BM236" s="73"/>
      <c r="BN236" s="73"/>
      <c r="BO236" s="73"/>
      <c r="BP236" s="73"/>
      <c r="BQ236" s="73"/>
      <c r="BR236" s="73"/>
      <c r="BS236" s="73"/>
      <c r="BT236" s="73"/>
      <c r="BU236" s="73"/>
      <c r="BV236" s="73"/>
      <c r="BW236" s="73"/>
      <c r="BX236" s="73"/>
      <c r="BY236" s="73"/>
      <c r="BZ236" s="73"/>
      <c r="CA236" s="73"/>
      <c r="CB236" s="73"/>
      <c r="CC236" s="73"/>
      <c r="CD236" s="73"/>
      <c r="CE236" s="73"/>
      <c r="CF236" s="73"/>
      <c r="CG236" s="73"/>
      <c r="CH236" s="73"/>
      <c r="CI236" s="73"/>
      <c r="CJ236" s="73"/>
      <c r="CK236" s="73"/>
      <c r="CL236" s="73"/>
      <c r="CM236" s="73"/>
      <c r="CN236" s="73"/>
      <c r="CO236" s="73"/>
      <c r="CP236" s="73"/>
      <c r="CQ236" s="73"/>
      <c r="CR236" s="73"/>
      <c r="CS236" s="73"/>
      <c r="CT236" s="73"/>
      <c r="CU236" s="73"/>
      <c r="CV236" s="73"/>
      <c r="CW236" s="73"/>
      <c r="CX236" s="73"/>
      <c r="CY236" s="73"/>
      <c r="CZ236" s="73"/>
      <c r="DA236" s="73"/>
      <c r="DB236" s="73"/>
      <c r="DC236" s="73"/>
      <c r="DD236" s="73"/>
      <c r="DE236" s="73"/>
      <c r="DF236" s="73"/>
      <c r="DG236" s="73"/>
      <c r="DH236" s="73"/>
      <c r="DI236" s="73"/>
      <c r="DJ236" s="73"/>
      <c r="DK236" s="73"/>
      <c r="DL236" s="73"/>
      <c r="DM236" s="73"/>
      <c r="DN236" s="73"/>
      <c r="DO236" s="73"/>
      <c r="DP236" s="73"/>
      <c r="DQ236" s="73"/>
      <c r="DR236" s="73"/>
      <c r="DS236" s="73"/>
      <c r="DT236" s="73"/>
      <c r="DU236" s="73"/>
      <c r="DV236" s="73"/>
      <c r="DW236" s="73"/>
      <c r="DX236" s="73"/>
      <c r="DY236" s="73"/>
      <c r="DZ236" s="73"/>
      <c r="EA236" s="73"/>
      <c r="EB236" s="73"/>
      <c r="EC236" s="73"/>
      <c r="ED236" s="73"/>
      <c r="EE236" s="73"/>
      <c r="EF236" s="73"/>
      <c r="EG236" s="73"/>
      <c r="EH236" s="73"/>
      <c r="EI236" s="73"/>
      <c r="EJ236" s="73"/>
      <c r="EK236" s="73"/>
      <c r="EL236" s="73"/>
      <c r="EM236" s="73"/>
      <c r="EN236" s="73"/>
      <c r="EO236" s="73"/>
      <c r="EP236" s="73"/>
      <c r="EQ236" s="73"/>
      <c r="ER236" s="73"/>
      <c r="ES236" s="73"/>
      <c r="ET236" s="73"/>
      <c r="EU236" s="73"/>
      <c r="EV236" s="73"/>
      <c r="EW236" s="73"/>
      <c r="EX236" s="73"/>
      <c r="EY236" s="73"/>
      <c r="EZ236" s="73"/>
      <c r="FA236" s="73"/>
      <c r="FB236" s="73"/>
      <c r="FC236" s="73"/>
      <c r="FD236" s="73"/>
      <c r="FE236" s="73"/>
      <c r="FF236" s="73"/>
      <c r="FG236" s="73"/>
      <c r="FH236" s="73"/>
      <c r="FI236" s="73"/>
      <c r="FJ236" s="73"/>
      <c r="FK236" s="73"/>
      <c r="FL236" s="73"/>
      <c r="FM236" s="73"/>
      <c r="FN236" s="73"/>
      <c r="FO236" s="73"/>
      <c r="FP236" s="73"/>
      <c r="FQ236" s="73"/>
      <c r="FR236" s="73"/>
      <c r="FS236" s="73"/>
      <c r="FT236" s="73"/>
      <c r="FU236" s="73"/>
      <c r="FV236" s="73"/>
      <c r="FW236" s="73"/>
      <c r="FX236" s="73"/>
      <c r="FY236" s="73"/>
      <c r="FZ236" s="73"/>
      <c r="GA236" s="73"/>
      <c r="GB236" s="73"/>
      <c r="GC236" s="73"/>
      <c r="GD236" s="73"/>
      <c r="GE236" s="73"/>
      <c r="GF236" s="73"/>
      <c r="GG236" s="73"/>
      <c r="GH236" s="73"/>
      <c r="GI236" s="73"/>
      <c r="GJ236" s="73"/>
      <c r="GK236" s="73"/>
      <c r="GL236" s="73"/>
      <c r="GM236" s="73"/>
      <c r="GN236" s="73"/>
      <c r="GO236" s="73"/>
      <c r="GP236" s="73"/>
      <c r="GQ236" s="73"/>
      <c r="GR236" s="73"/>
      <c r="GS236" s="73"/>
      <c r="GT236" s="73"/>
      <c r="GU236" s="73"/>
      <c r="GV236" s="73"/>
      <c r="GW236" s="73"/>
      <c r="GX236" s="73"/>
      <c r="GY236" s="73"/>
      <c r="GZ236" s="73"/>
      <c r="HA236" s="73"/>
      <c r="HB236" s="73"/>
      <c r="HC236" s="73"/>
      <c r="HD236" s="73"/>
      <c r="HE236" s="73"/>
      <c r="HF236" s="73"/>
      <c r="HG236" s="73"/>
      <c r="HH236" s="73"/>
      <c r="HI236" s="73"/>
      <c r="HJ236" s="73"/>
      <c r="HK236" s="73"/>
      <c r="HL236" s="73"/>
      <c r="HM236" s="73"/>
      <c r="HN236" s="73"/>
      <c r="HO236" s="73"/>
      <c r="HP236" s="73"/>
      <c r="HQ236" s="73"/>
      <c r="HR236" s="73"/>
      <c r="HS236" s="73"/>
      <c r="HT236" s="73"/>
      <c r="HU236" s="73"/>
      <c r="HV236" s="73"/>
      <c r="HW236" s="73"/>
      <c r="HX236" s="73"/>
      <c r="HY236" s="73"/>
      <c r="HZ236" s="73"/>
      <c r="IA236" s="73"/>
      <c r="IB236" s="73"/>
      <c r="IC236" s="73"/>
      <c r="ID236" s="73"/>
      <c r="IE236" s="73"/>
      <c r="IF236" s="73"/>
      <c r="IG236" s="73"/>
      <c r="IH236" s="73"/>
      <c r="II236" s="73"/>
      <c r="IJ236" s="73"/>
      <c r="IK236" s="73"/>
      <c r="IL236" s="73"/>
      <c r="IM236" s="73"/>
      <c r="IN236" s="73"/>
      <c r="IO236" s="73"/>
      <c r="IP236" s="73"/>
      <c r="IQ236" s="73"/>
      <c r="IR236" s="73"/>
      <c r="IS236" s="73"/>
      <c r="IT236" s="73"/>
      <c r="IU236" s="73"/>
      <c r="IV236" s="73"/>
    </row>
    <row r="237" spans="1:256" s="310" customFormat="1">
      <c r="A237" s="675" t="s">
        <v>105</v>
      </c>
      <c r="B237" s="454" t="s">
        <v>17</v>
      </c>
      <c r="C237" s="309"/>
      <c r="D237" s="455"/>
      <c r="E237" s="456"/>
      <c r="F237" s="457"/>
      <c r="G237" s="532"/>
      <c r="H237" s="597"/>
      <c r="I237" s="598"/>
      <c r="J237" s="598"/>
      <c r="K237" s="598"/>
      <c r="L237" s="598"/>
      <c r="M237" s="598"/>
      <c r="N237" s="598"/>
    </row>
    <row r="238" spans="1:256" s="432" customFormat="1" ht="64.5" customHeight="1">
      <c r="A238" s="492">
        <v>1</v>
      </c>
      <c r="B238" s="304" t="s">
        <v>153</v>
      </c>
      <c r="C238" s="268">
        <v>1</v>
      </c>
      <c r="D238" s="485" t="s">
        <v>75</v>
      </c>
      <c r="E238" s="733"/>
      <c r="F238" s="493">
        <f>+E238*C238</f>
        <v>0</v>
      </c>
      <c r="G238" s="532"/>
      <c r="H238" s="15"/>
      <c r="I238" s="15"/>
      <c r="J238" s="15"/>
      <c r="K238" s="15"/>
      <c r="L238" s="15"/>
      <c r="M238" s="15"/>
      <c r="N238" s="15"/>
      <c r="O238" s="12"/>
      <c r="P238" s="12"/>
      <c r="Q238" s="269" t="s">
        <v>210</v>
      </c>
      <c r="R238" s="376"/>
      <c r="S238" s="376"/>
      <c r="T238" s="99"/>
      <c r="U238" s="90"/>
      <c r="V238" s="375"/>
      <c r="W238" s="375"/>
      <c r="X238" s="382">
        <f>1620.35*0.85*0.2</f>
        <v>275.45949999999999</v>
      </c>
      <c r="Y238" s="375"/>
      <c r="Z238" s="382">
        <f>+X238</f>
        <v>275.45949999999999</v>
      </c>
      <c r="AA238" s="382"/>
      <c r="AB238" s="382">
        <f>4475.06*0.85*0.2</f>
        <v>760.76020000000017</v>
      </c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</row>
    <row r="239" spans="1:256" s="432" customFormat="1" ht="39" customHeight="1">
      <c r="A239" s="492">
        <v>2</v>
      </c>
      <c r="B239" s="304" t="s">
        <v>154</v>
      </c>
      <c r="C239" s="746"/>
      <c r="D239" s="485" t="s">
        <v>155</v>
      </c>
      <c r="E239" s="733"/>
      <c r="F239" s="493">
        <f>ROUND(E239*C239,2)</f>
        <v>0</v>
      </c>
      <c r="G239" s="532"/>
      <c r="H239" s="15"/>
      <c r="I239" s="15"/>
      <c r="J239" s="15"/>
      <c r="K239" s="15"/>
      <c r="L239" s="15"/>
      <c r="M239" s="15"/>
      <c r="N239" s="15"/>
      <c r="O239" s="12"/>
      <c r="P239" s="12"/>
      <c r="Q239" s="269" t="s">
        <v>211</v>
      </c>
      <c r="R239" s="376"/>
      <c r="S239" s="376"/>
      <c r="T239" s="99"/>
      <c r="U239" s="90"/>
      <c r="V239" s="375"/>
      <c r="W239" s="375"/>
      <c r="X239" s="375">
        <f>+X238*1.2</f>
        <v>330.5514</v>
      </c>
      <c r="Y239" s="375"/>
      <c r="Z239" s="382">
        <f>+Z238*1.2</f>
        <v>330.5514</v>
      </c>
      <c r="AA239" s="382"/>
      <c r="AB239" s="382">
        <f>+AB238*1.2</f>
        <v>912.91224000000022</v>
      </c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</row>
    <row r="240" spans="1:256" s="157" customFormat="1">
      <c r="A240" s="366"/>
      <c r="B240" s="674" t="s">
        <v>254</v>
      </c>
      <c r="C240" s="152"/>
      <c r="D240" s="153"/>
      <c r="E240" s="732"/>
      <c r="F240" s="154">
        <f>SUM(F238:F239)</f>
        <v>0</v>
      </c>
      <c r="G240" s="532"/>
      <c r="H240" s="124"/>
      <c r="I240" s="156"/>
      <c r="J240" s="156"/>
      <c r="K240" s="156"/>
      <c r="L240" s="156"/>
      <c r="M240" s="156"/>
      <c r="N240" s="156"/>
      <c r="O240" s="156"/>
      <c r="P240" s="156"/>
      <c r="Q240" s="176" t="s">
        <v>96</v>
      </c>
      <c r="R240" s="110"/>
      <c r="S240" s="110"/>
      <c r="T240" s="381">
        <f>((1910.24)*0.6*0.2)*1.2</f>
        <v>275.07456000000002</v>
      </c>
      <c r="U240" s="376"/>
      <c r="V240" s="381">
        <f>((5779.61)*0.6*0.2)*1.2</f>
        <v>832.26383999999996</v>
      </c>
      <c r="W240" s="376"/>
      <c r="X240" s="381"/>
      <c r="Y240" s="376"/>
      <c r="Z240" s="378" t="e">
        <f>+#REF!*0.95</f>
        <v>#REF!</v>
      </c>
      <c r="AA240" s="376"/>
      <c r="AB240" s="409"/>
      <c r="AC240" s="156"/>
      <c r="AD240" s="156"/>
      <c r="AE240" s="156"/>
      <c r="AF240" s="156"/>
      <c r="AG240" s="156"/>
      <c r="AH240" s="156"/>
      <c r="AI240" s="156"/>
      <c r="AJ240" s="156"/>
      <c r="AK240" s="156"/>
      <c r="AL240" s="156"/>
      <c r="AM240" s="156"/>
      <c r="AN240" s="156"/>
      <c r="AO240" s="156"/>
      <c r="AP240" s="156"/>
      <c r="AQ240" s="156"/>
      <c r="AR240" s="156"/>
      <c r="AS240" s="156"/>
      <c r="AT240" s="156"/>
      <c r="AU240" s="156"/>
      <c r="AV240" s="156"/>
      <c r="AW240" s="156"/>
      <c r="AX240" s="156"/>
      <c r="AY240" s="156"/>
      <c r="AZ240" s="156"/>
      <c r="BA240" s="156"/>
      <c r="BB240" s="156"/>
      <c r="BC240" s="156"/>
      <c r="BD240" s="156"/>
      <c r="BE240" s="156"/>
      <c r="BF240" s="156"/>
      <c r="BG240" s="156"/>
      <c r="BH240" s="156"/>
      <c r="BI240" s="156"/>
      <c r="BJ240" s="156"/>
      <c r="BK240" s="156"/>
      <c r="BL240" s="156"/>
      <c r="BM240" s="156"/>
      <c r="BN240" s="156"/>
      <c r="BO240" s="156"/>
      <c r="BP240" s="156"/>
      <c r="BQ240" s="156"/>
      <c r="BR240" s="156"/>
      <c r="BS240" s="156"/>
      <c r="BT240" s="156"/>
      <c r="BU240" s="156"/>
      <c r="BV240" s="156"/>
      <c r="BW240" s="156"/>
      <c r="BX240" s="156"/>
      <c r="BY240" s="156"/>
      <c r="BZ240" s="156"/>
      <c r="CA240" s="156"/>
      <c r="CB240" s="156"/>
      <c r="CC240" s="156"/>
      <c r="CD240" s="156"/>
      <c r="CE240" s="156"/>
      <c r="CF240" s="156"/>
      <c r="CG240" s="156"/>
      <c r="CH240" s="156"/>
      <c r="CI240" s="156"/>
      <c r="CJ240" s="156"/>
      <c r="CK240" s="156"/>
      <c r="CL240" s="156"/>
      <c r="CM240" s="156"/>
      <c r="CN240" s="156"/>
      <c r="CO240" s="156"/>
      <c r="CP240" s="156"/>
      <c r="CQ240" s="156"/>
      <c r="CR240" s="156"/>
      <c r="CS240" s="156"/>
      <c r="CT240" s="156"/>
      <c r="CU240" s="156"/>
      <c r="CV240" s="156"/>
      <c r="CW240" s="156"/>
      <c r="CX240" s="156"/>
      <c r="CY240" s="156"/>
      <c r="CZ240" s="156"/>
      <c r="DA240" s="156"/>
      <c r="DB240" s="156"/>
      <c r="DC240" s="156"/>
      <c r="DD240" s="156"/>
      <c r="DE240" s="156"/>
      <c r="DF240" s="156"/>
      <c r="DG240" s="156"/>
      <c r="DH240" s="156"/>
      <c r="DI240" s="156"/>
      <c r="DJ240" s="156"/>
      <c r="DK240" s="156"/>
      <c r="DL240" s="156"/>
      <c r="DM240" s="156"/>
      <c r="DN240" s="156"/>
      <c r="DO240" s="156"/>
      <c r="DP240" s="156"/>
      <c r="DQ240" s="156"/>
      <c r="DR240" s="156"/>
      <c r="DS240" s="156"/>
      <c r="DT240" s="156"/>
      <c r="DU240" s="156"/>
      <c r="DV240" s="156"/>
      <c r="DW240" s="156"/>
      <c r="DX240" s="156"/>
      <c r="DY240" s="156"/>
      <c r="DZ240" s="156"/>
      <c r="EA240" s="156"/>
      <c r="EB240" s="156"/>
      <c r="EC240" s="156"/>
      <c r="ED240" s="156"/>
      <c r="EE240" s="156"/>
      <c r="EF240" s="156"/>
      <c r="EG240" s="156"/>
      <c r="EH240" s="156"/>
      <c r="EI240" s="156"/>
      <c r="EJ240" s="156"/>
      <c r="EK240" s="156"/>
      <c r="EL240" s="156"/>
      <c r="EM240" s="156"/>
      <c r="EN240" s="156"/>
      <c r="EO240" s="156"/>
      <c r="EP240" s="156"/>
      <c r="EQ240" s="156"/>
      <c r="ER240" s="156"/>
      <c r="ES240" s="156"/>
      <c r="ET240" s="156"/>
      <c r="EU240" s="156"/>
      <c r="EV240" s="156"/>
      <c r="EW240" s="156"/>
      <c r="EX240" s="156"/>
      <c r="EY240" s="156"/>
      <c r="EZ240" s="156"/>
      <c r="FA240" s="156"/>
      <c r="FB240" s="156"/>
      <c r="FC240" s="156"/>
      <c r="FD240" s="156"/>
      <c r="FE240" s="156"/>
      <c r="FF240" s="156"/>
      <c r="FG240" s="156"/>
      <c r="FH240" s="156"/>
      <c r="FI240" s="156"/>
      <c r="FJ240" s="156"/>
      <c r="FK240" s="156"/>
      <c r="FL240" s="156"/>
      <c r="FM240" s="156"/>
      <c r="FN240" s="156"/>
      <c r="FO240" s="156"/>
      <c r="FP240" s="156"/>
      <c r="FQ240" s="156"/>
      <c r="FR240" s="156"/>
      <c r="FS240" s="156"/>
      <c r="FT240" s="156"/>
      <c r="FU240" s="156"/>
      <c r="FV240" s="156"/>
      <c r="FW240" s="156"/>
      <c r="FX240" s="156"/>
      <c r="FY240" s="156"/>
      <c r="FZ240" s="156"/>
      <c r="GA240" s="156"/>
      <c r="GB240" s="156"/>
      <c r="GC240" s="156"/>
      <c r="GD240" s="156"/>
      <c r="GE240" s="156"/>
      <c r="GF240" s="156"/>
      <c r="GG240" s="156"/>
      <c r="GH240" s="156"/>
      <c r="GI240" s="156"/>
      <c r="GJ240" s="156"/>
      <c r="GK240" s="156"/>
      <c r="GL240" s="156"/>
      <c r="GM240" s="156"/>
      <c r="GN240" s="156"/>
      <c r="GO240" s="156"/>
      <c r="GP240" s="156"/>
      <c r="GQ240" s="156"/>
      <c r="GR240" s="156"/>
      <c r="GS240" s="156"/>
      <c r="GT240" s="156"/>
      <c r="GU240" s="156"/>
      <c r="GV240" s="156"/>
      <c r="GW240" s="156"/>
      <c r="GX240" s="156"/>
      <c r="GY240" s="156"/>
      <c r="GZ240" s="156"/>
      <c r="HA240" s="156"/>
      <c r="HB240" s="156"/>
      <c r="HC240" s="156"/>
      <c r="HD240" s="156"/>
      <c r="HE240" s="156"/>
      <c r="HF240" s="156"/>
      <c r="HG240" s="156"/>
      <c r="HH240" s="156"/>
      <c r="HI240" s="156"/>
      <c r="HJ240" s="156"/>
      <c r="HK240" s="156"/>
      <c r="HL240" s="156"/>
      <c r="HM240" s="156"/>
      <c r="HN240" s="156"/>
      <c r="HO240" s="156"/>
      <c r="HP240" s="156"/>
      <c r="HQ240" s="156"/>
      <c r="HR240" s="156"/>
      <c r="HS240" s="156"/>
      <c r="HT240" s="156"/>
      <c r="HU240" s="156"/>
      <c r="HV240" s="156"/>
      <c r="HW240" s="156"/>
      <c r="HX240" s="156"/>
      <c r="HY240" s="156"/>
      <c r="HZ240" s="156"/>
      <c r="IA240" s="156"/>
      <c r="IB240" s="156"/>
      <c r="IC240" s="156"/>
      <c r="ID240" s="156"/>
      <c r="IE240" s="156"/>
      <c r="IF240" s="156"/>
      <c r="IG240" s="156"/>
      <c r="IH240" s="156"/>
      <c r="II240" s="156"/>
      <c r="IJ240" s="156"/>
      <c r="IK240" s="156"/>
      <c r="IL240" s="156"/>
      <c r="IM240" s="156"/>
      <c r="IN240" s="156"/>
      <c r="IO240" s="156"/>
      <c r="IP240" s="156"/>
      <c r="IQ240" s="156"/>
      <c r="IR240" s="156"/>
      <c r="IS240" s="156"/>
      <c r="IT240" s="156"/>
      <c r="IU240" s="156"/>
      <c r="IV240" s="156"/>
    </row>
    <row r="241" spans="1:256" s="102" customFormat="1" ht="8.25" customHeight="1">
      <c r="A241" s="207"/>
      <c r="B241" s="133"/>
      <c r="C241" s="264"/>
      <c r="D241" s="186"/>
      <c r="E241" s="734"/>
      <c r="F241" s="240"/>
      <c r="G241" s="68"/>
      <c r="H241" s="128"/>
      <c r="I241" s="18"/>
      <c r="J241" s="18"/>
      <c r="K241" s="18"/>
      <c r="L241" s="18"/>
      <c r="M241" s="18"/>
      <c r="N241" s="18"/>
      <c r="O241" s="18"/>
      <c r="P241" s="18"/>
      <c r="Q241" s="269" t="s">
        <v>209</v>
      </c>
      <c r="R241" s="376"/>
      <c r="S241" s="376"/>
      <c r="T241" s="82"/>
      <c r="U241" s="82"/>
      <c r="V241" s="82">
        <f>1620.35*0.7</f>
        <v>1134.2449999999999</v>
      </c>
      <c r="W241" s="82"/>
      <c r="X241" s="80">
        <f>(1620.35)*0.85</f>
        <v>1377.2974999999999</v>
      </c>
      <c r="Y241" s="82"/>
      <c r="Z241" s="80">
        <f>+X241</f>
        <v>1377.2974999999999</v>
      </c>
      <c r="AA241" s="82"/>
      <c r="AB241" s="80">
        <f>(4475.06)*0.85</f>
        <v>3803.8010000000004</v>
      </c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</row>
    <row r="242" spans="1:256" s="157" customFormat="1">
      <c r="A242" s="158"/>
      <c r="B242" s="159" t="s">
        <v>67</v>
      </c>
      <c r="C242" s="160"/>
      <c r="D242" s="161"/>
      <c r="E242" s="735"/>
      <c r="F242" s="162">
        <f>+F240+F235+F225+F187+F113</f>
        <v>0</v>
      </c>
      <c r="G242" s="155"/>
      <c r="H242" s="124"/>
      <c r="I242" s="156"/>
      <c r="J242" s="156"/>
      <c r="K242" s="156"/>
      <c r="L242" s="156"/>
      <c r="M242" s="156"/>
      <c r="N242" s="156"/>
      <c r="O242" s="156"/>
      <c r="P242" s="156"/>
      <c r="Q242" s="228" t="s">
        <v>95</v>
      </c>
      <c r="R242" s="90"/>
      <c r="S242" s="90"/>
      <c r="T242" s="371">
        <f>(1910.24)*0.6</f>
        <v>1146.144</v>
      </c>
      <c r="U242" s="90"/>
      <c r="V242" s="371">
        <f>(5779.61)*0.6</f>
        <v>3467.7659999999996</v>
      </c>
      <c r="W242" s="90"/>
      <c r="X242" s="371">
        <f>(1620.35)*0.85</f>
        <v>1377.2974999999999</v>
      </c>
      <c r="Y242" s="90"/>
      <c r="Z242" s="119">
        <f>+X242</f>
        <v>1377.2974999999999</v>
      </c>
      <c r="AA242" s="90"/>
      <c r="AB242" s="407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56"/>
      <c r="BB242" s="156"/>
      <c r="BC242" s="156"/>
      <c r="BD242" s="156"/>
      <c r="BE242" s="156"/>
      <c r="BF242" s="156"/>
      <c r="BG242" s="156"/>
      <c r="BH242" s="156"/>
      <c r="BI242" s="156"/>
      <c r="BJ242" s="156"/>
      <c r="BK242" s="156"/>
      <c r="BL242" s="156"/>
      <c r="BM242" s="156"/>
      <c r="BN242" s="156"/>
      <c r="BO242" s="156"/>
      <c r="BP242" s="156"/>
      <c r="BQ242" s="156"/>
      <c r="BR242" s="156"/>
      <c r="BS242" s="156"/>
      <c r="BT242" s="156"/>
      <c r="BU242" s="156"/>
      <c r="BV242" s="156"/>
      <c r="BW242" s="156"/>
      <c r="BX242" s="156"/>
      <c r="BY242" s="156"/>
      <c r="BZ242" s="156"/>
      <c r="CA242" s="156"/>
      <c r="CB242" s="156"/>
      <c r="CC242" s="156"/>
      <c r="CD242" s="156"/>
      <c r="CE242" s="156"/>
      <c r="CF242" s="156"/>
      <c r="CG242" s="156"/>
      <c r="CH242" s="156"/>
      <c r="CI242" s="156"/>
      <c r="CJ242" s="156"/>
      <c r="CK242" s="156"/>
      <c r="CL242" s="156"/>
      <c r="CM242" s="156"/>
      <c r="CN242" s="156"/>
      <c r="CO242" s="156"/>
      <c r="CP242" s="156"/>
      <c r="CQ242" s="156"/>
      <c r="CR242" s="156"/>
      <c r="CS242" s="156"/>
      <c r="CT242" s="156"/>
      <c r="CU242" s="156"/>
      <c r="CV242" s="156"/>
      <c r="CW242" s="156"/>
      <c r="CX242" s="156"/>
      <c r="CY242" s="156"/>
      <c r="CZ242" s="156"/>
      <c r="DA242" s="156"/>
      <c r="DB242" s="156"/>
      <c r="DC242" s="156"/>
      <c r="DD242" s="156"/>
      <c r="DE242" s="156"/>
      <c r="DF242" s="156"/>
      <c r="DG242" s="156"/>
      <c r="DH242" s="156"/>
      <c r="DI242" s="156"/>
      <c r="DJ242" s="156"/>
      <c r="DK242" s="156"/>
      <c r="DL242" s="156"/>
      <c r="DM242" s="156"/>
      <c r="DN242" s="156"/>
      <c r="DO242" s="156"/>
      <c r="DP242" s="156"/>
      <c r="DQ242" s="156"/>
      <c r="DR242" s="156"/>
      <c r="DS242" s="156"/>
      <c r="DT242" s="156"/>
      <c r="DU242" s="156"/>
      <c r="DV242" s="156"/>
      <c r="DW242" s="156"/>
      <c r="DX242" s="156"/>
      <c r="DY242" s="156"/>
      <c r="DZ242" s="156"/>
      <c r="EA242" s="156"/>
      <c r="EB242" s="156"/>
      <c r="EC242" s="156"/>
      <c r="ED242" s="156"/>
      <c r="EE242" s="156"/>
      <c r="EF242" s="156"/>
      <c r="EG242" s="156"/>
      <c r="EH242" s="156"/>
      <c r="EI242" s="156"/>
      <c r="EJ242" s="156"/>
      <c r="EK242" s="156"/>
      <c r="EL242" s="156"/>
      <c r="EM242" s="156"/>
      <c r="EN242" s="156"/>
      <c r="EO242" s="156"/>
      <c r="EP242" s="156"/>
      <c r="EQ242" s="156"/>
      <c r="ER242" s="156"/>
      <c r="ES242" s="156"/>
      <c r="ET242" s="156"/>
      <c r="EU242" s="156"/>
      <c r="EV242" s="156"/>
      <c r="EW242" s="156"/>
      <c r="EX242" s="156"/>
      <c r="EY242" s="156"/>
      <c r="EZ242" s="156"/>
      <c r="FA242" s="156"/>
      <c r="FB242" s="156"/>
      <c r="FC242" s="156"/>
      <c r="FD242" s="156"/>
      <c r="FE242" s="156"/>
      <c r="FF242" s="156"/>
      <c r="FG242" s="156"/>
      <c r="FH242" s="156"/>
      <c r="FI242" s="156"/>
      <c r="FJ242" s="156"/>
      <c r="FK242" s="156"/>
      <c r="FL242" s="156"/>
      <c r="FM242" s="156"/>
      <c r="FN242" s="156"/>
      <c r="FO242" s="156"/>
      <c r="FP242" s="156"/>
      <c r="FQ242" s="156"/>
      <c r="FR242" s="156"/>
      <c r="FS242" s="156"/>
      <c r="FT242" s="156"/>
      <c r="FU242" s="156"/>
      <c r="FV242" s="156"/>
      <c r="FW242" s="156"/>
      <c r="FX242" s="156"/>
      <c r="FY242" s="156"/>
      <c r="FZ242" s="156"/>
      <c r="GA242" s="156"/>
      <c r="GB242" s="156"/>
      <c r="GC242" s="156"/>
      <c r="GD242" s="156"/>
      <c r="GE242" s="156"/>
      <c r="GF242" s="156"/>
      <c r="GG242" s="156"/>
      <c r="GH242" s="156"/>
      <c r="GI242" s="156"/>
      <c r="GJ242" s="156"/>
      <c r="GK242" s="156"/>
      <c r="GL242" s="156"/>
      <c r="GM242" s="156"/>
      <c r="GN242" s="156"/>
      <c r="GO242" s="156"/>
      <c r="GP242" s="156"/>
      <c r="GQ242" s="156"/>
      <c r="GR242" s="156"/>
      <c r="GS242" s="156"/>
      <c r="GT242" s="156"/>
      <c r="GU242" s="156"/>
      <c r="GV242" s="156"/>
      <c r="GW242" s="156"/>
      <c r="GX242" s="156"/>
      <c r="GY242" s="156"/>
      <c r="GZ242" s="156"/>
      <c r="HA242" s="156"/>
      <c r="HB242" s="156"/>
      <c r="HC242" s="156"/>
      <c r="HD242" s="156"/>
      <c r="HE242" s="156"/>
      <c r="HF242" s="156"/>
      <c r="HG242" s="156"/>
      <c r="HH242" s="156"/>
      <c r="HI242" s="156"/>
      <c r="HJ242" s="156"/>
      <c r="HK242" s="156"/>
      <c r="HL242" s="156"/>
      <c r="HM242" s="156"/>
      <c r="HN242" s="156"/>
      <c r="HO242" s="156"/>
      <c r="HP242" s="156"/>
      <c r="HQ242" s="156"/>
      <c r="HR242" s="156"/>
      <c r="HS242" s="156"/>
      <c r="HT242" s="156"/>
      <c r="HU242" s="156"/>
      <c r="HV242" s="156"/>
      <c r="HW242" s="156"/>
      <c r="HX242" s="156"/>
      <c r="HY242" s="156"/>
      <c r="HZ242" s="156"/>
      <c r="IA242" s="156"/>
      <c r="IB242" s="156"/>
      <c r="IC242" s="156"/>
      <c r="ID242" s="156"/>
      <c r="IE242" s="156"/>
      <c r="IF242" s="156"/>
      <c r="IG242" s="156"/>
      <c r="IH242" s="156"/>
      <c r="II242" s="156"/>
      <c r="IJ242" s="156"/>
      <c r="IK242" s="156"/>
      <c r="IL242" s="156"/>
      <c r="IM242" s="156"/>
      <c r="IN242" s="156"/>
      <c r="IO242" s="156"/>
      <c r="IP242" s="156"/>
      <c r="IQ242" s="156"/>
      <c r="IR242" s="156"/>
      <c r="IS242" s="156"/>
      <c r="IT242" s="156"/>
      <c r="IU242" s="156"/>
      <c r="IV242" s="156"/>
    </row>
    <row r="243" spans="1:256">
      <c r="A243" s="245"/>
      <c r="B243" s="246" t="s">
        <v>67</v>
      </c>
      <c r="C243" s="247"/>
      <c r="D243" s="147"/>
      <c r="E243" s="736"/>
      <c r="F243" s="248">
        <f>+F242</f>
        <v>0</v>
      </c>
      <c r="G243" s="67"/>
      <c r="H243" s="552"/>
      <c r="I243" s="91"/>
      <c r="J243" s="73"/>
      <c r="K243" s="73"/>
      <c r="L243" s="73"/>
      <c r="M243" s="73"/>
      <c r="N243" s="73"/>
      <c r="O243" s="73"/>
      <c r="P243" s="73"/>
      <c r="Q243" s="228"/>
      <c r="R243" s="90"/>
      <c r="S243" s="90"/>
      <c r="T243" s="372"/>
      <c r="U243" s="90"/>
      <c r="V243" s="372"/>
      <c r="W243" s="90"/>
      <c r="X243" s="372"/>
      <c r="Y243" s="90"/>
      <c r="Z243" s="119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73"/>
      <c r="AS243" s="73"/>
      <c r="AT243" s="73"/>
      <c r="AU243" s="73"/>
      <c r="AV243" s="73"/>
      <c r="AW243" s="73"/>
      <c r="AX243" s="73"/>
      <c r="AY243" s="73"/>
      <c r="AZ243" s="73"/>
      <c r="BA243" s="73"/>
      <c r="BB243" s="73"/>
      <c r="BC243" s="73"/>
      <c r="BD243" s="73"/>
      <c r="BE243" s="73"/>
      <c r="BF243" s="73"/>
      <c r="BG243" s="73"/>
      <c r="BH243" s="73"/>
      <c r="BI243" s="73"/>
      <c r="BJ243" s="73"/>
      <c r="BK243" s="73"/>
      <c r="BL243" s="73"/>
      <c r="BM243" s="73"/>
      <c r="BN243" s="73"/>
      <c r="BO243" s="73"/>
      <c r="BP243" s="73"/>
      <c r="BQ243" s="73"/>
      <c r="BR243" s="73"/>
      <c r="BS243" s="73"/>
      <c r="BT243" s="73"/>
      <c r="BU243" s="73"/>
      <c r="BV243" s="73"/>
      <c r="BW243" s="73"/>
      <c r="BX243" s="73"/>
      <c r="BY243" s="73"/>
      <c r="BZ243" s="73"/>
      <c r="CA243" s="73"/>
      <c r="CB243" s="73"/>
      <c r="CC243" s="73"/>
      <c r="CD243" s="73"/>
      <c r="CE243" s="73"/>
      <c r="CF243" s="73"/>
      <c r="CG243" s="73"/>
      <c r="CH243" s="73"/>
      <c r="CI243" s="73"/>
      <c r="CJ243" s="73"/>
      <c r="CK243" s="73"/>
      <c r="CL243" s="73"/>
      <c r="CM243" s="73"/>
      <c r="CN243" s="73"/>
      <c r="CO243" s="73"/>
      <c r="CP243" s="73"/>
      <c r="CQ243" s="73"/>
      <c r="CR243" s="73"/>
      <c r="CS243" s="73"/>
      <c r="CT243" s="73"/>
      <c r="CU243" s="73"/>
      <c r="CV243" s="73"/>
      <c r="CW243" s="73"/>
      <c r="CX243" s="73"/>
      <c r="CY243" s="73"/>
      <c r="CZ243" s="73"/>
      <c r="DA243" s="73"/>
      <c r="DB243" s="73"/>
      <c r="DC243" s="73"/>
      <c r="DD243" s="73"/>
      <c r="DE243" s="73"/>
      <c r="DF243" s="73"/>
      <c r="DG243" s="73"/>
      <c r="DH243" s="73"/>
      <c r="DI243" s="73"/>
      <c r="DJ243" s="73"/>
      <c r="DK243" s="73"/>
      <c r="DL243" s="73"/>
      <c r="DM243" s="73"/>
      <c r="DN243" s="73"/>
      <c r="DO243" s="73"/>
      <c r="DP243" s="73"/>
      <c r="DQ243" s="73"/>
      <c r="DR243" s="73"/>
      <c r="DS243" s="73"/>
      <c r="DT243" s="73"/>
      <c r="DU243" s="73"/>
      <c r="DV243" s="73"/>
      <c r="DW243" s="73"/>
      <c r="DX243" s="73"/>
      <c r="DY243" s="73"/>
      <c r="DZ243" s="73"/>
      <c r="EA243" s="73"/>
      <c r="EB243" s="73"/>
      <c r="EC243" s="73"/>
      <c r="ED243" s="73"/>
      <c r="EE243" s="73"/>
      <c r="EF243" s="73"/>
      <c r="EG243" s="73"/>
      <c r="EH243" s="73"/>
      <c r="EI243" s="73"/>
      <c r="EJ243" s="73"/>
      <c r="EK243" s="73"/>
      <c r="EL243" s="73"/>
      <c r="EM243" s="73"/>
      <c r="EN243" s="73"/>
      <c r="EO243" s="73"/>
      <c r="EP243" s="73"/>
      <c r="EQ243" s="73"/>
      <c r="ER243" s="73"/>
      <c r="ES243" s="73"/>
      <c r="ET243" s="73"/>
      <c r="EU243" s="73"/>
      <c r="EV243" s="73"/>
      <c r="EW243" s="73"/>
      <c r="EX243" s="73"/>
      <c r="EY243" s="73"/>
      <c r="EZ243" s="73"/>
      <c r="FA243" s="73"/>
      <c r="FB243" s="73"/>
      <c r="FC243" s="73"/>
      <c r="FD243" s="73"/>
      <c r="FE243" s="73"/>
      <c r="FF243" s="73"/>
      <c r="FG243" s="73"/>
      <c r="FH243" s="73"/>
      <c r="FI243" s="73"/>
      <c r="FJ243" s="73"/>
      <c r="FK243" s="73"/>
      <c r="FL243" s="73"/>
      <c r="FM243" s="73"/>
      <c r="FN243" s="73"/>
      <c r="FO243" s="73"/>
      <c r="FP243" s="73"/>
      <c r="FQ243" s="73"/>
      <c r="FR243" s="73"/>
      <c r="FS243" s="73"/>
      <c r="FT243" s="73"/>
      <c r="FU243" s="73"/>
      <c r="FV243" s="73"/>
      <c r="FW243" s="73"/>
      <c r="FX243" s="73"/>
      <c r="FY243" s="73"/>
      <c r="FZ243" s="73"/>
      <c r="GA243" s="73"/>
      <c r="GB243" s="73"/>
      <c r="GC243" s="73"/>
      <c r="GD243" s="73"/>
      <c r="GE243" s="73"/>
      <c r="GF243" s="73"/>
      <c r="GG243" s="73"/>
      <c r="GH243" s="73"/>
      <c r="GI243" s="73"/>
      <c r="GJ243" s="73"/>
      <c r="GK243" s="73"/>
      <c r="GL243" s="73"/>
      <c r="GM243" s="73"/>
      <c r="GN243" s="73"/>
      <c r="GO243" s="73"/>
      <c r="GP243" s="73"/>
      <c r="GQ243" s="73"/>
      <c r="GR243" s="73"/>
      <c r="GS243" s="73"/>
      <c r="GT243" s="73"/>
      <c r="GU243" s="73"/>
      <c r="GV243" s="73"/>
      <c r="GW243" s="73"/>
      <c r="GX243" s="73"/>
      <c r="GY243" s="73"/>
      <c r="GZ243" s="73"/>
      <c r="HA243" s="73"/>
      <c r="HB243" s="73"/>
      <c r="HC243" s="73"/>
      <c r="HD243" s="73"/>
      <c r="HE243" s="73"/>
      <c r="HF243" s="73"/>
      <c r="HG243" s="73"/>
      <c r="HH243" s="73"/>
      <c r="HI243" s="73"/>
      <c r="HJ243" s="73"/>
      <c r="HK243" s="73"/>
      <c r="HL243" s="73"/>
      <c r="HM243" s="73"/>
      <c r="HN243" s="73"/>
      <c r="HO243" s="73"/>
      <c r="HP243" s="73"/>
      <c r="HQ243" s="73"/>
      <c r="HR243" s="73"/>
      <c r="HS243" s="73"/>
      <c r="HT243" s="73"/>
      <c r="HU243" s="73"/>
      <c r="HV243" s="73"/>
      <c r="HW243" s="73"/>
      <c r="HX243" s="73"/>
      <c r="HY243" s="73"/>
      <c r="HZ243" s="73"/>
      <c r="IA243" s="73"/>
      <c r="IB243" s="73"/>
      <c r="IC243" s="73"/>
      <c r="ID243" s="73"/>
      <c r="IE243" s="73"/>
      <c r="IF243" s="73"/>
      <c r="IG243" s="73"/>
      <c r="IH243" s="73"/>
      <c r="II243" s="73"/>
      <c r="IJ243" s="73"/>
      <c r="IK243" s="73"/>
      <c r="IL243" s="73"/>
      <c r="IM243" s="73"/>
      <c r="IN243" s="73"/>
      <c r="IO243" s="73"/>
      <c r="IP243" s="73"/>
      <c r="IQ243" s="73"/>
      <c r="IR243" s="73"/>
      <c r="IS243" s="73"/>
      <c r="IT243" s="73"/>
      <c r="IU243" s="73"/>
      <c r="IV243" s="73"/>
    </row>
    <row r="244" spans="1:256" ht="6" customHeight="1">
      <c r="A244" s="245"/>
      <c r="B244" s="246"/>
      <c r="C244" s="247"/>
      <c r="D244" s="147"/>
      <c r="E244" s="736"/>
      <c r="F244" s="248"/>
      <c r="G244" s="68"/>
      <c r="H244" s="128"/>
      <c r="I244" s="18"/>
      <c r="J244" s="18"/>
      <c r="K244" s="18"/>
      <c r="L244" s="18"/>
      <c r="M244" s="18"/>
      <c r="N244" s="18"/>
      <c r="O244" s="18"/>
      <c r="P244" s="18"/>
      <c r="Q244" s="9"/>
      <c r="R244" s="383" t="s">
        <v>21</v>
      </c>
      <c r="S244" s="433">
        <f>((1620.35*0.7))*0.05*30*1.25</f>
        <v>2126.7093749999999</v>
      </c>
      <c r="T244" s="384" t="s">
        <v>103</v>
      </c>
      <c r="U244" s="9"/>
      <c r="V244" s="9"/>
      <c r="W244" s="9"/>
      <c r="X244" s="9"/>
      <c r="Y244" s="9"/>
      <c r="Z244" s="9"/>
      <c r="AA244" s="9"/>
      <c r="AB244" s="9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</row>
    <row r="245" spans="1:256">
      <c r="A245" s="13"/>
      <c r="B245" s="180" t="s">
        <v>18</v>
      </c>
      <c r="C245" s="247"/>
      <c r="D245" s="48"/>
      <c r="E245" s="737"/>
      <c r="F245" s="249"/>
      <c r="G245" s="68"/>
      <c r="H245" s="12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</row>
    <row r="246" spans="1:256" s="59" customFormat="1">
      <c r="A246" s="14"/>
      <c r="B246" s="182" t="s">
        <v>19</v>
      </c>
      <c r="C246" s="250">
        <v>0.1</v>
      </c>
      <c r="D246" s="48"/>
      <c r="E246" s="737"/>
      <c r="F246" s="251">
        <f t="shared" ref="F246:F251" si="10">ROUND($F$243*C246,2)</f>
        <v>0</v>
      </c>
      <c r="G246" s="68"/>
      <c r="H246" s="128"/>
      <c r="I246" s="12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</row>
    <row r="247" spans="1:256">
      <c r="A247" s="239"/>
      <c r="B247" s="182" t="s">
        <v>68</v>
      </c>
      <c r="C247" s="252">
        <v>0.05</v>
      </c>
      <c r="D247" s="147"/>
      <c r="E247" s="738"/>
      <c r="F247" s="251">
        <f t="shared" si="10"/>
        <v>0</v>
      </c>
      <c r="G247" s="68"/>
      <c r="H247" s="12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</row>
    <row r="248" spans="1:256">
      <c r="A248" s="253"/>
      <c r="B248" s="254" t="s">
        <v>20</v>
      </c>
      <c r="C248" s="253">
        <v>0.04</v>
      </c>
      <c r="D248" s="255"/>
      <c r="E248" s="256"/>
      <c r="F248" s="222">
        <f t="shared" si="10"/>
        <v>0</v>
      </c>
      <c r="G248" s="68"/>
      <c r="H248" s="128"/>
      <c r="I248" s="10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</row>
    <row r="249" spans="1:256">
      <c r="A249" s="253"/>
      <c r="B249" s="254" t="s">
        <v>69</v>
      </c>
      <c r="C249" s="253">
        <v>0.04</v>
      </c>
      <c r="D249" s="255"/>
      <c r="E249" s="256"/>
      <c r="F249" s="222">
        <f t="shared" si="10"/>
        <v>0</v>
      </c>
      <c r="G249" s="67"/>
      <c r="H249" s="552"/>
      <c r="I249" s="76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73"/>
      <c r="BY249" s="73"/>
      <c r="BZ249" s="73"/>
      <c r="CA249" s="73"/>
      <c r="CB249" s="73"/>
      <c r="CC249" s="73"/>
      <c r="CD249" s="73"/>
      <c r="CE249" s="73"/>
      <c r="CF249" s="73"/>
      <c r="CG249" s="73"/>
      <c r="CH249" s="73"/>
      <c r="CI249" s="73"/>
      <c r="CJ249" s="73"/>
      <c r="CK249" s="73"/>
      <c r="CL249" s="73"/>
      <c r="CM249" s="73"/>
      <c r="CN249" s="73"/>
      <c r="CO249" s="73"/>
      <c r="CP249" s="73"/>
      <c r="CQ249" s="73"/>
      <c r="CR249" s="73"/>
      <c r="CS249" s="73"/>
      <c r="CT249" s="73"/>
      <c r="CU249" s="73"/>
      <c r="CV249" s="73"/>
      <c r="CW249" s="73"/>
      <c r="CX249" s="73"/>
      <c r="CY249" s="73"/>
      <c r="CZ249" s="73"/>
      <c r="DA249" s="73"/>
      <c r="DB249" s="73"/>
      <c r="DC249" s="73"/>
      <c r="DD249" s="73"/>
      <c r="DE249" s="73"/>
      <c r="DF249" s="73"/>
      <c r="DG249" s="73"/>
      <c r="DH249" s="73"/>
      <c r="DI249" s="73"/>
      <c r="DJ249" s="73"/>
      <c r="DK249" s="73"/>
      <c r="DL249" s="73"/>
      <c r="DM249" s="73"/>
      <c r="DN249" s="73"/>
      <c r="DO249" s="73"/>
      <c r="DP249" s="73"/>
      <c r="DQ249" s="73"/>
      <c r="DR249" s="73"/>
      <c r="DS249" s="73"/>
      <c r="DT249" s="73"/>
      <c r="DU249" s="73"/>
      <c r="DV249" s="73"/>
      <c r="DW249" s="73"/>
      <c r="DX249" s="73"/>
      <c r="DY249" s="73"/>
      <c r="DZ249" s="73"/>
      <c r="EA249" s="73"/>
      <c r="EB249" s="73"/>
      <c r="EC249" s="73"/>
      <c r="ED249" s="73"/>
      <c r="EE249" s="73"/>
      <c r="EF249" s="73"/>
      <c r="EG249" s="73"/>
      <c r="EH249" s="73"/>
      <c r="EI249" s="73"/>
      <c r="EJ249" s="73"/>
      <c r="EK249" s="73"/>
      <c r="EL249" s="73"/>
      <c r="EM249" s="73"/>
      <c r="EN249" s="73"/>
      <c r="EO249" s="73"/>
      <c r="EP249" s="73"/>
      <c r="EQ249" s="73"/>
      <c r="ER249" s="73"/>
      <c r="ES249" s="73"/>
      <c r="ET249" s="73"/>
      <c r="EU249" s="73"/>
      <c r="EV249" s="73"/>
      <c r="EW249" s="73"/>
      <c r="EX249" s="73"/>
      <c r="EY249" s="73"/>
      <c r="EZ249" s="73"/>
      <c r="FA249" s="73"/>
      <c r="FB249" s="73"/>
      <c r="FC249" s="73"/>
      <c r="FD249" s="73"/>
      <c r="FE249" s="73"/>
      <c r="FF249" s="73"/>
      <c r="FG249" s="73"/>
      <c r="FH249" s="73"/>
      <c r="FI249" s="73"/>
      <c r="FJ249" s="73"/>
      <c r="FK249" s="73"/>
      <c r="FL249" s="73"/>
      <c r="FM249" s="73"/>
      <c r="FN249" s="73"/>
      <c r="FO249" s="73"/>
      <c r="FP249" s="73"/>
      <c r="FQ249" s="73"/>
      <c r="FR249" s="73"/>
      <c r="FS249" s="73"/>
      <c r="FT249" s="73"/>
      <c r="FU249" s="73"/>
      <c r="FV249" s="73"/>
      <c r="FW249" s="73"/>
      <c r="FX249" s="73"/>
      <c r="FY249" s="73"/>
      <c r="FZ249" s="73"/>
      <c r="GA249" s="73"/>
      <c r="GB249" s="73"/>
      <c r="GC249" s="73"/>
      <c r="GD249" s="73"/>
      <c r="GE249" s="73"/>
      <c r="GF249" s="73"/>
      <c r="GG249" s="73"/>
      <c r="GH249" s="73"/>
      <c r="GI249" s="73"/>
      <c r="GJ249" s="73"/>
      <c r="GK249" s="73"/>
      <c r="GL249" s="73"/>
      <c r="GM249" s="73"/>
      <c r="GN249" s="73"/>
      <c r="GO249" s="73"/>
      <c r="GP249" s="73"/>
      <c r="GQ249" s="73"/>
      <c r="GR249" s="73"/>
      <c r="GS249" s="73"/>
      <c r="GT249" s="73"/>
      <c r="GU249" s="73"/>
      <c r="GV249" s="73"/>
      <c r="GW249" s="73"/>
      <c r="GX249" s="73"/>
      <c r="GY249" s="73"/>
      <c r="GZ249" s="73"/>
      <c r="HA249" s="73"/>
      <c r="HB249" s="73"/>
      <c r="HC249" s="73"/>
      <c r="HD249" s="73"/>
      <c r="HE249" s="73"/>
      <c r="HF249" s="73"/>
      <c r="HG249" s="73"/>
      <c r="HH249" s="73"/>
      <c r="HI249" s="73"/>
      <c r="HJ249" s="73"/>
      <c r="HK249" s="73"/>
      <c r="HL249" s="73"/>
      <c r="HM249" s="73"/>
      <c r="HN249" s="73"/>
      <c r="HO249" s="73"/>
      <c r="HP249" s="73"/>
      <c r="HQ249" s="73"/>
      <c r="HR249" s="73"/>
      <c r="HS249" s="73"/>
      <c r="HT249" s="73"/>
      <c r="HU249" s="73"/>
      <c r="HV249" s="73"/>
      <c r="HW249" s="73"/>
      <c r="HX249" s="73"/>
      <c r="HY249" s="73"/>
      <c r="HZ249" s="73"/>
      <c r="IA249" s="73"/>
      <c r="IB249" s="73"/>
      <c r="IC249" s="73"/>
      <c r="ID249" s="73"/>
      <c r="IE249" s="73"/>
      <c r="IF249" s="73"/>
      <c r="IG249" s="73"/>
      <c r="IH249" s="73"/>
      <c r="II249" s="73"/>
      <c r="IJ249" s="73"/>
      <c r="IK249" s="73"/>
      <c r="IL249" s="73"/>
      <c r="IM249" s="73"/>
      <c r="IN249" s="73"/>
      <c r="IO249" s="73"/>
      <c r="IP249" s="73"/>
      <c r="IQ249" s="73"/>
      <c r="IR249" s="73"/>
      <c r="IS249" s="73"/>
      <c r="IT249" s="73"/>
      <c r="IU249" s="73"/>
      <c r="IV249" s="73"/>
    </row>
    <row r="250" spans="1:256">
      <c r="A250" s="14"/>
      <c r="B250" s="182" t="s">
        <v>21</v>
      </c>
      <c r="C250" s="250">
        <v>0.03</v>
      </c>
      <c r="D250" s="147"/>
      <c r="E250" s="739"/>
      <c r="F250" s="251">
        <f t="shared" si="10"/>
        <v>0</v>
      </c>
      <c r="G250" s="69"/>
      <c r="H250" s="128"/>
      <c r="I250" s="10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</row>
    <row r="251" spans="1:256" s="102" customFormat="1">
      <c r="A251" s="14"/>
      <c r="B251" s="182" t="s">
        <v>22</v>
      </c>
      <c r="C251" s="252">
        <v>0.01</v>
      </c>
      <c r="D251" s="48"/>
      <c r="E251" s="737"/>
      <c r="F251" s="251">
        <f t="shared" si="10"/>
        <v>0</v>
      </c>
      <c r="G251" s="67"/>
      <c r="H251" s="552"/>
      <c r="I251" s="10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</row>
    <row r="252" spans="1:256">
      <c r="A252" s="253"/>
      <c r="B252" s="254" t="s">
        <v>70</v>
      </c>
      <c r="C252" s="253">
        <v>0.18</v>
      </c>
      <c r="D252" s="257"/>
      <c r="E252" s="258">
        <f>+F246</f>
        <v>0</v>
      </c>
      <c r="F252" s="251">
        <f>+ROUND(C252*E252,2)</f>
        <v>0</v>
      </c>
      <c r="G252" s="68"/>
      <c r="H252" s="128"/>
      <c r="I252" s="585"/>
      <c r="J252" s="520"/>
      <c r="K252" s="520"/>
      <c r="L252" s="520"/>
      <c r="M252" s="520"/>
      <c r="N252" s="520"/>
    </row>
    <row r="253" spans="1:256" s="358" customFormat="1">
      <c r="A253" s="352"/>
      <c r="B253" s="353" t="s">
        <v>73</v>
      </c>
      <c r="C253" s="354">
        <v>0.1</v>
      </c>
      <c r="D253" s="355"/>
      <c r="E253" s="740"/>
      <c r="F253" s="356">
        <f>+ROUND(C253*F243,2)</f>
        <v>0</v>
      </c>
      <c r="G253" s="357"/>
      <c r="H253" s="604"/>
      <c r="I253" s="605"/>
      <c r="J253" s="605"/>
      <c r="K253" s="605"/>
      <c r="L253" s="605"/>
      <c r="M253" s="605"/>
      <c r="N253" s="605"/>
    </row>
    <row r="254" spans="1:256" s="358" customFormat="1" ht="25.5">
      <c r="A254" s="352"/>
      <c r="B254" s="509" t="s">
        <v>252</v>
      </c>
      <c r="C254" s="508">
        <v>0.03</v>
      </c>
      <c r="D254" s="355"/>
      <c r="E254" s="741"/>
      <c r="F254" s="251">
        <f>ROUND($F$243*C254,2)</f>
        <v>0</v>
      </c>
      <c r="G254" s="357"/>
      <c r="H254" s="604"/>
      <c r="I254" s="605"/>
      <c r="J254" s="605"/>
      <c r="K254" s="605"/>
      <c r="L254" s="605"/>
      <c r="M254" s="605"/>
      <c r="N254" s="605"/>
    </row>
    <row r="255" spans="1:256" s="358" customFormat="1">
      <c r="A255" s="352"/>
      <c r="B255" s="509" t="s">
        <v>249</v>
      </c>
      <c r="C255" s="508">
        <v>1.4999999999999999E-2</v>
      </c>
      <c r="D255" s="355"/>
      <c r="E255" s="741"/>
      <c r="F255" s="251">
        <f>ROUND($F$243*C255,2)</f>
        <v>0</v>
      </c>
      <c r="G255" s="357"/>
      <c r="H255" s="604"/>
      <c r="I255" s="605"/>
      <c r="J255" s="605"/>
      <c r="K255" s="605"/>
      <c r="L255" s="605"/>
      <c r="M255" s="605"/>
      <c r="N255" s="605"/>
    </row>
    <row r="256" spans="1:256" s="102" customFormat="1">
      <c r="A256" s="259"/>
      <c r="B256" s="260" t="s">
        <v>156</v>
      </c>
      <c r="C256" s="261">
        <v>1E-3</v>
      </c>
      <c r="D256" s="112"/>
      <c r="E256" s="742"/>
      <c r="F256" s="251">
        <f>+ROUND(C256*F243,2)</f>
        <v>0</v>
      </c>
      <c r="G256" s="68"/>
      <c r="H256" s="128"/>
      <c r="I256" s="520"/>
      <c r="J256" s="520"/>
      <c r="K256" s="520"/>
      <c r="L256" s="520"/>
      <c r="M256" s="520"/>
      <c r="N256" s="520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  <c r="HV256" s="8"/>
      <c r="HW256" s="8"/>
      <c r="HX256" s="8"/>
      <c r="HY256" s="8"/>
      <c r="HZ256" s="8"/>
      <c r="IA256" s="8"/>
      <c r="IB256" s="8"/>
      <c r="IC256" s="8"/>
      <c r="ID256" s="8"/>
      <c r="IE256" s="8"/>
      <c r="IF256" s="8"/>
      <c r="IG256" s="8"/>
      <c r="IH256" s="8"/>
      <c r="II256" s="8"/>
      <c r="IJ256" s="8"/>
      <c r="IK256" s="8"/>
      <c r="IL256" s="8"/>
      <c r="IM256" s="8"/>
      <c r="IN256" s="8"/>
      <c r="IO256" s="8"/>
      <c r="IP256" s="8"/>
      <c r="IQ256" s="8"/>
      <c r="IR256" s="8"/>
      <c r="IS256" s="8"/>
      <c r="IT256" s="8"/>
      <c r="IU256" s="8"/>
      <c r="IV256" s="8"/>
    </row>
    <row r="257" spans="1:256" s="102" customFormat="1">
      <c r="A257" s="244"/>
      <c r="B257" s="207" t="s">
        <v>23</v>
      </c>
      <c r="C257" s="262">
        <v>0.05</v>
      </c>
      <c r="D257" s="147"/>
      <c r="E257" s="736"/>
      <c r="F257" s="251">
        <f>ROUND($F$243*C257,2)</f>
        <v>0</v>
      </c>
      <c r="G257" s="67"/>
      <c r="H257" s="606"/>
      <c r="I257" s="107"/>
      <c r="J257" s="107"/>
      <c r="K257" s="107"/>
      <c r="L257" s="107"/>
      <c r="M257" s="107"/>
      <c r="N257" s="107"/>
    </row>
    <row r="258" spans="1:256" s="157" customFormat="1">
      <c r="A258" s="163"/>
      <c r="B258" s="164" t="s">
        <v>71</v>
      </c>
      <c r="C258" s="165"/>
      <c r="D258" s="166"/>
      <c r="E258" s="743"/>
      <c r="F258" s="167">
        <f>SUM(F246:F257)</f>
        <v>0</v>
      </c>
      <c r="G258" s="155"/>
      <c r="H258" s="124"/>
      <c r="I258" s="583"/>
      <c r="J258" s="583"/>
      <c r="K258" s="583"/>
      <c r="L258" s="583"/>
      <c r="M258" s="583"/>
      <c r="N258" s="583"/>
    </row>
    <row r="259" spans="1:256" s="102" customFormat="1" ht="6.75" customHeight="1">
      <c r="A259" s="41"/>
      <c r="B259" s="42"/>
      <c r="C259" s="43"/>
      <c r="D259" s="44"/>
      <c r="E259" s="744"/>
      <c r="F259" s="45"/>
      <c r="G259" s="68"/>
      <c r="H259" s="128"/>
      <c r="I259" s="520"/>
      <c r="J259" s="520"/>
      <c r="K259" s="520"/>
      <c r="L259" s="520"/>
      <c r="M259" s="520"/>
      <c r="N259" s="520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  <c r="HX259" s="8"/>
      <c r="HY259" s="8"/>
      <c r="HZ259" s="8"/>
      <c r="IA259" s="8"/>
      <c r="IB259" s="8"/>
      <c r="IC259" s="8"/>
      <c r="ID259" s="8"/>
      <c r="IE259" s="8"/>
      <c r="IF259" s="8"/>
      <c r="IG259" s="8"/>
      <c r="IH259" s="8"/>
      <c r="II259" s="8"/>
      <c r="IJ259" s="8"/>
      <c r="IK259" s="8"/>
      <c r="IL259" s="8"/>
      <c r="IM259" s="8"/>
      <c r="IN259" s="8"/>
      <c r="IO259" s="8"/>
      <c r="IP259" s="8"/>
      <c r="IQ259" s="8"/>
      <c r="IR259" s="8"/>
      <c r="IS259" s="8"/>
      <c r="IT259" s="8"/>
      <c r="IU259" s="8"/>
      <c r="IV259" s="8"/>
    </row>
    <row r="260" spans="1:256" s="157" customFormat="1">
      <c r="A260" s="168"/>
      <c r="B260" s="169" t="s">
        <v>72</v>
      </c>
      <c r="C260" s="170"/>
      <c r="D260" s="171"/>
      <c r="E260" s="745"/>
      <c r="F260" s="172">
        <f>+F243+F258</f>
        <v>0</v>
      </c>
      <c r="G260" s="173"/>
      <c r="H260" s="124"/>
      <c r="I260" s="583"/>
      <c r="J260" s="583"/>
      <c r="K260" s="583"/>
      <c r="L260" s="583"/>
      <c r="M260" s="583"/>
      <c r="N260" s="583"/>
    </row>
    <row r="261" spans="1:256" s="102" customFormat="1">
      <c r="A261" s="116"/>
      <c r="B261" s="116"/>
      <c r="C261" s="117"/>
      <c r="D261" s="118"/>
      <c r="E261" s="117"/>
      <c r="F261" s="497"/>
      <c r="G261" s="67"/>
      <c r="H261" s="552"/>
      <c r="I261" s="107"/>
      <c r="J261" s="107"/>
      <c r="K261" s="107"/>
      <c r="L261" s="107"/>
      <c r="M261" s="107"/>
      <c r="N261" s="107"/>
    </row>
    <row r="262" spans="1:256" s="25" customFormat="1">
      <c r="A262" s="54"/>
      <c r="B262" s="12"/>
      <c r="C262" s="12"/>
      <c r="D262" s="55"/>
      <c r="E262" s="12"/>
      <c r="F262" s="12"/>
      <c r="H262" s="128"/>
      <c r="I262" s="520"/>
      <c r="J262" s="520"/>
      <c r="K262" s="520"/>
      <c r="L262" s="520"/>
      <c r="M262" s="520"/>
      <c r="N262" s="520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  <c r="HX262" s="8"/>
      <c r="HY262" s="8"/>
      <c r="HZ262" s="8"/>
      <c r="IA262" s="8"/>
      <c r="IB262" s="8"/>
      <c r="IC262" s="8"/>
      <c r="ID262" s="8"/>
      <c r="IE262" s="8"/>
      <c r="IF262" s="8"/>
      <c r="IG262" s="8"/>
      <c r="IH262" s="8"/>
      <c r="II262" s="8"/>
      <c r="IJ262" s="8"/>
      <c r="IK262" s="8"/>
      <c r="IL262" s="8"/>
      <c r="IM262" s="8"/>
      <c r="IN262" s="8"/>
      <c r="IO262" s="8"/>
      <c r="IP262" s="8"/>
      <c r="IQ262" s="8"/>
      <c r="IR262" s="8"/>
      <c r="IS262" s="8"/>
      <c r="IT262" s="8"/>
      <c r="IU262" s="8"/>
      <c r="IV262" s="8"/>
    </row>
    <row r="263" spans="1:256" s="25" customFormat="1">
      <c r="A263" s="115"/>
      <c r="B263" s="15"/>
      <c r="C263" s="15"/>
      <c r="D263" s="48"/>
      <c r="E263" s="15"/>
      <c r="F263" s="15"/>
      <c r="G263" s="3"/>
      <c r="H263" s="128"/>
      <c r="I263" s="520"/>
      <c r="J263" s="520"/>
      <c r="K263" s="520"/>
      <c r="L263" s="520"/>
      <c r="M263" s="520"/>
      <c r="N263" s="520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  <c r="HV263" s="8"/>
      <c r="HW263" s="8"/>
      <c r="HX263" s="8"/>
      <c r="HY263" s="8"/>
      <c r="HZ263" s="8"/>
      <c r="IA263" s="8"/>
      <c r="IB263" s="8"/>
      <c r="IC263" s="8"/>
      <c r="ID263" s="8"/>
      <c r="IE263" s="8"/>
      <c r="IF263" s="8"/>
      <c r="IG263" s="8"/>
      <c r="IH263" s="8"/>
      <c r="II263" s="8"/>
      <c r="IJ263" s="8"/>
      <c r="IK263" s="8"/>
      <c r="IL263" s="8"/>
      <c r="IM263" s="8"/>
      <c r="IN263" s="8"/>
      <c r="IO263" s="8"/>
      <c r="IP263" s="8"/>
      <c r="IQ263" s="8"/>
      <c r="IR263" s="8"/>
      <c r="IS263" s="8"/>
      <c r="IT263" s="8"/>
      <c r="IU263" s="8"/>
      <c r="IV263" s="8"/>
    </row>
    <row r="264" spans="1:256">
      <c r="A264" s="185"/>
      <c r="B264" s="520"/>
      <c r="C264" s="2"/>
      <c r="D264" s="22"/>
      <c r="E264" s="2"/>
      <c r="F264" s="3"/>
      <c r="G264" s="3"/>
      <c r="H264" s="128"/>
      <c r="I264" s="520"/>
      <c r="J264" s="520"/>
      <c r="K264" s="520"/>
      <c r="L264" s="520"/>
      <c r="M264" s="520"/>
      <c r="N264" s="520"/>
    </row>
    <row r="265" spans="1:256" s="25" customFormat="1">
      <c r="A265" s="607"/>
      <c r="B265" s="555"/>
      <c r="C265" s="608"/>
      <c r="D265" s="609"/>
      <c r="E265" s="66"/>
      <c r="F265" s="66"/>
      <c r="G265" s="3"/>
      <c r="H265" s="128"/>
      <c r="I265" s="520"/>
      <c r="J265" s="520"/>
      <c r="K265" s="520"/>
      <c r="L265" s="520"/>
      <c r="M265" s="520"/>
      <c r="N265" s="520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  <c r="HV265" s="8"/>
      <c r="HW265" s="8"/>
      <c r="HX265" s="8"/>
      <c r="HY265" s="8"/>
      <c r="HZ265" s="8"/>
      <c r="IA265" s="8"/>
      <c r="IB265" s="8"/>
      <c r="IC265" s="8"/>
      <c r="ID265" s="8"/>
      <c r="IE265" s="8"/>
      <c r="IF265" s="8"/>
      <c r="IG265" s="8"/>
      <c r="IH265" s="8"/>
      <c r="II265" s="8"/>
      <c r="IJ265" s="8"/>
      <c r="IK265" s="8"/>
      <c r="IL265" s="8"/>
      <c r="IM265" s="8"/>
      <c r="IN265" s="8"/>
      <c r="IO265" s="8"/>
      <c r="IP265" s="8"/>
      <c r="IQ265" s="8"/>
      <c r="IR265" s="8"/>
      <c r="IS265" s="8"/>
      <c r="IT265" s="8"/>
      <c r="IU265" s="8"/>
      <c r="IV265" s="8"/>
    </row>
    <row r="266" spans="1:256" s="25" customFormat="1">
      <c r="A266" s="607"/>
      <c r="B266" s="555"/>
      <c r="C266" s="608"/>
      <c r="D266" s="609"/>
      <c r="E266" s="66"/>
      <c r="F266" s="66"/>
      <c r="G266" s="3"/>
      <c r="H266" s="128"/>
      <c r="I266" s="520"/>
      <c r="J266" s="520"/>
      <c r="K266" s="520"/>
      <c r="L266" s="520"/>
      <c r="M266" s="520"/>
      <c r="N266" s="520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  <c r="GK266" s="8"/>
      <c r="GL266" s="8"/>
      <c r="GM266" s="8"/>
      <c r="GN266" s="8"/>
      <c r="GO266" s="8"/>
      <c r="GP266" s="8"/>
      <c r="GQ266" s="8"/>
      <c r="GR266" s="8"/>
      <c r="GS266" s="8"/>
      <c r="GT266" s="8"/>
      <c r="GU266" s="8"/>
      <c r="GV266" s="8"/>
      <c r="GW266" s="8"/>
      <c r="GX266" s="8"/>
      <c r="GY266" s="8"/>
      <c r="GZ266" s="8"/>
      <c r="HA266" s="8"/>
      <c r="HB266" s="8"/>
      <c r="HC266" s="8"/>
      <c r="HD266" s="8"/>
      <c r="HE266" s="8"/>
      <c r="HF266" s="8"/>
      <c r="HG266" s="8"/>
      <c r="HH266" s="8"/>
      <c r="HI266" s="8"/>
      <c r="HJ266" s="8"/>
      <c r="HK266" s="8"/>
      <c r="HL266" s="8"/>
      <c r="HM266" s="8"/>
      <c r="HN266" s="8"/>
      <c r="HO266" s="8"/>
      <c r="HP266" s="8"/>
      <c r="HQ266" s="8"/>
      <c r="HR266" s="8"/>
      <c r="HS266" s="8"/>
      <c r="HT266" s="8"/>
      <c r="HU266" s="8"/>
      <c r="HV266" s="8"/>
      <c r="HW266" s="8"/>
      <c r="HX266" s="8"/>
      <c r="HY266" s="8"/>
      <c r="HZ266" s="8"/>
      <c r="IA266" s="8"/>
      <c r="IB266" s="8"/>
      <c r="IC266" s="8"/>
      <c r="ID266" s="8"/>
      <c r="IE266" s="8"/>
      <c r="IF266" s="8"/>
      <c r="IG266" s="8"/>
      <c r="IH266" s="8"/>
      <c r="II266" s="8"/>
      <c r="IJ266" s="8"/>
      <c r="IK266" s="8"/>
      <c r="IL266" s="8"/>
      <c r="IM266" s="8"/>
      <c r="IN266" s="8"/>
      <c r="IO266" s="8"/>
      <c r="IP266" s="8"/>
      <c r="IQ266" s="8"/>
      <c r="IR266" s="8"/>
      <c r="IS266" s="8"/>
      <c r="IT266" s="8"/>
      <c r="IU266" s="8"/>
      <c r="IV266" s="8"/>
    </row>
    <row r="267" spans="1:256" s="25" customFormat="1">
      <c r="A267" s="610"/>
      <c r="B267" s="611"/>
      <c r="C267" s="612"/>
      <c r="D267" s="612"/>
      <c r="E267" s="567"/>
      <c r="F267" s="567"/>
      <c r="G267" s="3"/>
      <c r="H267" s="128"/>
      <c r="I267" s="520"/>
      <c r="J267" s="520"/>
      <c r="K267" s="520"/>
      <c r="L267" s="520"/>
      <c r="M267" s="520"/>
      <c r="N267" s="520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  <c r="GT267" s="8"/>
      <c r="GU267" s="8"/>
      <c r="GV267" s="8"/>
      <c r="GW267" s="8"/>
      <c r="GX267" s="8"/>
      <c r="GY267" s="8"/>
      <c r="GZ267" s="8"/>
      <c r="HA267" s="8"/>
      <c r="HB267" s="8"/>
      <c r="HC267" s="8"/>
      <c r="HD267" s="8"/>
      <c r="HE267" s="8"/>
      <c r="HF267" s="8"/>
      <c r="HG267" s="8"/>
      <c r="HH267" s="8"/>
      <c r="HI267" s="8"/>
      <c r="HJ267" s="8"/>
      <c r="HK267" s="8"/>
      <c r="HL267" s="8"/>
      <c r="HM267" s="8"/>
      <c r="HN267" s="8"/>
      <c r="HO267" s="8"/>
      <c r="HP267" s="8"/>
      <c r="HQ267" s="8"/>
      <c r="HR267" s="8"/>
      <c r="HS267" s="8"/>
      <c r="HT267" s="8"/>
      <c r="HU267" s="8"/>
      <c r="HV267" s="8"/>
      <c r="HW267" s="8"/>
      <c r="HX267" s="8"/>
      <c r="HY267" s="8"/>
      <c r="HZ267" s="8"/>
      <c r="IA267" s="8"/>
      <c r="IB267" s="8"/>
      <c r="IC267" s="8"/>
      <c r="ID267" s="8"/>
      <c r="IE267" s="8"/>
      <c r="IF267" s="8"/>
      <c r="IG267" s="8"/>
      <c r="IH267" s="8"/>
      <c r="II267" s="8"/>
      <c r="IJ267" s="8"/>
      <c r="IK267" s="8"/>
      <c r="IL267" s="8"/>
      <c r="IM267" s="8"/>
      <c r="IN267" s="8"/>
      <c r="IO267" s="8"/>
      <c r="IP267" s="8"/>
      <c r="IQ267" s="8"/>
      <c r="IR267" s="8"/>
      <c r="IS267" s="8"/>
      <c r="IT267" s="8"/>
      <c r="IU267" s="8"/>
      <c r="IV267" s="8"/>
    </row>
    <row r="268" spans="1:256" s="25" customFormat="1">
      <c r="A268" s="613"/>
      <c r="B268" s="614"/>
      <c r="C268" s="76"/>
      <c r="D268" s="76"/>
      <c r="E268" s="64"/>
      <c r="F268" s="64"/>
      <c r="G268" s="3"/>
      <c r="H268" s="128"/>
      <c r="I268" s="520"/>
      <c r="J268" s="520"/>
      <c r="K268" s="520"/>
      <c r="L268" s="520"/>
      <c r="M268" s="520"/>
      <c r="N268" s="520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  <c r="GK268" s="8"/>
      <c r="GL268" s="8"/>
      <c r="GM268" s="8"/>
      <c r="GN268" s="8"/>
      <c r="GO268" s="8"/>
      <c r="GP268" s="8"/>
      <c r="GQ268" s="8"/>
      <c r="GR268" s="8"/>
      <c r="GS268" s="8"/>
      <c r="GT268" s="8"/>
      <c r="GU268" s="8"/>
      <c r="GV268" s="8"/>
      <c r="GW268" s="8"/>
      <c r="GX268" s="8"/>
      <c r="GY268" s="8"/>
      <c r="GZ268" s="8"/>
      <c r="HA268" s="8"/>
      <c r="HB268" s="8"/>
      <c r="HC268" s="8"/>
      <c r="HD268" s="8"/>
      <c r="HE268" s="8"/>
      <c r="HF268" s="8"/>
      <c r="HG268" s="8"/>
      <c r="HH268" s="8"/>
      <c r="HI268" s="8"/>
      <c r="HJ268" s="8"/>
      <c r="HK268" s="8"/>
      <c r="HL268" s="8"/>
      <c r="HM268" s="8"/>
      <c r="HN268" s="8"/>
      <c r="HO268" s="8"/>
      <c r="HP268" s="8"/>
      <c r="HQ268" s="8"/>
      <c r="HR268" s="8"/>
      <c r="HS268" s="8"/>
      <c r="HT268" s="8"/>
      <c r="HU268" s="8"/>
      <c r="HV268" s="8"/>
      <c r="HW268" s="8"/>
      <c r="HX268" s="8"/>
      <c r="HY268" s="8"/>
      <c r="HZ268" s="8"/>
      <c r="IA268" s="8"/>
      <c r="IB268" s="8"/>
      <c r="IC268" s="8"/>
      <c r="ID268" s="8"/>
      <c r="IE268" s="8"/>
      <c r="IF268" s="8"/>
      <c r="IG268" s="8"/>
      <c r="IH268" s="8"/>
      <c r="II268" s="8"/>
      <c r="IJ268" s="8"/>
      <c r="IK268" s="8"/>
      <c r="IL268" s="8"/>
      <c r="IM268" s="8"/>
      <c r="IN268" s="8"/>
      <c r="IO268" s="8"/>
      <c r="IP268" s="8"/>
      <c r="IQ268" s="8"/>
      <c r="IR268" s="8"/>
      <c r="IS268" s="8"/>
      <c r="IT268" s="8"/>
      <c r="IU268" s="8"/>
      <c r="IV268" s="8"/>
    </row>
    <row r="269" spans="1:256" s="25" customFormat="1">
      <c r="A269" s="615"/>
      <c r="B269" s="105"/>
      <c r="C269" s="67"/>
      <c r="D269" s="616"/>
      <c r="E269" s="67"/>
      <c r="F269" s="67"/>
      <c r="G269" s="3"/>
      <c r="H269" s="128"/>
      <c r="I269" s="520"/>
      <c r="J269" s="520"/>
      <c r="K269" s="520"/>
      <c r="L269" s="520"/>
      <c r="M269" s="520"/>
      <c r="N269" s="520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  <c r="HV269" s="8"/>
      <c r="HW269" s="8"/>
      <c r="HX269" s="8"/>
      <c r="HY269" s="8"/>
      <c r="HZ269" s="8"/>
      <c r="IA269" s="8"/>
      <c r="IB269" s="8"/>
      <c r="IC269" s="8"/>
      <c r="ID269" s="8"/>
      <c r="IE269" s="8"/>
      <c r="IF269" s="8"/>
      <c r="IG269" s="8"/>
      <c r="IH269" s="8"/>
      <c r="II269" s="8"/>
      <c r="IJ269" s="8"/>
      <c r="IK269" s="8"/>
      <c r="IL269" s="8"/>
      <c r="IM269" s="8"/>
      <c r="IN269" s="8"/>
      <c r="IO269" s="8"/>
      <c r="IP269" s="8"/>
      <c r="IQ269" s="8"/>
      <c r="IR269" s="8"/>
      <c r="IS269" s="8"/>
      <c r="IT269" s="8"/>
      <c r="IU269" s="8"/>
      <c r="IV269" s="8"/>
    </row>
    <row r="270" spans="1:256" s="25" customFormat="1">
      <c r="A270" s="617"/>
      <c r="B270" s="618"/>
      <c r="C270" s="67"/>
      <c r="D270" s="616"/>
      <c r="E270" s="67"/>
      <c r="F270" s="67"/>
      <c r="G270" s="3"/>
      <c r="H270" s="128"/>
      <c r="I270" s="520"/>
      <c r="J270" s="520"/>
      <c r="K270" s="520"/>
      <c r="L270" s="520"/>
      <c r="M270" s="520"/>
      <c r="N270" s="520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8"/>
      <c r="II270" s="8"/>
      <c r="IJ270" s="8"/>
      <c r="IK270" s="8"/>
      <c r="IL270" s="8"/>
      <c r="IM270" s="8"/>
      <c r="IN270" s="8"/>
      <c r="IO270" s="8"/>
      <c r="IP270" s="8"/>
      <c r="IQ270" s="8"/>
      <c r="IR270" s="8"/>
      <c r="IS270" s="8"/>
      <c r="IT270" s="8"/>
      <c r="IU270" s="8"/>
      <c r="IV270" s="8"/>
    </row>
    <row r="271" spans="1:256" s="25" customFormat="1">
      <c r="A271" s="619"/>
      <c r="B271" s="73"/>
      <c r="C271" s="67"/>
      <c r="D271" s="616"/>
      <c r="E271" s="67"/>
      <c r="F271" s="67"/>
      <c r="G271" s="3"/>
      <c r="H271" s="128"/>
      <c r="I271" s="520"/>
      <c r="J271" s="520"/>
      <c r="K271" s="520"/>
      <c r="L271" s="520"/>
      <c r="M271" s="520"/>
      <c r="N271" s="520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  <c r="HV271" s="8"/>
      <c r="HW271" s="8"/>
      <c r="HX271" s="8"/>
      <c r="HY271" s="8"/>
      <c r="HZ271" s="8"/>
      <c r="IA271" s="8"/>
      <c r="IB271" s="8"/>
      <c r="IC271" s="8"/>
      <c r="ID271" s="8"/>
      <c r="IE271" s="8"/>
      <c r="IF271" s="8"/>
      <c r="IG271" s="8"/>
      <c r="IH271" s="8"/>
      <c r="II271" s="8"/>
      <c r="IJ271" s="8"/>
      <c r="IK271" s="8"/>
      <c r="IL271" s="8"/>
      <c r="IM271" s="8"/>
      <c r="IN271" s="8"/>
      <c r="IO271" s="8"/>
      <c r="IP271" s="8"/>
      <c r="IQ271" s="8"/>
      <c r="IR271" s="8"/>
      <c r="IS271" s="8"/>
      <c r="IT271" s="8"/>
      <c r="IU271" s="8"/>
      <c r="IV271" s="8"/>
    </row>
    <row r="272" spans="1:256" s="25" customFormat="1">
      <c r="A272" s="620"/>
      <c r="B272" s="73"/>
      <c r="C272" s="67"/>
      <c r="D272" s="616"/>
      <c r="E272" s="67"/>
      <c r="F272" s="67"/>
      <c r="G272" s="3"/>
      <c r="H272" s="128"/>
      <c r="I272" s="520"/>
      <c r="J272" s="520"/>
      <c r="K272" s="520"/>
      <c r="L272" s="520"/>
      <c r="M272" s="520"/>
      <c r="N272" s="520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  <c r="HV272" s="8"/>
      <c r="HW272" s="8"/>
      <c r="HX272" s="8"/>
      <c r="HY272" s="8"/>
      <c r="HZ272" s="8"/>
      <c r="IA272" s="8"/>
      <c r="IB272" s="8"/>
      <c r="IC272" s="8"/>
      <c r="ID272" s="8"/>
      <c r="IE272" s="8"/>
      <c r="IF272" s="8"/>
      <c r="IG272" s="8"/>
      <c r="IH272" s="8"/>
      <c r="II272" s="8"/>
      <c r="IJ272" s="8"/>
      <c r="IK272" s="8"/>
      <c r="IL272" s="8"/>
      <c r="IM272" s="8"/>
      <c r="IN272" s="8"/>
      <c r="IO272" s="8"/>
      <c r="IP272" s="8"/>
      <c r="IQ272" s="8"/>
      <c r="IR272" s="8"/>
      <c r="IS272" s="8"/>
      <c r="IT272" s="8"/>
      <c r="IU272" s="8"/>
      <c r="IV272" s="8"/>
    </row>
    <row r="273" spans="1:256" s="25" customFormat="1">
      <c r="A273" s="105"/>
      <c r="B273" s="621"/>
      <c r="C273" s="67"/>
      <c r="D273" s="616"/>
      <c r="E273" s="67"/>
      <c r="F273" s="67"/>
      <c r="G273" s="3"/>
      <c r="H273" s="128"/>
      <c r="I273" s="520"/>
      <c r="J273" s="520"/>
      <c r="K273" s="520"/>
      <c r="L273" s="520"/>
      <c r="M273" s="520"/>
      <c r="N273" s="520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  <c r="HV273" s="8"/>
      <c r="HW273" s="8"/>
      <c r="HX273" s="8"/>
      <c r="HY273" s="8"/>
      <c r="HZ273" s="8"/>
      <c r="IA273" s="8"/>
      <c r="IB273" s="8"/>
      <c r="IC273" s="8"/>
      <c r="ID273" s="8"/>
      <c r="IE273" s="8"/>
      <c r="IF273" s="8"/>
      <c r="IG273" s="8"/>
      <c r="IH273" s="8"/>
      <c r="II273" s="8"/>
      <c r="IJ273" s="8"/>
      <c r="IK273" s="8"/>
      <c r="IL273" s="8"/>
      <c r="IM273" s="8"/>
      <c r="IN273" s="8"/>
      <c r="IO273" s="8"/>
      <c r="IP273" s="8"/>
      <c r="IQ273" s="8"/>
      <c r="IR273" s="8"/>
      <c r="IS273" s="8"/>
      <c r="IT273" s="8"/>
      <c r="IU273" s="8"/>
      <c r="IV273" s="8"/>
    </row>
    <row r="274" spans="1:256" s="25" customFormat="1">
      <c r="A274" s="73"/>
      <c r="B274" s="622"/>
      <c r="C274" s="67"/>
      <c r="D274" s="616"/>
      <c r="E274" s="67"/>
      <c r="F274" s="67"/>
      <c r="G274" s="3"/>
      <c r="H274" s="128"/>
      <c r="I274" s="520"/>
      <c r="J274" s="520"/>
      <c r="K274" s="520"/>
      <c r="L274" s="520"/>
      <c r="M274" s="520"/>
      <c r="N274" s="520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  <c r="GK274" s="8"/>
      <c r="GL274" s="8"/>
      <c r="GM274" s="8"/>
      <c r="GN274" s="8"/>
      <c r="GO274" s="8"/>
      <c r="GP274" s="8"/>
      <c r="GQ274" s="8"/>
      <c r="GR274" s="8"/>
      <c r="GS274" s="8"/>
      <c r="GT274" s="8"/>
      <c r="GU274" s="8"/>
      <c r="GV274" s="8"/>
      <c r="GW274" s="8"/>
      <c r="GX274" s="8"/>
      <c r="GY274" s="8"/>
      <c r="GZ274" s="8"/>
      <c r="HA274" s="8"/>
      <c r="HB274" s="8"/>
      <c r="HC274" s="8"/>
      <c r="HD274" s="8"/>
      <c r="HE274" s="8"/>
      <c r="HF274" s="8"/>
      <c r="HG274" s="8"/>
      <c r="HH274" s="8"/>
      <c r="HI274" s="8"/>
      <c r="HJ274" s="8"/>
      <c r="HK274" s="8"/>
      <c r="HL274" s="8"/>
      <c r="HM274" s="8"/>
      <c r="HN274" s="8"/>
      <c r="HO274" s="8"/>
      <c r="HP274" s="8"/>
      <c r="HQ274" s="8"/>
      <c r="HR274" s="8"/>
      <c r="HS274" s="8"/>
      <c r="HT274" s="8"/>
      <c r="HU274" s="8"/>
      <c r="HV274" s="8"/>
      <c r="HW274" s="8"/>
      <c r="HX274" s="8"/>
      <c r="HY274" s="8"/>
      <c r="HZ274" s="8"/>
      <c r="IA274" s="8"/>
      <c r="IB274" s="8"/>
      <c r="IC274" s="8"/>
      <c r="ID274" s="8"/>
      <c r="IE274" s="8"/>
      <c r="IF274" s="8"/>
      <c r="IG274" s="8"/>
      <c r="IH274" s="8"/>
      <c r="II274" s="8"/>
      <c r="IJ274" s="8"/>
      <c r="IK274" s="8"/>
      <c r="IL274" s="8"/>
      <c r="IM274" s="8"/>
      <c r="IN274" s="8"/>
      <c r="IO274" s="8"/>
      <c r="IP274" s="8"/>
      <c r="IQ274" s="8"/>
      <c r="IR274" s="8"/>
      <c r="IS274" s="8"/>
      <c r="IT274" s="8"/>
      <c r="IU274" s="8"/>
      <c r="IV274" s="8"/>
    </row>
    <row r="275" spans="1:256" s="25" customFormat="1">
      <c r="A275" s="73"/>
      <c r="B275" s="622"/>
      <c r="C275" s="67"/>
      <c r="D275" s="616"/>
      <c r="E275" s="67"/>
      <c r="F275" s="67"/>
      <c r="G275" s="3"/>
      <c r="H275" s="128"/>
      <c r="I275" s="520"/>
      <c r="J275" s="520"/>
      <c r="K275" s="520"/>
      <c r="L275" s="520"/>
      <c r="M275" s="520"/>
      <c r="N275" s="520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  <c r="HV275" s="8"/>
      <c r="HW275" s="8"/>
      <c r="HX275" s="8"/>
      <c r="HY275" s="8"/>
      <c r="HZ275" s="8"/>
      <c r="IA275" s="8"/>
      <c r="IB275" s="8"/>
      <c r="IC275" s="8"/>
      <c r="ID275" s="8"/>
      <c r="IE275" s="8"/>
      <c r="IF275" s="8"/>
      <c r="IG275" s="8"/>
      <c r="IH275" s="8"/>
      <c r="II275" s="8"/>
      <c r="IJ275" s="8"/>
      <c r="IK275" s="8"/>
      <c r="IL275" s="8"/>
      <c r="IM275" s="8"/>
      <c r="IN275" s="8"/>
      <c r="IO275" s="8"/>
      <c r="IP275" s="8"/>
      <c r="IQ275" s="8"/>
      <c r="IR275" s="8"/>
      <c r="IS275" s="8"/>
      <c r="IT275" s="8"/>
      <c r="IU275" s="8"/>
      <c r="IV275" s="8"/>
    </row>
    <row r="276" spans="1:256" s="25" customFormat="1">
      <c r="A276" s="73"/>
      <c r="B276" s="622"/>
      <c r="C276" s="67"/>
      <c r="D276" s="616"/>
      <c r="E276" s="67"/>
      <c r="F276" s="67"/>
      <c r="G276" s="3"/>
      <c r="H276" s="128"/>
      <c r="I276" s="520"/>
      <c r="J276" s="520"/>
      <c r="K276" s="520"/>
      <c r="L276" s="520"/>
      <c r="M276" s="520"/>
      <c r="N276" s="520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  <c r="GT276" s="8"/>
      <c r="GU276" s="8"/>
      <c r="GV276" s="8"/>
      <c r="GW276" s="8"/>
      <c r="GX276" s="8"/>
      <c r="GY276" s="8"/>
      <c r="GZ276" s="8"/>
      <c r="HA276" s="8"/>
      <c r="HB276" s="8"/>
      <c r="HC276" s="8"/>
      <c r="HD276" s="8"/>
      <c r="HE276" s="8"/>
      <c r="HF276" s="8"/>
      <c r="HG276" s="8"/>
      <c r="HH276" s="8"/>
      <c r="HI276" s="8"/>
      <c r="HJ276" s="8"/>
      <c r="HK276" s="8"/>
      <c r="HL276" s="8"/>
      <c r="HM276" s="8"/>
      <c r="HN276" s="8"/>
      <c r="HO276" s="8"/>
      <c r="HP276" s="8"/>
      <c r="HQ276" s="8"/>
      <c r="HR276" s="8"/>
      <c r="HS276" s="8"/>
      <c r="HT276" s="8"/>
      <c r="HU276" s="8"/>
      <c r="HV276" s="8"/>
      <c r="HW276" s="8"/>
      <c r="HX276" s="8"/>
      <c r="HY276" s="8"/>
      <c r="HZ276" s="8"/>
      <c r="IA276" s="8"/>
      <c r="IB276" s="8"/>
      <c r="IC276" s="8"/>
      <c r="ID276" s="8"/>
      <c r="IE276" s="8"/>
      <c r="IF276" s="8"/>
      <c r="IG276" s="8"/>
      <c r="IH276" s="8"/>
      <c r="II276" s="8"/>
      <c r="IJ276" s="8"/>
      <c r="IK276" s="8"/>
      <c r="IL276" s="8"/>
      <c r="IM276" s="8"/>
      <c r="IN276" s="8"/>
      <c r="IO276" s="8"/>
      <c r="IP276" s="8"/>
      <c r="IQ276" s="8"/>
      <c r="IR276" s="8"/>
      <c r="IS276" s="8"/>
      <c r="IT276" s="8"/>
      <c r="IU276" s="8"/>
      <c r="IV276" s="8"/>
    </row>
    <row r="277" spans="1:256" s="25" customFormat="1">
      <c r="A277" s="73"/>
      <c r="B277" s="622"/>
      <c r="C277" s="67"/>
      <c r="D277" s="616"/>
      <c r="E277" s="67"/>
      <c r="F277" s="67"/>
      <c r="G277" s="3"/>
      <c r="H277" s="128"/>
      <c r="I277" s="520"/>
      <c r="J277" s="520"/>
      <c r="K277" s="520"/>
      <c r="L277" s="520"/>
      <c r="M277" s="520"/>
      <c r="N277" s="520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  <c r="HV277" s="8"/>
      <c r="HW277" s="8"/>
      <c r="HX277" s="8"/>
      <c r="HY277" s="8"/>
      <c r="HZ277" s="8"/>
      <c r="IA277" s="8"/>
      <c r="IB277" s="8"/>
      <c r="IC277" s="8"/>
      <c r="ID277" s="8"/>
      <c r="IE277" s="8"/>
      <c r="IF277" s="8"/>
      <c r="IG277" s="8"/>
      <c r="IH277" s="8"/>
      <c r="II277" s="8"/>
      <c r="IJ277" s="8"/>
      <c r="IK277" s="8"/>
      <c r="IL277" s="8"/>
      <c r="IM277" s="8"/>
      <c r="IN277" s="8"/>
      <c r="IO277" s="8"/>
      <c r="IP277" s="8"/>
      <c r="IQ277" s="8"/>
      <c r="IR277" s="8"/>
      <c r="IS277" s="8"/>
      <c r="IT277" s="8"/>
      <c r="IU277" s="8"/>
      <c r="IV277" s="8"/>
    </row>
    <row r="278" spans="1:256" s="25" customFormat="1">
      <c r="A278" s="105"/>
      <c r="B278" s="621"/>
      <c r="C278" s="67"/>
      <c r="D278" s="616"/>
      <c r="E278" s="67"/>
      <c r="F278" s="67"/>
      <c r="G278" s="3"/>
      <c r="H278" s="128"/>
      <c r="I278" s="520"/>
      <c r="J278" s="520"/>
      <c r="K278" s="520"/>
      <c r="L278" s="520"/>
      <c r="M278" s="520"/>
      <c r="N278" s="520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/>
      <c r="IL278" s="8"/>
      <c r="IM278" s="8"/>
      <c r="IN278" s="8"/>
      <c r="IO278" s="8"/>
      <c r="IP278" s="8"/>
      <c r="IQ278" s="8"/>
      <c r="IR278" s="8"/>
      <c r="IS278" s="8"/>
      <c r="IT278" s="8"/>
      <c r="IU278" s="8"/>
      <c r="IV278" s="8"/>
    </row>
    <row r="279" spans="1:256" s="25" customFormat="1">
      <c r="A279" s="73"/>
      <c r="B279" s="622"/>
      <c r="C279" s="67"/>
      <c r="D279" s="616"/>
      <c r="E279" s="67"/>
      <c r="F279" s="67"/>
      <c r="G279" s="3"/>
      <c r="H279" s="128"/>
      <c r="I279" s="520"/>
      <c r="J279" s="520"/>
      <c r="K279" s="520"/>
      <c r="L279" s="520"/>
      <c r="M279" s="520"/>
      <c r="N279" s="520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  <c r="HV279" s="8"/>
      <c r="HW279" s="8"/>
      <c r="HX279" s="8"/>
      <c r="HY279" s="8"/>
      <c r="HZ279" s="8"/>
      <c r="IA279" s="8"/>
      <c r="IB279" s="8"/>
      <c r="IC279" s="8"/>
      <c r="ID279" s="8"/>
      <c r="IE279" s="8"/>
      <c r="IF279" s="8"/>
      <c r="IG279" s="8"/>
      <c r="IH279" s="8"/>
      <c r="II279" s="8"/>
      <c r="IJ279" s="8"/>
      <c r="IK279" s="8"/>
      <c r="IL279" s="8"/>
      <c r="IM279" s="8"/>
      <c r="IN279" s="8"/>
      <c r="IO279" s="8"/>
      <c r="IP279" s="8"/>
      <c r="IQ279" s="8"/>
      <c r="IR279" s="8"/>
      <c r="IS279" s="8"/>
      <c r="IT279" s="8"/>
      <c r="IU279" s="8"/>
      <c r="IV279" s="8"/>
    </row>
    <row r="280" spans="1:256" s="25" customFormat="1">
      <c r="A280" s="73"/>
      <c r="B280" s="622"/>
      <c r="C280" s="67"/>
      <c r="D280" s="616"/>
      <c r="E280" s="67"/>
      <c r="F280" s="67"/>
      <c r="G280" s="3"/>
      <c r="H280" s="128"/>
      <c r="I280" s="520"/>
      <c r="J280" s="520"/>
      <c r="K280" s="520"/>
      <c r="L280" s="520"/>
      <c r="M280" s="520"/>
      <c r="N280" s="520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/>
      <c r="IL280" s="8"/>
      <c r="IM280" s="8"/>
      <c r="IN280" s="8"/>
      <c r="IO280" s="8"/>
      <c r="IP280" s="8"/>
      <c r="IQ280" s="8"/>
      <c r="IR280" s="8"/>
      <c r="IS280" s="8"/>
      <c r="IT280" s="8"/>
      <c r="IU280" s="8"/>
      <c r="IV280" s="8"/>
    </row>
    <row r="281" spans="1:256" s="25" customFormat="1">
      <c r="A281" s="73"/>
      <c r="B281" s="622"/>
      <c r="C281" s="67"/>
      <c r="D281" s="616"/>
      <c r="E281" s="67"/>
      <c r="F281" s="67"/>
      <c r="G281" s="3"/>
      <c r="H281" s="128"/>
      <c r="I281" s="520"/>
      <c r="J281" s="520"/>
      <c r="K281" s="520"/>
      <c r="L281" s="520"/>
      <c r="M281" s="520"/>
      <c r="N281" s="520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  <c r="HV281" s="8"/>
      <c r="HW281" s="8"/>
      <c r="HX281" s="8"/>
      <c r="HY281" s="8"/>
      <c r="HZ281" s="8"/>
      <c r="IA281" s="8"/>
      <c r="IB281" s="8"/>
      <c r="IC281" s="8"/>
      <c r="ID281" s="8"/>
      <c r="IE281" s="8"/>
      <c r="IF281" s="8"/>
      <c r="IG281" s="8"/>
      <c r="IH281" s="8"/>
      <c r="II281" s="8"/>
      <c r="IJ281" s="8"/>
      <c r="IK281" s="8"/>
      <c r="IL281" s="8"/>
      <c r="IM281" s="8"/>
      <c r="IN281" s="8"/>
      <c r="IO281" s="8"/>
      <c r="IP281" s="8"/>
      <c r="IQ281" s="8"/>
      <c r="IR281" s="8"/>
      <c r="IS281" s="8"/>
      <c r="IT281" s="8"/>
      <c r="IU281" s="8"/>
      <c r="IV281" s="8"/>
    </row>
    <row r="282" spans="1:256" s="25" customFormat="1">
      <c r="A282" s="73"/>
      <c r="B282" s="622"/>
      <c r="C282" s="67"/>
      <c r="D282" s="616"/>
      <c r="E282" s="67"/>
      <c r="F282" s="67"/>
      <c r="G282" s="3"/>
      <c r="H282" s="128"/>
      <c r="I282" s="520"/>
      <c r="J282" s="520"/>
      <c r="K282" s="520"/>
      <c r="L282" s="520"/>
      <c r="M282" s="520"/>
      <c r="N282" s="520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/>
      <c r="IL282" s="8"/>
      <c r="IM282" s="8"/>
      <c r="IN282" s="8"/>
      <c r="IO282" s="8"/>
      <c r="IP282" s="8"/>
      <c r="IQ282" s="8"/>
      <c r="IR282" s="8"/>
      <c r="IS282" s="8"/>
      <c r="IT282" s="8"/>
      <c r="IU282" s="8"/>
      <c r="IV282" s="8"/>
    </row>
    <row r="283" spans="1:256" s="25" customFormat="1">
      <c r="A283" s="73"/>
      <c r="B283" s="622"/>
      <c r="C283" s="67"/>
      <c r="D283" s="616"/>
      <c r="E283" s="67"/>
      <c r="F283" s="67"/>
      <c r="G283" s="3"/>
      <c r="H283" s="128"/>
      <c r="I283" s="520"/>
      <c r="J283" s="520"/>
      <c r="K283" s="520"/>
      <c r="L283" s="520"/>
      <c r="M283" s="520"/>
      <c r="N283" s="520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8"/>
      <c r="IP283" s="8"/>
      <c r="IQ283" s="8"/>
      <c r="IR283" s="8"/>
      <c r="IS283" s="8"/>
      <c r="IT283" s="8"/>
      <c r="IU283" s="8"/>
      <c r="IV283" s="8"/>
    </row>
    <row r="284" spans="1:256" s="25" customFormat="1">
      <c r="A284" s="73"/>
      <c r="B284" s="622"/>
      <c r="C284" s="67"/>
      <c r="D284" s="616"/>
      <c r="E284" s="67"/>
      <c r="F284" s="67"/>
      <c r="G284" s="3"/>
      <c r="H284" s="128"/>
      <c r="I284" s="520"/>
      <c r="J284" s="520"/>
      <c r="K284" s="520"/>
      <c r="L284" s="520"/>
      <c r="M284" s="520"/>
      <c r="N284" s="520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8"/>
      <c r="IP284" s="8"/>
      <c r="IQ284" s="8"/>
      <c r="IR284" s="8"/>
      <c r="IS284" s="8"/>
      <c r="IT284" s="8"/>
      <c r="IU284" s="8"/>
      <c r="IV284" s="8"/>
    </row>
    <row r="285" spans="1:256" s="25" customFormat="1">
      <c r="A285" s="73"/>
      <c r="B285" s="622"/>
      <c r="C285" s="67"/>
      <c r="D285" s="616"/>
      <c r="E285" s="67"/>
      <c r="F285" s="67"/>
      <c r="G285" s="3"/>
      <c r="H285" s="128"/>
      <c r="I285" s="520"/>
      <c r="J285" s="520"/>
      <c r="K285" s="520"/>
      <c r="L285" s="520"/>
      <c r="M285" s="520"/>
      <c r="N285" s="520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  <c r="HV285" s="8"/>
      <c r="HW285" s="8"/>
      <c r="HX285" s="8"/>
      <c r="HY285" s="8"/>
      <c r="HZ285" s="8"/>
      <c r="IA285" s="8"/>
      <c r="IB285" s="8"/>
      <c r="IC285" s="8"/>
      <c r="ID285" s="8"/>
      <c r="IE285" s="8"/>
      <c r="IF285" s="8"/>
      <c r="IG285" s="8"/>
      <c r="IH285" s="8"/>
      <c r="II285" s="8"/>
      <c r="IJ285" s="8"/>
      <c r="IK285" s="8"/>
      <c r="IL285" s="8"/>
      <c r="IM285" s="8"/>
      <c r="IN285" s="8"/>
      <c r="IO285" s="8"/>
      <c r="IP285" s="8"/>
      <c r="IQ285" s="8"/>
      <c r="IR285" s="8"/>
      <c r="IS285" s="8"/>
      <c r="IT285" s="8"/>
      <c r="IU285" s="8"/>
      <c r="IV285" s="8"/>
    </row>
    <row r="286" spans="1:256" s="25" customFormat="1">
      <c r="A286" s="73"/>
      <c r="B286" s="622"/>
      <c r="C286" s="67"/>
      <c r="D286" s="616"/>
      <c r="E286" s="67"/>
      <c r="F286" s="67"/>
      <c r="G286" s="3"/>
      <c r="H286" s="128"/>
      <c r="I286" s="520"/>
      <c r="J286" s="520"/>
      <c r="K286" s="520"/>
      <c r="L286" s="520"/>
      <c r="M286" s="520"/>
      <c r="N286" s="520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  <c r="IP286" s="8"/>
      <c r="IQ286" s="8"/>
      <c r="IR286" s="8"/>
      <c r="IS286" s="8"/>
      <c r="IT286" s="8"/>
      <c r="IU286" s="8"/>
      <c r="IV286" s="8"/>
    </row>
    <row r="287" spans="1:256" s="25" customFormat="1">
      <c r="A287" s="73"/>
      <c r="B287" s="622"/>
      <c r="C287" s="67"/>
      <c r="D287" s="616"/>
      <c r="E287" s="67"/>
      <c r="F287" s="67"/>
      <c r="G287" s="3"/>
      <c r="H287" s="128"/>
      <c r="I287" s="520"/>
      <c r="J287" s="520"/>
      <c r="K287" s="520"/>
      <c r="L287" s="520"/>
      <c r="M287" s="520"/>
      <c r="N287" s="520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  <c r="HV287" s="8"/>
      <c r="HW287" s="8"/>
      <c r="HX287" s="8"/>
      <c r="HY287" s="8"/>
      <c r="HZ287" s="8"/>
      <c r="IA287" s="8"/>
      <c r="IB287" s="8"/>
      <c r="IC287" s="8"/>
      <c r="ID287" s="8"/>
      <c r="IE287" s="8"/>
      <c r="IF287" s="8"/>
      <c r="IG287" s="8"/>
      <c r="IH287" s="8"/>
      <c r="II287" s="8"/>
      <c r="IJ287" s="8"/>
      <c r="IK287" s="8"/>
      <c r="IL287" s="8"/>
      <c r="IM287" s="8"/>
      <c r="IN287" s="8"/>
      <c r="IO287" s="8"/>
      <c r="IP287" s="8"/>
      <c r="IQ287" s="8"/>
      <c r="IR287" s="8"/>
      <c r="IS287" s="8"/>
      <c r="IT287" s="8"/>
      <c r="IU287" s="8"/>
      <c r="IV287" s="8"/>
    </row>
    <row r="288" spans="1:256" s="25" customFormat="1">
      <c r="A288" s="623"/>
      <c r="B288" s="622"/>
      <c r="C288" s="67"/>
      <c r="D288" s="616"/>
      <c r="E288" s="67"/>
      <c r="F288" s="67"/>
      <c r="G288" s="3"/>
      <c r="H288" s="128"/>
      <c r="I288" s="520"/>
      <c r="J288" s="520"/>
      <c r="K288" s="520"/>
      <c r="L288" s="520"/>
      <c r="M288" s="520"/>
      <c r="N288" s="520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  <c r="GZ288" s="8"/>
      <c r="HA288" s="8"/>
      <c r="HB288" s="8"/>
      <c r="HC288" s="8"/>
      <c r="HD288" s="8"/>
      <c r="HE288" s="8"/>
      <c r="HF288" s="8"/>
      <c r="HG288" s="8"/>
      <c r="HH288" s="8"/>
      <c r="HI288" s="8"/>
      <c r="HJ288" s="8"/>
      <c r="HK288" s="8"/>
      <c r="HL288" s="8"/>
      <c r="HM288" s="8"/>
      <c r="HN288" s="8"/>
      <c r="HO288" s="8"/>
      <c r="HP288" s="8"/>
      <c r="HQ288" s="8"/>
      <c r="HR288" s="8"/>
      <c r="HS288" s="8"/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/>
      <c r="IL288" s="8"/>
      <c r="IM288" s="8"/>
      <c r="IN288" s="8"/>
      <c r="IO288" s="8"/>
      <c r="IP288" s="8"/>
      <c r="IQ288" s="8"/>
      <c r="IR288" s="8"/>
      <c r="IS288" s="8"/>
      <c r="IT288" s="8"/>
      <c r="IU288" s="8"/>
      <c r="IV288" s="8"/>
    </row>
    <row r="289" spans="1:256" s="25" customFormat="1">
      <c r="A289" s="73"/>
      <c r="B289" s="622"/>
      <c r="C289" s="67"/>
      <c r="D289" s="616"/>
      <c r="E289" s="67"/>
      <c r="F289" s="67"/>
      <c r="G289" s="3"/>
      <c r="H289" s="128"/>
      <c r="I289" s="520"/>
      <c r="J289" s="520"/>
      <c r="K289" s="520"/>
      <c r="L289" s="520"/>
      <c r="M289" s="520"/>
      <c r="N289" s="520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  <c r="HV289" s="8"/>
      <c r="HW289" s="8"/>
      <c r="HX289" s="8"/>
      <c r="HY289" s="8"/>
      <c r="HZ289" s="8"/>
      <c r="IA289" s="8"/>
      <c r="IB289" s="8"/>
      <c r="IC289" s="8"/>
      <c r="ID289" s="8"/>
      <c r="IE289" s="8"/>
      <c r="IF289" s="8"/>
      <c r="IG289" s="8"/>
      <c r="IH289" s="8"/>
      <c r="II289" s="8"/>
      <c r="IJ289" s="8"/>
      <c r="IK289" s="8"/>
      <c r="IL289" s="8"/>
      <c r="IM289" s="8"/>
      <c r="IN289" s="8"/>
      <c r="IO289" s="8"/>
      <c r="IP289" s="8"/>
      <c r="IQ289" s="8"/>
      <c r="IR289" s="8"/>
      <c r="IS289" s="8"/>
      <c r="IT289" s="8"/>
      <c r="IU289" s="8"/>
      <c r="IV289" s="8"/>
    </row>
    <row r="290" spans="1:256" s="25" customFormat="1">
      <c r="A290" s="73"/>
      <c r="B290" s="622"/>
      <c r="C290" s="67"/>
      <c r="D290" s="616"/>
      <c r="E290" s="67"/>
      <c r="F290" s="67"/>
      <c r="G290" s="3"/>
      <c r="H290" s="128"/>
      <c r="I290" s="520"/>
      <c r="J290" s="520"/>
      <c r="K290" s="520"/>
      <c r="L290" s="520"/>
      <c r="M290" s="520"/>
      <c r="N290" s="520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/>
      <c r="IL290" s="8"/>
      <c r="IM290" s="8"/>
      <c r="IN290" s="8"/>
      <c r="IO290" s="8"/>
      <c r="IP290" s="8"/>
      <c r="IQ290" s="8"/>
      <c r="IR290" s="8"/>
      <c r="IS290" s="8"/>
      <c r="IT290" s="8"/>
      <c r="IU290" s="8"/>
      <c r="IV290" s="8"/>
    </row>
    <row r="291" spans="1:256" s="25" customFormat="1">
      <c r="A291" s="73"/>
      <c r="B291" s="622"/>
      <c r="C291" s="67"/>
      <c r="D291" s="616"/>
      <c r="E291" s="67"/>
      <c r="F291" s="67"/>
      <c r="G291" s="3"/>
      <c r="H291" s="128"/>
      <c r="I291" s="520"/>
      <c r="J291" s="520"/>
      <c r="K291" s="520"/>
      <c r="L291" s="520"/>
      <c r="M291" s="520"/>
      <c r="N291" s="520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  <c r="HV291" s="8"/>
      <c r="HW291" s="8"/>
      <c r="HX291" s="8"/>
      <c r="HY291" s="8"/>
      <c r="HZ291" s="8"/>
      <c r="IA291" s="8"/>
      <c r="IB291" s="8"/>
      <c r="IC291" s="8"/>
      <c r="ID291" s="8"/>
      <c r="IE291" s="8"/>
      <c r="IF291" s="8"/>
      <c r="IG291" s="8"/>
      <c r="IH291" s="8"/>
      <c r="II291" s="8"/>
      <c r="IJ291" s="8"/>
      <c r="IK291" s="8"/>
      <c r="IL291" s="8"/>
      <c r="IM291" s="8"/>
      <c r="IN291" s="8"/>
      <c r="IO291" s="8"/>
      <c r="IP291" s="8"/>
      <c r="IQ291" s="8"/>
      <c r="IR291" s="8"/>
      <c r="IS291" s="8"/>
      <c r="IT291" s="8"/>
      <c r="IU291" s="8"/>
      <c r="IV291" s="8"/>
    </row>
    <row r="292" spans="1:256" s="25" customFormat="1">
      <c r="A292" s="73"/>
      <c r="B292" s="622"/>
      <c r="C292" s="67"/>
      <c r="D292" s="616"/>
      <c r="E292" s="67"/>
      <c r="F292" s="67"/>
      <c r="G292" s="3"/>
      <c r="H292" s="128"/>
      <c r="I292" s="520"/>
      <c r="J292" s="520"/>
      <c r="K292" s="520"/>
      <c r="L292" s="520"/>
      <c r="M292" s="520"/>
      <c r="N292" s="520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/>
      <c r="IL292" s="8"/>
      <c r="IM292" s="8"/>
      <c r="IN292" s="8"/>
      <c r="IO292" s="8"/>
      <c r="IP292" s="8"/>
      <c r="IQ292" s="8"/>
      <c r="IR292" s="8"/>
      <c r="IS292" s="8"/>
      <c r="IT292" s="8"/>
      <c r="IU292" s="8"/>
      <c r="IV292" s="8"/>
    </row>
    <row r="293" spans="1:256" s="25" customFormat="1">
      <c r="A293" s="105"/>
      <c r="B293" s="621"/>
      <c r="C293" s="67"/>
      <c r="D293" s="616"/>
      <c r="E293" s="67"/>
      <c r="F293" s="67"/>
      <c r="G293" s="3"/>
      <c r="H293" s="128"/>
      <c r="I293" s="520"/>
      <c r="J293" s="520"/>
      <c r="K293" s="520"/>
      <c r="L293" s="520"/>
      <c r="M293" s="520"/>
      <c r="N293" s="520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  <c r="HV293" s="8"/>
      <c r="HW293" s="8"/>
      <c r="HX293" s="8"/>
      <c r="HY293" s="8"/>
      <c r="HZ293" s="8"/>
      <c r="IA293" s="8"/>
      <c r="IB293" s="8"/>
      <c r="IC293" s="8"/>
      <c r="ID293" s="8"/>
      <c r="IE293" s="8"/>
      <c r="IF293" s="8"/>
      <c r="IG293" s="8"/>
      <c r="IH293" s="8"/>
      <c r="II293" s="8"/>
      <c r="IJ293" s="8"/>
      <c r="IK293" s="8"/>
      <c r="IL293" s="8"/>
      <c r="IM293" s="8"/>
      <c r="IN293" s="8"/>
      <c r="IO293" s="8"/>
      <c r="IP293" s="8"/>
      <c r="IQ293" s="8"/>
      <c r="IR293" s="8"/>
      <c r="IS293" s="8"/>
      <c r="IT293" s="8"/>
      <c r="IU293" s="8"/>
      <c r="IV293" s="8"/>
    </row>
    <row r="294" spans="1:256" s="25" customFormat="1">
      <c r="A294" s="73"/>
      <c r="B294" s="622"/>
      <c r="C294" s="67"/>
      <c r="D294" s="616"/>
      <c r="E294" s="67"/>
      <c r="F294" s="67"/>
      <c r="G294" s="3"/>
      <c r="H294" s="128"/>
      <c r="I294" s="520"/>
      <c r="J294" s="520"/>
      <c r="K294" s="520"/>
      <c r="L294" s="520"/>
      <c r="M294" s="520"/>
      <c r="N294" s="520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/>
      <c r="IL294" s="8"/>
      <c r="IM294" s="8"/>
      <c r="IN294" s="8"/>
      <c r="IO294" s="8"/>
      <c r="IP294" s="8"/>
      <c r="IQ294" s="8"/>
      <c r="IR294" s="8"/>
      <c r="IS294" s="8"/>
      <c r="IT294" s="8"/>
      <c r="IU294" s="8"/>
      <c r="IV294" s="8"/>
    </row>
    <row r="295" spans="1:256" s="25" customFormat="1">
      <c r="A295" s="73"/>
      <c r="B295" s="622"/>
      <c r="C295" s="67"/>
      <c r="D295" s="616"/>
      <c r="E295" s="67"/>
      <c r="F295" s="67"/>
      <c r="G295" s="3"/>
      <c r="H295" s="128"/>
      <c r="I295" s="520"/>
      <c r="J295" s="520"/>
      <c r="K295" s="520"/>
      <c r="L295" s="520"/>
      <c r="M295" s="520"/>
      <c r="N295" s="520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  <c r="GK295" s="8"/>
      <c r="GL295" s="8"/>
      <c r="GM295" s="8"/>
      <c r="GN295" s="8"/>
      <c r="GO295" s="8"/>
      <c r="GP295" s="8"/>
      <c r="GQ295" s="8"/>
      <c r="GR295" s="8"/>
      <c r="GS295" s="8"/>
      <c r="GT295" s="8"/>
      <c r="GU295" s="8"/>
      <c r="GV295" s="8"/>
      <c r="GW295" s="8"/>
      <c r="GX295" s="8"/>
      <c r="GY295" s="8"/>
      <c r="GZ295" s="8"/>
      <c r="HA295" s="8"/>
      <c r="HB295" s="8"/>
      <c r="HC295" s="8"/>
      <c r="HD295" s="8"/>
      <c r="HE295" s="8"/>
      <c r="HF295" s="8"/>
      <c r="HG295" s="8"/>
      <c r="HH295" s="8"/>
      <c r="HI295" s="8"/>
      <c r="HJ295" s="8"/>
      <c r="HK295" s="8"/>
      <c r="HL295" s="8"/>
      <c r="HM295" s="8"/>
      <c r="HN295" s="8"/>
      <c r="HO295" s="8"/>
      <c r="HP295" s="8"/>
      <c r="HQ295" s="8"/>
      <c r="HR295" s="8"/>
      <c r="HS295" s="8"/>
      <c r="HT295" s="8"/>
      <c r="HU295" s="8"/>
      <c r="HV295" s="8"/>
      <c r="HW295" s="8"/>
      <c r="HX295" s="8"/>
      <c r="HY295" s="8"/>
      <c r="HZ295" s="8"/>
      <c r="IA295" s="8"/>
      <c r="IB295" s="8"/>
      <c r="IC295" s="8"/>
      <c r="ID295" s="8"/>
      <c r="IE295" s="8"/>
      <c r="IF295" s="8"/>
      <c r="IG295" s="8"/>
      <c r="IH295" s="8"/>
      <c r="II295" s="8"/>
      <c r="IJ295" s="8"/>
      <c r="IK295" s="8"/>
      <c r="IL295" s="8"/>
      <c r="IM295" s="8"/>
      <c r="IN295" s="8"/>
      <c r="IO295" s="8"/>
      <c r="IP295" s="8"/>
      <c r="IQ295" s="8"/>
      <c r="IR295" s="8"/>
      <c r="IS295" s="8"/>
      <c r="IT295" s="8"/>
      <c r="IU295" s="8"/>
      <c r="IV295" s="8"/>
    </row>
    <row r="296" spans="1:256" s="25" customFormat="1">
      <c r="A296" s="73"/>
      <c r="B296" s="622"/>
      <c r="C296" s="67"/>
      <c r="D296" s="616"/>
      <c r="E296" s="67"/>
      <c r="F296" s="67"/>
      <c r="G296" s="3"/>
      <c r="H296" s="128"/>
      <c r="I296" s="520"/>
      <c r="J296" s="520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  <c r="HV296" s="8"/>
      <c r="HW296" s="8"/>
      <c r="HX296" s="8"/>
      <c r="HY296" s="8"/>
      <c r="HZ296" s="8"/>
      <c r="IA296" s="8"/>
      <c r="IB296" s="8"/>
      <c r="IC296" s="8"/>
      <c r="ID296" s="8"/>
      <c r="IE296" s="8"/>
      <c r="IF296" s="8"/>
      <c r="IG296" s="8"/>
      <c r="IH296" s="8"/>
      <c r="II296" s="8"/>
      <c r="IJ296" s="8"/>
      <c r="IK296" s="8"/>
      <c r="IL296" s="8"/>
      <c r="IM296" s="8"/>
      <c r="IN296" s="8"/>
      <c r="IO296" s="8"/>
      <c r="IP296" s="8"/>
      <c r="IQ296" s="8"/>
      <c r="IR296" s="8"/>
      <c r="IS296" s="8"/>
      <c r="IT296" s="8"/>
      <c r="IU296" s="8"/>
      <c r="IV296" s="8"/>
    </row>
    <row r="297" spans="1:256" s="25" customFormat="1">
      <c r="A297" s="73"/>
      <c r="B297" s="622"/>
      <c r="C297" s="67"/>
      <c r="D297" s="616"/>
      <c r="E297" s="67"/>
      <c r="F297" s="67"/>
      <c r="G297" s="3"/>
      <c r="H297" s="128"/>
      <c r="I297" s="520"/>
      <c r="J297" s="520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  <c r="GK297" s="8"/>
      <c r="GL297" s="8"/>
      <c r="GM297" s="8"/>
      <c r="GN297" s="8"/>
      <c r="GO297" s="8"/>
      <c r="GP297" s="8"/>
      <c r="GQ297" s="8"/>
      <c r="GR297" s="8"/>
      <c r="GS297" s="8"/>
      <c r="GT297" s="8"/>
      <c r="GU297" s="8"/>
      <c r="GV297" s="8"/>
      <c r="GW297" s="8"/>
      <c r="GX297" s="8"/>
      <c r="GY297" s="8"/>
      <c r="GZ297" s="8"/>
      <c r="HA297" s="8"/>
      <c r="HB297" s="8"/>
      <c r="HC297" s="8"/>
      <c r="HD297" s="8"/>
      <c r="HE297" s="8"/>
      <c r="HF297" s="8"/>
      <c r="HG297" s="8"/>
      <c r="HH297" s="8"/>
      <c r="HI297" s="8"/>
      <c r="HJ297" s="8"/>
      <c r="HK297" s="8"/>
      <c r="HL297" s="8"/>
      <c r="HM297" s="8"/>
      <c r="HN297" s="8"/>
      <c r="HO297" s="8"/>
      <c r="HP297" s="8"/>
      <c r="HQ297" s="8"/>
      <c r="HR297" s="8"/>
      <c r="HS297" s="8"/>
      <c r="HT297" s="8"/>
      <c r="HU297" s="8"/>
      <c r="HV297" s="8"/>
      <c r="HW297" s="8"/>
      <c r="HX297" s="8"/>
      <c r="HY297" s="8"/>
      <c r="HZ297" s="8"/>
      <c r="IA297" s="8"/>
      <c r="IB297" s="8"/>
      <c r="IC297" s="8"/>
      <c r="ID297" s="8"/>
      <c r="IE297" s="8"/>
      <c r="IF297" s="8"/>
      <c r="IG297" s="8"/>
      <c r="IH297" s="8"/>
      <c r="II297" s="8"/>
      <c r="IJ297" s="8"/>
      <c r="IK297" s="8"/>
      <c r="IL297" s="8"/>
      <c r="IM297" s="8"/>
      <c r="IN297" s="8"/>
      <c r="IO297" s="8"/>
      <c r="IP297" s="8"/>
      <c r="IQ297" s="8"/>
      <c r="IR297" s="8"/>
      <c r="IS297" s="8"/>
      <c r="IT297" s="8"/>
      <c r="IU297" s="8"/>
      <c r="IV297" s="8"/>
    </row>
    <row r="298" spans="1:256" s="25" customFormat="1">
      <c r="A298" s="73"/>
      <c r="B298" s="622"/>
      <c r="C298" s="67"/>
      <c r="D298" s="616"/>
      <c r="E298" s="67"/>
      <c r="F298" s="67"/>
      <c r="G298" s="3"/>
      <c r="H298" s="128"/>
      <c r="I298" s="520"/>
      <c r="J298" s="520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  <c r="GZ298" s="8"/>
      <c r="HA298" s="8"/>
      <c r="HB298" s="8"/>
      <c r="HC298" s="8"/>
      <c r="HD298" s="8"/>
      <c r="HE298" s="8"/>
      <c r="HF298" s="8"/>
      <c r="HG298" s="8"/>
      <c r="HH298" s="8"/>
      <c r="HI298" s="8"/>
      <c r="HJ298" s="8"/>
      <c r="HK298" s="8"/>
      <c r="HL298" s="8"/>
      <c r="HM298" s="8"/>
      <c r="HN298" s="8"/>
      <c r="HO298" s="8"/>
      <c r="HP298" s="8"/>
      <c r="HQ298" s="8"/>
      <c r="HR298" s="8"/>
      <c r="HS298" s="8"/>
      <c r="HT298" s="8"/>
      <c r="HU298" s="8"/>
      <c r="HV298" s="8"/>
      <c r="HW298" s="8"/>
      <c r="HX298" s="8"/>
      <c r="HY298" s="8"/>
      <c r="HZ298" s="8"/>
      <c r="IA298" s="8"/>
      <c r="IB298" s="8"/>
      <c r="IC298" s="8"/>
      <c r="ID298" s="8"/>
      <c r="IE298" s="8"/>
      <c r="IF298" s="8"/>
      <c r="IG298" s="8"/>
      <c r="IH298" s="8"/>
      <c r="II298" s="8"/>
      <c r="IJ298" s="8"/>
      <c r="IK298" s="8"/>
      <c r="IL298" s="8"/>
      <c r="IM298" s="8"/>
      <c r="IN298" s="8"/>
      <c r="IO298" s="8"/>
      <c r="IP298" s="8"/>
      <c r="IQ298" s="8"/>
      <c r="IR298" s="8"/>
      <c r="IS298" s="8"/>
      <c r="IT298" s="8"/>
      <c r="IU298" s="8"/>
      <c r="IV298" s="8"/>
    </row>
    <row r="299" spans="1:256" s="25" customFormat="1">
      <c r="A299" s="73"/>
      <c r="B299" s="622"/>
      <c r="C299" s="67"/>
      <c r="D299" s="616"/>
      <c r="E299" s="67"/>
      <c r="F299" s="67"/>
      <c r="G299" s="3"/>
      <c r="H299" s="128"/>
      <c r="I299" s="520"/>
      <c r="J299" s="520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  <c r="HV299" s="8"/>
      <c r="HW299" s="8"/>
      <c r="HX299" s="8"/>
      <c r="HY299" s="8"/>
      <c r="HZ299" s="8"/>
      <c r="IA299" s="8"/>
      <c r="IB299" s="8"/>
      <c r="IC299" s="8"/>
      <c r="ID299" s="8"/>
      <c r="IE299" s="8"/>
      <c r="IF299" s="8"/>
      <c r="IG299" s="8"/>
      <c r="IH299" s="8"/>
      <c r="II299" s="8"/>
      <c r="IJ299" s="8"/>
      <c r="IK299" s="8"/>
      <c r="IL299" s="8"/>
      <c r="IM299" s="8"/>
      <c r="IN299" s="8"/>
      <c r="IO299" s="8"/>
      <c r="IP299" s="8"/>
      <c r="IQ299" s="8"/>
      <c r="IR299" s="8"/>
      <c r="IS299" s="8"/>
      <c r="IT299" s="8"/>
      <c r="IU299" s="8"/>
      <c r="IV299" s="8"/>
    </row>
    <row r="300" spans="1:256" s="25" customFormat="1">
      <c r="A300" s="73"/>
      <c r="B300" s="622"/>
      <c r="C300" s="67"/>
      <c r="D300" s="616"/>
      <c r="E300" s="67"/>
      <c r="F300" s="67"/>
      <c r="G300" s="3"/>
      <c r="H300" s="128"/>
      <c r="I300" s="520"/>
      <c r="J300" s="520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  <c r="GZ300" s="8"/>
      <c r="HA300" s="8"/>
      <c r="HB300" s="8"/>
      <c r="HC300" s="8"/>
      <c r="HD300" s="8"/>
      <c r="HE300" s="8"/>
      <c r="HF300" s="8"/>
      <c r="HG300" s="8"/>
      <c r="HH300" s="8"/>
      <c r="HI300" s="8"/>
      <c r="HJ300" s="8"/>
      <c r="HK300" s="8"/>
      <c r="HL300" s="8"/>
      <c r="HM300" s="8"/>
      <c r="HN300" s="8"/>
      <c r="HO300" s="8"/>
      <c r="HP300" s="8"/>
      <c r="HQ300" s="8"/>
      <c r="HR300" s="8"/>
      <c r="HS300" s="8"/>
      <c r="HT300" s="8"/>
      <c r="HU300" s="8"/>
      <c r="HV300" s="8"/>
      <c r="HW300" s="8"/>
      <c r="HX300" s="8"/>
      <c r="HY300" s="8"/>
      <c r="HZ300" s="8"/>
      <c r="IA300" s="8"/>
      <c r="IB300" s="8"/>
      <c r="IC300" s="8"/>
      <c r="ID300" s="8"/>
      <c r="IE300" s="8"/>
      <c r="IF300" s="8"/>
      <c r="IG300" s="8"/>
      <c r="IH300" s="8"/>
      <c r="II300" s="8"/>
      <c r="IJ300" s="8"/>
      <c r="IK300" s="8"/>
      <c r="IL300" s="8"/>
      <c r="IM300" s="8"/>
      <c r="IN300" s="8"/>
      <c r="IO300" s="8"/>
      <c r="IP300" s="8"/>
      <c r="IQ300" s="8"/>
      <c r="IR300" s="8"/>
      <c r="IS300" s="8"/>
      <c r="IT300" s="8"/>
      <c r="IU300" s="8"/>
      <c r="IV300" s="8"/>
    </row>
    <row r="301" spans="1:256" s="25" customFormat="1">
      <c r="A301" s="73"/>
      <c r="B301" s="622"/>
      <c r="C301" s="67"/>
      <c r="D301" s="616"/>
      <c r="E301" s="67"/>
      <c r="F301" s="67"/>
      <c r="G301" s="3"/>
      <c r="H301" s="128"/>
      <c r="I301" s="520"/>
      <c r="J301" s="520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  <c r="GZ301" s="8"/>
      <c r="HA301" s="8"/>
      <c r="HB301" s="8"/>
      <c r="HC301" s="8"/>
      <c r="HD301" s="8"/>
      <c r="HE301" s="8"/>
      <c r="HF301" s="8"/>
      <c r="HG301" s="8"/>
      <c r="HH301" s="8"/>
      <c r="HI301" s="8"/>
      <c r="HJ301" s="8"/>
      <c r="HK301" s="8"/>
      <c r="HL301" s="8"/>
      <c r="HM301" s="8"/>
      <c r="HN301" s="8"/>
      <c r="HO301" s="8"/>
      <c r="HP301" s="8"/>
      <c r="HQ301" s="8"/>
      <c r="HR301" s="8"/>
      <c r="HS301" s="8"/>
      <c r="HT301" s="8"/>
      <c r="HU301" s="8"/>
      <c r="HV301" s="8"/>
      <c r="HW301" s="8"/>
      <c r="HX301" s="8"/>
      <c r="HY301" s="8"/>
      <c r="HZ301" s="8"/>
      <c r="IA301" s="8"/>
      <c r="IB301" s="8"/>
      <c r="IC301" s="8"/>
      <c r="ID301" s="8"/>
      <c r="IE301" s="8"/>
      <c r="IF301" s="8"/>
      <c r="IG301" s="8"/>
      <c r="IH301" s="8"/>
      <c r="II301" s="8"/>
      <c r="IJ301" s="8"/>
      <c r="IK301" s="8"/>
      <c r="IL301" s="8"/>
      <c r="IM301" s="8"/>
      <c r="IN301" s="8"/>
      <c r="IO301" s="8"/>
      <c r="IP301" s="8"/>
      <c r="IQ301" s="8"/>
      <c r="IR301" s="8"/>
      <c r="IS301" s="8"/>
      <c r="IT301" s="8"/>
      <c r="IU301" s="8"/>
      <c r="IV301" s="8"/>
    </row>
    <row r="302" spans="1:256" s="25" customFormat="1">
      <c r="A302" s="73"/>
      <c r="B302" s="622"/>
      <c r="C302" s="67"/>
      <c r="D302" s="616"/>
      <c r="E302" s="67"/>
      <c r="F302" s="67"/>
      <c r="G302" s="3"/>
      <c r="H302" s="128"/>
      <c r="I302" s="520"/>
      <c r="J302" s="520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  <c r="HV302" s="8"/>
      <c r="HW302" s="8"/>
      <c r="HX302" s="8"/>
      <c r="HY302" s="8"/>
      <c r="HZ302" s="8"/>
      <c r="IA302" s="8"/>
      <c r="IB302" s="8"/>
      <c r="IC302" s="8"/>
      <c r="ID302" s="8"/>
      <c r="IE302" s="8"/>
      <c r="IF302" s="8"/>
      <c r="IG302" s="8"/>
      <c r="IH302" s="8"/>
      <c r="II302" s="8"/>
      <c r="IJ302" s="8"/>
      <c r="IK302" s="8"/>
      <c r="IL302" s="8"/>
      <c r="IM302" s="8"/>
      <c r="IN302" s="8"/>
      <c r="IO302" s="8"/>
      <c r="IP302" s="8"/>
      <c r="IQ302" s="8"/>
      <c r="IR302" s="8"/>
      <c r="IS302" s="8"/>
      <c r="IT302" s="8"/>
      <c r="IU302" s="8"/>
      <c r="IV302" s="8"/>
    </row>
    <row r="303" spans="1:256" s="25" customFormat="1">
      <c r="A303" s="73"/>
      <c r="B303" s="622"/>
      <c r="C303" s="67"/>
      <c r="D303" s="616"/>
      <c r="E303" s="67"/>
      <c r="F303" s="67"/>
      <c r="G303" s="3"/>
      <c r="H303" s="128"/>
      <c r="I303" s="520"/>
      <c r="J303" s="520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  <c r="GZ303" s="8"/>
      <c r="HA303" s="8"/>
      <c r="HB303" s="8"/>
      <c r="HC303" s="8"/>
      <c r="HD303" s="8"/>
      <c r="HE303" s="8"/>
      <c r="HF303" s="8"/>
      <c r="HG303" s="8"/>
      <c r="HH303" s="8"/>
      <c r="HI303" s="8"/>
      <c r="HJ303" s="8"/>
      <c r="HK303" s="8"/>
      <c r="HL303" s="8"/>
      <c r="HM303" s="8"/>
      <c r="HN303" s="8"/>
      <c r="HO303" s="8"/>
      <c r="HP303" s="8"/>
      <c r="HQ303" s="8"/>
      <c r="HR303" s="8"/>
      <c r="HS303" s="8"/>
      <c r="HT303" s="8"/>
      <c r="HU303" s="8"/>
      <c r="HV303" s="8"/>
      <c r="HW303" s="8"/>
      <c r="HX303" s="8"/>
      <c r="HY303" s="8"/>
      <c r="HZ303" s="8"/>
      <c r="IA303" s="8"/>
      <c r="IB303" s="8"/>
      <c r="IC303" s="8"/>
      <c r="ID303" s="8"/>
      <c r="IE303" s="8"/>
      <c r="IF303" s="8"/>
      <c r="IG303" s="8"/>
      <c r="IH303" s="8"/>
      <c r="II303" s="8"/>
      <c r="IJ303" s="8"/>
      <c r="IK303" s="8"/>
      <c r="IL303" s="8"/>
      <c r="IM303" s="8"/>
      <c r="IN303" s="8"/>
      <c r="IO303" s="8"/>
      <c r="IP303" s="8"/>
      <c r="IQ303" s="8"/>
      <c r="IR303" s="8"/>
      <c r="IS303" s="8"/>
      <c r="IT303" s="8"/>
      <c r="IU303" s="8"/>
      <c r="IV303" s="8"/>
    </row>
    <row r="304" spans="1:256" s="25" customFormat="1">
      <c r="A304" s="624"/>
      <c r="B304" s="622"/>
      <c r="C304" s="67"/>
      <c r="D304" s="616"/>
      <c r="E304" s="67"/>
      <c r="F304" s="67"/>
      <c r="G304" s="3"/>
      <c r="H304" s="128"/>
      <c r="I304" s="520"/>
      <c r="J304" s="520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  <c r="HV304" s="8"/>
      <c r="HW304" s="8"/>
      <c r="HX304" s="8"/>
      <c r="HY304" s="8"/>
      <c r="HZ304" s="8"/>
      <c r="IA304" s="8"/>
      <c r="IB304" s="8"/>
      <c r="IC304" s="8"/>
      <c r="ID304" s="8"/>
      <c r="IE304" s="8"/>
      <c r="IF304" s="8"/>
      <c r="IG304" s="8"/>
      <c r="IH304" s="8"/>
      <c r="II304" s="8"/>
      <c r="IJ304" s="8"/>
      <c r="IK304" s="8"/>
      <c r="IL304" s="8"/>
      <c r="IM304" s="8"/>
      <c r="IN304" s="8"/>
      <c r="IO304" s="8"/>
      <c r="IP304" s="8"/>
      <c r="IQ304" s="8"/>
      <c r="IR304" s="8"/>
      <c r="IS304" s="8"/>
      <c r="IT304" s="8"/>
      <c r="IU304" s="8"/>
      <c r="IV304" s="8"/>
    </row>
    <row r="305" spans="1:256" s="25" customFormat="1">
      <c r="A305" s="73"/>
      <c r="B305" s="622"/>
      <c r="C305" s="67"/>
      <c r="D305" s="616"/>
      <c r="E305" s="67"/>
      <c r="F305" s="67"/>
      <c r="G305" s="3"/>
      <c r="H305" s="128"/>
      <c r="I305" s="520"/>
      <c r="J305" s="520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  <c r="HV305" s="8"/>
      <c r="HW305" s="8"/>
      <c r="HX305" s="8"/>
      <c r="HY305" s="8"/>
      <c r="HZ305" s="8"/>
      <c r="IA305" s="8"/>
      <c r="IB305" s="8"/>
      <c r="IC305" s="8"/>
      <c r="ID305" s="8"/>
      <c r="IE305" s="8"/>
      <c r="IF305" s="8"/>
      <c r="IG305" s="8"/>
      <c r="IH305" s="8"/>
      <c r="II305" s="8"/>
      <c r="IJ305" s="8"/>
      <c r="IK305" s="8"/>
      <c r="IL305" s="8"/>
      <c r="IM305" s="8"/>
      <c r="IN305" s="8"/>
      <c r="IO305" s="8"/>
      <c r="IP305" s="8"/>
      <c r="IQ305" s="8"/>
      <c r="IR305" s="8"/>
      <c r="IS305" s="8"/>
      <c r="IT305" s="8"/>
      <c r="IU305" s="8"/>
      <c r="IV305" s="8"/>
    </row>
    <row r="306" spans="1:256" s="25" customFormat="1">
      <c r="A306" s="73"/>
      <c r="B306" s="622"/>
      <c r="C306" s="67"/>
      <c r="D306" s="616"/>
      <c r="E306" s="67"/>
      <c r="F306" s="67"/>
      <c r="G306" s="3"/>
      <c r="H306" s="128"/>
      <c r="I306" s="520"/>
      <c r="J306" s="520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  <c r="GZ306" s="8"/>
      <c r="HA306" s="8"/>
      <c r="HB306" s="8"/>
      <c r="HC306" s="8"/>
      <c r="HD306" s="8"/>
      <c r="HE306" s="8"/>
      <c r="HF306" s="8"/>
      <c r="HG306" s="8"/>
      <c r="HH306" s="8"/>
      <c r="HI306" s="8"/>
      <c r="HJ306" s="8"/>
      <c r="HK306" s="8"/>
      <c r="HL306" s="8"/>
      <c r="HM306" s="8"/>
      <c r="HN306" s="8"/>
      <c r="HO306" s="8"/>
      <c r="HP306" s="8"/>
      <c r="HQ306" s="8"/>
      <c r="HR306" s="8"/>
      <c r="HS306" s="8"/>
      <c r="HT306" s="8"/>
      <c r="HU306" s="8"/>
      <c r="HV306" s="8"/>
      <c r="HW306" s="8"/>
      <c r="HX306" s="8"/>
      <c r="HY306" s="8"/>
      <c r="HZ306" s="8"/>
      <c r="IA306" s="8"/>
      <c r="IB306" s="8"/>
      <c r="IC306" s="8"/>
      <c r="ID306" s="8"/>
      <c r="IE306" s="8"/>
      <c r="IF306" s="8"/>
      <c r="IG306" s="8"/>
      <c r="IH306" s="8"/>
      <c r="II306" s="8"/>
      <c r="IJ306" s="8"/>
      <c r="IK306" s="8"/>
      <c r="IL306" s="8"/>
      <c r="IM306" s="8"/>
      <c r="IN306" s="8"/>
      <c r="IO306" s="8"/>
      <c r="IP306" s="8"/>
      <c r="IQ306" s="8"/>
      <c r="IR306" s="8"/>
      <c r="IS306" s="8"/>
      <c r="IT306" s="8"/>
      <c r="IU306" s="8"/>
      <c r="IV306" s="8"/>
    </row>
    <row r="307" spans="1:256" s="25" customFormat="1">
      <c r="A307" s="73"/>
      <c r="B307" s="622"/>
      <c r="C307" s="67"/>
      <c r="D307" s="616"/>
      <c r="E307" s="67"/>
      <c r="F307" s="67"/>
      <c r="G307" s="3"/>
      <c r="H307" s="128"/>
      <c r="I307" s="520"/>
      <c r="J307" s="520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  <c r="GZ307" s="8"/>
      <c r="HA307" s="8"/>
      <c r="HB307" s="8"/>
      <c r="HC307" s="8"/>
      <c r="HD307" s="8"/>
      <c r="HE307" s="8"/>
      <c r="HF307" s="8"/>
      <c r="HG307" s="8"/>
      <c r="HH307" s="8"/>
      <c r="HI307" s="8"/>
      <c r="HJ307" s="8"/>
      <c r="HK307" s="8"/>
      <c r="HL307" s="8"/>
      <c r="HM307" s="8"/>
      <c r="HN307" s="8"/>
      <c r="HO307" s="8"/>
      <c r="HP307" s="8"/>
      <c r="HQ307" s="8"/>
      <c r="HR307" s="8"/>
      <c r="HS307" s="8"/>
      <c r="HT307" s="8"/>
      <c r="HU307" s="8"/>
      <c r="HV307" s="8"/>
      <c r="HW307" s="8"/>
      <c r="HX307" s="8"/>
      <c r="HY307" s="8"/>
      <c r="HZ307" s="8"/>
      <c r="IA307" s="8"/>
      <c r="IB307" s="8"/>
      <c r="IC307" s="8"/>
      <c r="ID307" s="8"/>
      <c r="IE307" s="8"/>
      <c r="IF307" s="8"/>
      <c r="IG307" s="8"/>
      <c r="IH307" s="8"/>
      <c r="II307" s="8"/>
      <c r="IJ307" s="8"/>
      <c r="IK307" s="8"/>
      <c r="IL307" s="8"/>
      <c r="IM307" s="8"/>
      <c r="IN307" s="8"/>
      <c r="IO307" s="8"/>
      <c r="IP307" s="8"/>
      <c r="IQ307" s="8"/>
      <c r="IR307" s="8"/>
      <c r="IS307" s="8"/>
      <c r="IT307" s="8"/>
      <c r="IU307" s="8"/>
      <c r="IV307" s="8"/>
    </row>
    <row r="308" spans="1:256" s="25" customFormat="1">
      <c r="A308" s="73"/>
      <c r="B308" s="622"/>
      <c r="C308" s="67"/>
      <c r="D308" s="616"/>
      <c r="E308" s="67"/>
      <c r="F308" s="67"/>
      <c r="G308" s="3"/>
      <c r="H308" s="128"/>
      <c r="I308" s="520"/>
      <c r="J308" s="520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  <c r="HV308" s="8"/>
      <c r="HW308" s="8"/>
      <c r="HX308" s="8"/>
      <c r="HY308" s="8"/>
      <c r="HZ308" s="8"/>
      <c r="IA308" s="8"/>
      <c r="IB308" s="8"/>
      <c r="IC308" s="8"/>
      <c r="ID308" s="8"/>
      <c r="IE308" s="8"/>
      <c r="IF308" s="8"/>
      <c r="IG308" s="8"/>
      <c r="IH308" s="8"/>
      <c r="II308" s="8"/>
      <c r="IJ308" s="8"/>
      <c r="IK308" s="8"/>
      <c r="IL308" s="8"/>
      <c r="IM308" s="8"/>
      <c r="IN308" s="8"/>
      <c r="IO308" s="8"/>
      <c r="IP308" s="8"/>
      <c r="IQ308" s="8"/>
      <c r="IR308" s="8"/>
      <c r="IS308" s="8"/>
      <c r="IT308" s="8"/>
      <c r="IU308" s="8"/>
      <c r="IV308" s="8"/>
    </row>
    <row r="309" spans="1:256" s="25" customFormat="1">
      <c r="A309" s="73"/>
      <c r="B309" s="622"/>
      <c r="C309" s="67"/>
      <c r="D309" s="616"/>
      <c r="E309" s="67"/>
      <c r="F309" s="67"/>
      <c r="G309" s="3"/>
      <c r="H309" s="128"/>
      <c r="I309" s="520"/>
      <c r="J309" s="520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  <c r="HV309" s="8"/>
      <c r="HW309" s="8"/>
      <c r="HX309" s="8"/>
      <c r="HY309" s="8"/>
      <c r="HZ309" s="8"/>
      <c r="IA309" s="8"/>
      <c r="IB309" s="8"/>
      <c r="IC309" s="8"/>
      <c r="ID309" s="8"/>
      <c r="IE309" s="8"/>
      <c r="IF309" s="8"/>
      <c r="IG309" s="8"/>
      <c r="IH309" s="8"/>
      <c r="II309" s="8"/>
      <c r="IJ309" s="8"/>
      <c r="IK309" s="8"/>
      <c r="IL309" s="8"/>
      <c r="IM309" s="8"/>
      <c r="IN309" s="8"/>
      <c r="IO309" s="8"/>
      <c r="IP309" s="8"/>
      <c r="IQ309" s="8"/>
      <c r="IR309" s="8"/>
      <c r="IS309" s="8"/>
      <c r="IT309" s="8"/>
      <c r="IU309" s="8"/>
      <c r="IV309" s="8"/>
    </row>
    <row r="310" spans="1:256" s="25" customFormat="1">
      <c r="A310" s="73"/>
      <c r="B310" s="622"/>
      <c r="C310" s="67"/>
      <c r="D310" s="616"/>
      <c r="E310" s="67"/>
      <c r="F310" s="67"/>
      <c r="G310" s="3"/>
      <c r="H310" s="128"/>
      <c r="I310" s="520"/>
      <c r="J310" s="520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  <c r="GZ310" s="8"/>
      <c r="HA310" s="8"/>
      <c r="HB310" s="8"/>
      <c r="HC310" s="8"/>
      <c r="HD310" s="8"/>
      <c r="HE310" s="8"/>
      <c r="HF310" s="8"/>
      <c r="HG310" s="8"/>
      <c r="HH310" s="8"/>
      <c r="HI310" s="8"/>
      <c r="HJ310" s="8"/>
      <c r="HK310" s="8"/>
      <c r="HL310" s="8"/>
      <c r="HM310" s="8"/>
      <c r="HN310" s="8"/>
      <c r="HO310" s="8"/>
      <c r="HP310" s="8"/>
      <c r="HQ310" s="8"/>
      <c r="HR310" s="8"/>
      <c r="HS310" s="8"/>
      <c r="HT310" s="8"/>
      <c r="HU310" s="8"/>
      <c r="HV310" s="8"/>
      <c r="HW310" s="8"/>
      <c r="HX310" s="8"/>
      <c r="HY310" s="8"/>
      <c r="HZ310" s="8"/>
      <c r="IA310" s="8"/>
      <c r="IB310" s="8"/>
      <c r="IC310" s="8"/>
      <c r="ID310" s="8"/>
      <c r="IE310" s="8"/>
      <c r="IF310" s="8"/>
      <c r="IG310" s="8"/>
      <c r="IH310" s="8"/>
      <c r="II310" s="8"/>
      <c r="IJ310" s="8"/>
      <c r="IK310" s="8"/>
      <c r="IL310" s="8"/>
      <c r="IM310" s="8"/>
      <c r="IN310" s="8"/>
      <c r="IO310" s="8"/>
      <c r="IP310" s="8"/>
      <c r="IQ310" s="8"/>
      <c r="IR310" s="8"/>
      <c r="IS310" s="8"/>
      <c r="IT310" s="8"/>
      <c r="IU310" s="8"/>
      <c r="IV310" s="8"/>
    </row>
    <row r="311" spans="1:256" s="25" customFormat="1">
      <c r="A311" s="73"/>
      <c r="B311" s="622"/>
      <c r="C311" s="67"/>
      <c r="D311" s="616"/>
      <c r="E311" s="100"/>
      <c r="F311" s="100"/>
      <c r="G311" s="3"/>
      <c r="H311" s="128"/>
      <c r="I311" s="520"/>
      <c r="J311" s="520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  <c r="HV311" s="8"/>
      <c r="HW311" s="8"/>
      <c r="HX311" s="8"/>
      <c r="HY311" s="8"/>
      <c r="HZ311" s="8"/>
      <c r="IA311" s="8"/>
      <c r="IB311" s="8"/>
      <c r="IC311" s="8"/>
      <c r="ID311" s="8"/>
      <c r="IE311" s="8"/>
      <c r="IF311" s="8"/>
      <c r="IG311" s="8"/>
      <c r="IH311" s="8"/>
      <c r="II311" s="8"/>
      <c r="IJ311" s="8"/>
      <c r="IK311" s="8"/>
      <c r="IL311" s="8"/>
      <c r="IM311" s="8"/>
      <c r="IN311" s="8"/>
      <c r="IO311" s="8"/>
      <c r="IP311" s="8"/>
      <c r="IQ311" s="8"/>
      <c r="IR311" s="8"/>
      <c r="IS311" s="8"/>
      <c r="IT311" s="8"/>
      <c r="IU311" s="8"/>
      <c r="IV311" s="8"/>
    </row>
    <row r="312" spans="1:256" s="25" customFormat="1">
      <c r="A312" s="73"/>
      <c r="B312" s="622"/>
      <c r="C312" s="67"/>
      <c r="D312" s="616"/>
      <c r="E312" s="67"/>
      <c r="F312" s="533"/>
      <c r="G312" s="3"/>
      <c r="H312" s="128"/>
      <c r="I312" s="520"/>
      <c r="J312" s="520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  <c r="GZ312" s="8"/>
      <c r="HA312" s="8"/>
      <c r="HB312" s="8"/>
      <c r="HC312" s="8"/>
      <c r="HD312" s="8"/>
      <c r="HE312" s="8"/>
      <c r="HF312" s="8"/>
      <c r="HG312" s="8"/>
      <c r="HH312" s="8"/>
      <c r="HI312" s="8"/>
      <c r="HJ312" s="8"/>
      <c r="HK312" s="8"/>
      <c r="HL312" s="8"/>
      <c r="HM312" s="8"/>
      <c r="HN312" s="8"/>
      <c r="HO312" s="8"/>
      <c r="HP312" s="8"/>
      <c r="HQ312" s="8"/>
      <c r="HR312" s="8"/>
      <c r="HS312" s="8"/>
      <c r="HT312" s="8"/>
      <c r="HU312" s="8"/>
      <c r="HV312" s="8"/>
      <c r="HW312" s="8"/>
      <c r="HX312" s="8"/>
      <c r="HY312" s="8"/>
      <c r="HZ312" s="8"/>
      <c r="IA312" s="8"/>
      <c r="IB312" s="8"/>
      <c r="IC312" s="8"/>
      <c r="ID312" s="8"/>
      <c r="IE312" s="8"/>
      <c r="IF312" s="8"/>
      <c r="IG312" s="8"/>
      <c r="IH312" s="8"/>
      <c r="II312" s="8"/>
      <c r="IJ312" s="8"/>
      <c r="IK312" s="8"/>
      <c r="IL312" s="8"/>
      <c r="IM312" s="8"/>
      <c r="IN312" s="8"/>
      <c r="IO312" s="8"/>
      <c r="IP312" s="8"/>
      <c r="IQ312" s="8"/>
      <c r="IR312" s="8"/>
      <c r="IS312" s="8"/>
      <c r="IT312" s="8"/>
      <c r="IU312" s="8"/>
      <c r="IV312" s="8"/>
    </row>
    <row r="313" spans="1:256" s="25" customFormat="1">
      <c r="A313" s="73"/>
      <c r="B313" s="622"/>
      <c r="C313" s="67"/>
      <c r="D313" s="616"/>
      <c r="E313" s="67"/>
      <c r="F313" s="67"/>
      <c r="G313" s="3"/>
      <c r="H313" s="128"/>
      <c r="I313" s="520"/>
      <c r="J313" s="520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  <c r="HV313" s="8"/>
      <c r="HW313" s="8"/>
      <c r="HX313" s="8"/>
      <c r="HY313" s="8"/>
      <c r="HZ313" s="8"/>
      <c r="IA313" s="8"/>
      <c r="IB313" s="8"/>
      <c r="IC313" s="8"/>
      <c r="ID313" s="8"/>
      <c r="IE313" s="8"/>
      <c r="IF313" s="8"/>
      <c r="IG313" s="8"/>
      <c r="IH313" s="8"/>
      <c r="II313" s="8"/>
      <c r="IJ313" s="8"/>
      <c r="IK313" s="8"/>
      <c r="IL313" s="8"/>
      <c r="IM313" s="8"/>
      <c r="IN313" s="8"/>
      <c r="IO313" s="8"/>
      <c r="IP313" s="8"/>
      <c r="IQ313" s="8"/>
      <c r="IR313" s="8"/>
      <c r="IS313" s="8"/>
      <c r="IT313" s="8"/>
      <c r="IU313" s="8"/>
      <c r="IV313" s="8"/>
    </row>
    <row r="314" spans="1:256" s="25" customFormat="1">
      <c r="A314" s="620"/>
      <c r="B314" s="622"/>
      <c r="C314" s="67"/>
      <c r="D314" s="616"/>
      <c r="E314" s="67"/>
      <c r="F314" s="67"/>
      <c r="G314" s="3"/>
      <c r="H314" s="128"/>
      <c r="I314" s="520"/>
      <c r="J314" s="520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  <c r="FY314" s="8"/>
      <c r="FZ314" s="8"/>
      <c r="GA314" s="8"/>
      <c r="GB314" s="8"/>
      <c r="GC314" s="8"/>
      <c r="GD314" s="8"/>
      <c r="GE314" s="8"/>
      <c r="GF314" s="8"/>
      <c r="GG314" s="8"/>
      <c r="GH314" s="8"/>
      <c r="GI314" s="8"/>
      <c r="GJ314" s="8"/>
      <c r="GK314" s="8"/>
      <c r="GL314" s="8"/>
      <c r="GM314" s="8"/>
      <c r="GN314" s="8"/>
      <c r="GO314" s="8"/>
      <c r="GP314" s="8"/>
      <c r="GQ314" s="8"/>
      <c r="GR314" s="8"/>
      <c r="GS314" s="8"/>
      <c r="GT314" s="8"/>
      <c r="GU314" s="8"/>
      <c r="GV314" s="8"/>
      <c r="GW314" s="8"/>
      <c r="GX314" s="8"/>
      <c r="GY314" s="8"/>
      <c r="GZ314" s="8"/>
      <c r="HA314" s="8"/>
      <c r="HB314" s="8"/>
      <c r="HC314" s="8"/>
      <c r="HD314" s="8"/>
      <c r="HE314" s="8"/>
      <c r="HF314" s="8"/>
      <c r="HG314" s="8"/>
      <c r="HH314" s="8"/>
      <c r="HI314" s="8"/>
      <c r="HJ314" s="8"/>
      <c r="HK314" s="8"/>
      <c r="HL314" s="8"/>
      <c r="HM314" s="8"/>
      <c r="HN314" s="8"/>
      <c r="HO314" s="8"/>
      <c r="HP314" s="8"/>
      <c r="HQ314" s="8"/>
      <c r="HR314" s="8"/>
      <c r="HS314" s="8"/>
      <c r="HT314" s="8"/>
      <c r="HU314" s="8"/>
      <c r="HV314" s="8"/>
      <c r="HW314" s="8"/>
      <c r="HX314" s="8"/>
      <c r="HY314" s="8"/>
      <c r="HZ314" s="8"/>
      <c r="IA314" s="8"/>
      <c r="IB314" s="8"/>
      <c r="IC314" s="8"/>
      <c r="ID314" s="8"/>
      <c r="IE314" s="8"/>
      <c r="IF314" s="8"/>
      <c r="IG314" s="8"/>
      <c r="IH314" s="8"/>
      <c r="II314" s="8"/>
      <c r="IJ314" s="8"/>
      <c r="IK314" s="8"/>
      <c r="IL314" s="8"/>
      <c r="IM314" s="8"/>
      <c r="IN314" s="8"/>
      <c r="IO314" s="8"/>
      <c r="IP314" s="8"/>
      <c r="IQ314" s="8"/>
      <c r="IR314" s="8"/>
      <c r="IS314" s="8"/>
      <c r="IT314" s="8"/>
      <c r="IU314" s="8"/>
      <c r="IV314" s="8"/>
    </row>
    <row r="315" spans="1:256" s="25" customFormat="1">
      <c r="A315" s="620"/>
      <c r="B315" s="622"/>
      <c r="C315" s="67"/>
      <c r="D315" s="616"/>
      <c r="E315" s="67"/>
      <c r="F315" s="67"/>
      <c r="G315" s="3"/>
      <c r="H315" s="128"/>
      <c r="I315" s="520"/>
      <c r="J315" s="520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  <c r="FY315" s="8"/>
      <c r="FZ315" s="8"/>
      <c r="GA315" s="8"/>
      <c r="GB315" s="8"/>
      <c r="GC315" s="8"/>
      <c r="GD315" s="8"/>
      <c r="GE315" s="8"/>
      <c r="GF315" s="8"/>
      <c r="GG315" s="8"/>
      <c r="GH315" s="8"/>
      <c r="GI315" s="8"/>
      <c r="GJ315" s="8"/>
      <c r="GK315" s="8"/>
      <c r="GL315" s="8"/>
      <c r="GM315" s="8"/>
      <c r="GN315" s="8"/>
      <c r="GO315" s="8"/>
      <c r="GP315" s="8"/>
      <c r="GQ315" s="8"/>
      <c r="GR315" s="8"/>
      <c r="GS315" s="8"/>
      <c r="GT315" s="8"/>
      <c r="GU315" s="8"/>
      <c r="GV315" s="8"/>
      <c r="GW315" s="8"/>
      <c r="GX315" s="8"/>
      <c r="GY315" s="8"/>
      <c r="GZ315" s="8"/>
      <c r="HA315" s="8"/>
      <c r="HB315" s="8"/>
      <c r="HC315" s="8"/>
      <c r="HD315" s="8"/>
      <c r="HE315" s="8"/>
      <c r="HF315" s="8"/>
      <c r="HG315" s="8"/>
      <c r="HH315" s="8"/>
      <c r="HI315" s="8"/>
      <c r="HJ315" s="8"/>
      <c r="HK315" s="8"/>
      <c r="HL315" s="8"/>
      <c r="HM315" s="8"/>
      <c r="HN315" s="8"/>
      <c r="HO315" s="8"/>
      <c r="HP315" s="8"/>
      <c r="HQ315" s="8"/>
      <c r="HR315" s="8"/>
      <c r="HS315" s="8"/>
      <c r="HT315" s="8"/>
      <c r="HU315" s="8"/>
      <c r="HV315" s="8"/>
      <c r="HW315" s="8"/>
      <c r="HX315" s="8"/>
      <c r="HY315" s="8"/>
      <c r="HZ315" s="8"/>
      <c r="IA315" s="8"/>
      <c r="IB315" s="8"/>
      <c r="IC315" s="8"/>
      <c r="ID315" s="8"/>
      <c r="IE315" s="8"/>
      <c r="IF315" s="8"/>
      <c r="IG315" s="8"/>
      <c r="IH315" s="8"/>
      <c r="II315" s="8"/>
      <c r="IJ315" s="8"/>
      <c r="IK315" s="8"/>
      <c r="IL315" s="8"/>
      <c r="IM315" s="8"/>
      <c r="IN315" s="8"/>
      <c r="IO315" s="8"/>
      <c r="IP315" s="8"/>
      <c r="IQ315" s="8"/>
      <c r="IR315" s="8"/>
      <c r="IS315" s="8"/>
      <c r="IT315" s="8"/>
      <c r="IU315" s="8"/>
      <c r="IV315" s="8"/>
    </row>
    <row r="316" spans="1:256" s="25" customFormat="1">
      <c r="A316" s="623"/>
      <c r="B316" s="622"/>
      <c r="C316" s="67"/>
      <c r="D316" s="616"/>
      <c r="E316" s="67"/>
      <c r="F316" s="67"/>
      <c r="G316" s="3"/>
      <c r="H316" s="128"/>
      <c r="I316" s="520"/>
      <c r="J316" s="520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  <c r="HV316" s="8"/>
      <c r="HW316" s="8"/>
      <c r="HX316" s="8"/>
      <c r="HY316" s="8"/>
      <c r="HZ316" s="8"/>
      <c r="IA316" s="8"/>
      <c r="IB316" s="8"/>
      <c r="IC316" s="8"/>
      <c r="ID316" s="8"/>
      <c r="IE316" s="8"/>
      <c r="IF316" s="8"/>
      <c r="IG316" s="8"/>
      <c r="IH316" s="8"/>
      <c r="II316" s="8"/>
      <c r="IJ316" s="8"/>
      <c r="IK316" s="8"/>
      <c r="IL316" s="8"/>
      <c r="IM316" s="8"/>
      <c r="IN316" s="8"/>
      <c r="IO316" s="8"/>
      <c r="IP316" s="8"/>
      <c r="IQ316" s="8"/>
      <c r="IR316" s="8"/>
      <c r="IS316" s="8"/>
      <c r="IT316" s="8"/>
      <c r="IU316" s="8"/>
      <c r="IV316" s="8"/>
    </row>
    <row r="317" spans="1:256" s="25" customFormat="1">
      <c r="A317" s="623"/>
      <c r="B317" s="622"/>
      <c r="C317" s="67"/>
      <c r="D317" s="616"/>
      <c r="E317" s="100"/>
      <c r="F317" s="100"/>
      <c r="G317" s="3"/>
      <c r="H317" s="128"/>
      <c r="I317" s="520"/>
      <c r="J317" s="520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  <c r="HV317" s="8"/>
      <c r="HW317" s="8"/>
      <c r="HX317" s="8"/>
      <c r="HY317" s="8"/>
      <c r="HZ317" s="8"/>
      <c r="IA317" s="8"/>
      <c r="IB317" s="8"/>
      <c r="IC317" s="8"/>
      <c r="ID317" s="8"/>
      <c r="IE317" s="8"/>
      <c r="IF317" s="8"/>
      <c r="IG317" s="8"/>
      <c r="IH317" s="8"/>
      <c r="II317" s="8"/>
      <c r="IJ317" s="8"/>
      <c r="IK317" s="8"/>
      <c r="IL317" s="8"/>
      <c r="IM317" s="8"/>
      <c r="IN317" s="8"/>
      <c r="IO317" s="8"/>
      <c r="IP317" s="8"/>
      <c r="IQ317" s="8"/>
      <c r="IR317" s="8"/>
      <c r="IS317" s="8"/>
      <c r="IT317" s="8"/>
      <c r="IU317" s="8"/>
      <c r="IV317" s="8"/>
    </row>
    <row r="318" spans="1:256" s="25" customFormat="1">
      <c r="A318" s="615"/>
      <c r="B318" s="621"/>
      <c r="C318" s="67"/>
      <c r="D318" s="616"/>
      <c r="E318" s="67"/>
      <c r="F318" s="67"/>
      <c r="G318" s="3"/>
      <c r="H318" s="128"/>
      <c r="I318" s="520"/>
      <c r="J318" s="520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  <c r="HZ318" s="8"/>
      <c r="IA318" s="8"/>
      <c r="IB318" s="8"/>
      <c r="IC318" s="8"/>
      <c r="ID318" s="8"/>
      <c r="IE318" s="8"/>
      <c r="IF318" s="8"/>
      <c r="IG318" s="8"/>
      <c r="IH318" s="8"/>
      <c r="II318" s="8"/>
      <c r="IJ318" s="8"/>
      <c r="IK318" s="8"/>
      <c r="IL318" s="8"/>
      <c r="IM318" s="8"/>
      <c r="IN318" s="8"/>
      <c r="IO318" s="8"/>
      <c r="IP318" s="8"/>
      <c r="IQ318" s="8"/>
      <c r="IR318" s="8"/>
      <c r="IS318" s="8"/>
      <c r="IT318" s="8"/>
      <c r="IU318" s="8"/>
      <c r="IV318" s="8"/>
    </row>
    <row r="319" spans="1:256" s="25" customFormat="1">
      <c r="A319" s="625"/>
      <c r="B319" s="622"/>
      <c r="C319" s="67"/>
      <c r="D319" s="616"/>
      <c r="E319" s="67"/>
      <c r="F319" s="67"/>
      <c r="G319" s="3"/>
      <c r="H319" s="128"/>
      <c r="I319" s="520"/>
      <c r="J319" s="520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  <c r="HV319" s="8"/>
      <c r="HW319" s="8"/>
      <c r="HX319" s="8"/>
      <c r="HY319" s="8"/>
      <c r="HZ319" s="8"/>
      <c r="IA319" s="8"/>
      <c r="IB319" s="8"/>
      <c r="IC319" s="8"/>
      <c r="ID319" s="8"/>
      <c r="IE319" s="8"/>
      <c r="IF319" s="8"/>
      <c r="IG319" s="8"/>
      <c r="IH319" s="8"/>
      <c r="II319" s="8"/>
      <c r="IJ319" s="8"/>
      <c r="IK319" s="8"/>
      <c r="IL319" s="8"/>
      <c r="IM319" s="8"/>
      <c r="IN319" s="8"/>
      <c r="IO319" s="8"/>
      <c r="IP319" s="8"/>
      <c r="IQ319" s="8"/>
      <c r="IR319" s="8"/>
      <c r="IS319" s="8"/>
      <c r="IT319" s="8"/>
      <c r="IU319" s="8"/>
      <c r="IV319" s="8"/>
    </row>
    <row r="320" spans="1:256" s="25" customFormat="1">
      <c r="A320" s="73"/>
      <c r="B320" s="622"/>
      <c r="C320" s="67"/>
      <c r="D320" s="616"/>
      <c r="E320" s="67"/>
      <c r="F320" s="67"/>
      <c r="G320" s="3"/>
      <c r="H320" s="128"/>
      <c r="I320" s="520"/>
      <c r="J320" s="520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  <c r="FY320" s="8"/>
      <c r="FZ320" s="8"/>
      <c r="GA320" s="8"/>
      <c r="GB320" s="8"/>
      <c r="GC320" s="8"/>
      <c r="GD320" s="8"/>
      <c r="GE320" s="8"/>
      <c r="GF320" s="8"/>
      <c r="GG320" s="8"/>
      <c r="GH320" s="8"/>
      <c r="GI320" s="8"/>
      <c r="GJ320" s="8"/>
      <c r="GK320" s="8"/>
      <c r="GL320" s="8"/>
      <c r="GM320" s="8"/>
      <c r="GN320" s="8"/>
      <c r="GO320" s="8"/>
      <c r="GP320" s="8"/>
      <c r="GQ320" s="8"/>
      <c r="GR320" s="8"/>
      <c r="GS320" s="8"/>
      <c r="GT320" s="8"/>
      <c r="GU320" s="8"/>
      <c r="GV320" s="8"/>
      <c r="GW320" s="8"/>
      <c r="GX320" s="8"/>
      <c r="GY320" s="8"/>
      <c r="GZ320" s="8"/>
      <c r="HA320" s="8"/>
      <c r="HB320" s="8"/>
      <c r="HC320" s="8"/>
      <c r="HD320" s="8"/>
      <c r="HE320" s="8"/>
      <c r="HF320" s="8"/>
      <c r="HG320" s="8"/>
      <c r="HH320" s="8"/>
      <c r="HI320" s="8"/>
      <c r="HJ320" s="8"/>
      <c r="HK320" s="8"/>
      <c r="HL320" s="8"/>
      <c r="HM320" s="8"/>
      <c r="HN320" s="8"/>
      <c r="HO320" s="8"/>
      <c r="HP320" s="8"/>
      <c r="HQ320" s="8"/>
      <c r="HR320" s="8"/>
      <c r="HS320" s="8"/>
      <c r="HT320" s="8"/>
      <c r="HU320" s="8"/>
      <c r="HV320" s="8"/>
      <c r="HW320" s="8"/>
      <c r="HX320" s="8"/>
      <c r="HY320" s="8"/>
      <c r="HZ320" s="8"/>
      <c r="IA320" s="8"/>
      <c r="IB320" s="8"/>
      <c r="IC320" s="8"/>
      <c r="ID320" s="8"/>
      <c r="IE320" s="8"/>
      <c r="IF320" s="8"/>
      <c r="IG320" s="8"/>
      <c r="IH320" s="8"/>
      <c r="II320" s="8"/>
      <c r="IJ320" s="8"/>
      <c r="IK320" s="8"/>
      <c r="IL320" s="8"/>
      <c r="IM320" s="8"/>
      <c r="IN320" s="8"/>
      <c r="IO320" s="8"/>
      <c r="IP320" s="8"/>
      <c r="IQ320" s="8"/>
      <c r="IR320" s="8"/>
      <c r="IS320" s="8"/>
      <c r="IT320" s="8"/>
      <c r="IU320" s="8"/>
      <c r="IV320" s="8"/>
    </row>
    <row r="321" spans="1:256" s="25" customFormat="1">
      <c r="A321" s="73"/>
      <c r="B321" s="622"/>
      <c r="C321" s="67"/>
      <c r="D321" s="616"/>
      <c r="E321" s="67"/>
      <c r="F321" s="67"/>
      <c r="G321" s="3"/>
      <c r="H321" s="128"/>
      <c r="I321" s="520"/>
      <c r="J321" s="520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  <c r="FY321" s="8"/>
      <c r="FZ321" s="8"/>
      <c r="GA321" s="8"/>
      <c r="GB321" s="8"/>
      <c r="GC321" s="8"/>
      <c r="GD321" s="8"/>
      <c r="GE321" s="8"/>
      <c r="GF321" s="8"/>
      <c r="GG321" s="8"/>
      <c r="GH321" s="8"/>
      <c r="GI321" s="8"/>
      <c r="GJ321" s="8"/>
      <c r="GK321" s="8"/>
      <c r="GL321" s="8"/>
      <c r="GM321" s="8"/>
      <c r="GN321" s="8"/>
      <c r="GO321" s="8"/>
      <c r="GP321" s="8"/>
      <c r="GQ321" s="8"/>
      <c r="GR321" s="8"/>
      <c r="GS321" s="8"/>
      <c r="GT321" s="8"/>
      <c r="GU321" s="8"/>
      <c r="GV321" s="8"/>
      <c r="GW321" s="8"/>
      <c r="GX321" s="8"/>
      <c r="GY321" s="8"/>
      <c r="GZ321" s="8"/>
      <c r="HA321" s="8"/>
      <c r="HB321" s="8"/>
      <c r="HC321" s="8"/>
      <c r="HD321" s="8"/>
      <c r="HE321" s="8"/>
      <c r="HF321" s="8"/>
      <c r="HG321" s="8"/>
      <c r="HH321" s="8"/>
      <c r="HI321" s="8"/>
      <c r="HJ321" s="8"/>
      <c r="HK321" s="8"/>
      <c r="HL321" s="8"/>
      <c r="HM321" s="8"/>
      <c r="HN321" s="8"/>
      <c r="HO321" s="8"/>
      <c r="HP321" s="8"/>
      <c r="HQ321" s="8"/>
      <c r="HR321" s="8"/>
      <c r="HS321" s="8"/>
      <c r="HT321" s="8"/>
      <c r="HU321" s="8"/>
      <c r="HV321" s="8"/>
      <c r="HW321" s="8"/>
      <c r="HX321" s="8"/>
      <c r="HY321" s="8"/>
      <c r="HZ321" s="8"/>
      <c r="IA321" s="8"/>
      <c r="IB321" s="8"/>
      <c r="IC321" s="8"/>
      <c r="ID321" s="8"/>
      <c r="IE321" s="8"/>
      <c r="IF321" s="8"/>
      <c r="IG321" s="8"/>
      <c r="IH321" s="8"/>
      <c r="II321" s="8"/>
      <c r="IJ321" s="8"/>
      <c r="IK321" s="8"/>
      <c r="IL321" s="8"/>
      <c r="IM321" s="8"/>
      <c r="IN321" s="8"/>
      <c r="IO321" s="8"/>
      <c r="IP321" s="8"/>
      <c r="IQ321" s="8"/>
      <c r="IR321" s="8"/>
      <c r="IS321" s="8"/>
      <c r="IT321" s="8"/>
      <c r="IU321" s="8"/>
      <c r="IV321" s="8"/>
    </row>
    <row r="322" spans="1:256" s="25" customFormat="1">
      <c r="A322" s="73"/>
      <c r="B322" s="622"/>
      <c r="C322" s="67"/>
      <c r="D322" s="616"/>
      <c r="E322" s="67"/>
      <c r="F322" s="67"/>
      <c r="G322" s="3"/>
      <c r="H322" s="128"/>
      <c r="I322" s="520"/>
      <c r="J322" s="520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  <c r="GZ322" s="8"/>
      <c r="HA322" s="8"/>
      <c r="HB322" s="8"/>
      <c r="HC322" s="8"/>
      <c r="HD322" s="8"/>
      <c r="HE322" s="8"/>
      <c r="HF322" s="8"/>
      <c r="HG322" s="8"/>
      <c r="HH322" s="8"/>
      <c r="HI322" s="8"/>
      <c r="HJ322" s="8"/>
      <c r="HK322" s="8"/>
      <c r="HL322" s="8"/>
      <c r="HM322" s="8"/>
      <c r="HN322" s="8"/>
      <c r="HO322" s="8"/>
      <c r="HP322" s="8"/>
      <c r="HQ322" s="8"/>
      <c r="HR322" s="8"/>
      <c r="HS322" s="8"/>
      <c r="HT322" s="8"/>
      <c r="HU322" s="8"/>
      <c r="HV322" s="8"/>
      <c r="HW322" s="8"/>
      <c r="HX322" s="8"/>
      <c r="HY322" s="8"/>
      <c r="HZ322" s="8"/>
      <c r="IA322" s="8"/>
      <c r="IB322" s="8"/>
      <c r="IC322" s="8"/>
      <c r="ID322" s="8"/>
      <c r="IE322" s="8"/>
      <c r="IF322" s="8"/>
      <c r="IG322" s="8"/>
      <c r="IH322" s="8"/>
      <c r="II322" s="8"/>
      <c r="IJ322" s="8"/>
      <c r="IK322" s="8"/>
      <c r="IL322" s="8"/>
      <c r="IM322" s="8"/>
      <c r="IN322" s="8"/>
      <c r="IO322" s="8"/>
      <c r="IP322" s="8"/>
      <c r="IQ322" s="8"/>
      <c r="IR322" s="8"/>
      <c r="IS322" s="8"/>
      <c r="IT322" s="8"/>
      <c r="IU322" s="8"/>
      <c r="IV322" s="8"/>
    </row>
    <row r="323" spans="1:256" s="25" customFormat="1">
      <c r="A323" s="73"/>
      <c r="B323" s="622"/>
      <c r="C323" s="67"/>
      <c r="D323" s="616"/>
      <c r="E323" s="67"/>
      <c r="F323" s="67"/>
      <c r="G323" s="3"/>
      <c r="H323" s="128"/>
      <c r="I323" s="520"/>
      <c r="J323" s="520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  <c r="FY323" s="8"/>
      <c r="FZ323" s="8"/>
      <c r="GA323" s="8"/>
      <c r="GB323" s="8"/>
      <c r="GC323" s="8"/>
      <c r="GD323" s="8"/>
      <c r="GE323" s="8"/>
      <c r="GF323" s="8"/>
      <c r="GG323" s="8"/>
      <c r="GH323" s="8"/>
      <c r="GI323" s="8"/>
      <c r="GJ323" s="8"/>
      <c r="GK323" s="8"/>
      <c r="GL323" s="8"/>
      <c r="GM323" s="8"/>
      <c r="GN323" s="8"/>
      <c r="GO323" s="8"/>
      <c r="GP323" s="8"/>
      <c r="GQ323" s="8"/>
      <c r="GR323" s="8"/>
      <c r="GS323" s="8"/>
      <c r="GT323" s="8"/>
      <c r="GU323" s="8"/>
      <c r="GV323" s="8"/>
      <c r="GW323" s="8"/>
      <c r="GX323" s="8"/>
      <c r="GY323" s="8"/>
      <c r="GZ323" s="8"/>
      <c r="HA323" s="8"/>
      <c r="HB323" s="8"/>
      <c r="HC323" s="8"/>
      <c r="HD323" s="8"/>
      <c r="HE323" s="8"/>
      <c r="HF323" s="8"/>
      <c r="HG323" s="8"/>
      <c r="HH323" s="8"/>
      <c r="HI323" s="8"/>
      <c r="HJ323" s="8"/>
      <c r="HK323" s="8"/>
      <c r="HL323" s="8"/>
      <c r="HM323" s="8"/>
      <c r="HN323" s="8"/>
      <c r="HO323" s="8"/>
      <c r="HP323" s="8"/>
      <c r="HQ323" s="8"/>
      <c r="HR323" s="8"/>
      <c r="HS323" s="8"/>
      <c r="HT323" s="8"/>
      <c r="HU323" s="8"/>
      <c r="HV323" s="8"/>
      <c r="HW323" s="8"/>
      <c r="HX323" s="8"/>
      <c r="HY323" s="8"/>
      <c r="HZ323" s="8"/>
      <c r="IA323" s="8"/>
      <c r="IB323" s="8"/>
      <c r="IC323" s="8"/>
      <c r="ID323" s="8"/>
      <c r="IE323" s="8"/>
      <c r="IF323" s="8"/>
      <c r="IG323" s="8"/>
      <c r="IH323" s="8"/>
      <c r="II323" s="8"/>
      <c r="IJ323" s="8"/>
      <c r="IK323" s="8"/>
      <c r="IL323" s="8"/>
      <c r="IM323" s="8"/>
      <c r="IN323" s="8"/>
      <c r="IO323" s="8"/>
      <c r="IP323" s="8"/>
      <c r="IQ323" s="8"/>
      <c r="IR323" s="8"/>
      <c r="IS323" s="8"/>
      <c r="IT323" s="8"/>
      <c r="IU323" s="8"/>
      <c r="IV323" s="8"/>
    </row>
    <row r="324" spans="1:256" s="25" customFormat="1">
      <c r="A324" s="73"/>
      <c r="B324" s="622"/>
      <c r="C324" s="67"/>
      <c r="D324" s="616"/>
      <c r="E324" s="67"/>
      <c r="F324" s="67"/>
      <c r="G324" s="3"/>
      <c r="H324" s="128"/>
      <c r="I324" s="520"/>
      <c r="J324" s="520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  <c r="FY324" s="8"/>
      <c r="FZ324" s="8"/>
      <c r="GA324" s="8"/>
      <c r="GB324" s="8"/>
      <c r="GC324" s="8"/>
      <c r="GD324" s="8"/>
      <c r="GE324" s="8"/>
      <c r="GF324" s="8"/>
      <c r="GG324" s="8"/>
      <c r="GH324" s="8"/>
      <c r="GI324" s="8"/>
      <c r="GJ324" s="8"/>
      <c r="GK324" s="8"/>
      <c r="GL324" s="8"/>
      <c r="GM324" s="8"/>
      <c r="GN324" s="8"/>
      <c r="GO324" s="8"/>
      <c r="GP324" s="8"/>
      <c r="GQ324" s="8"/>
      <c r="GR324" s="8"/>
      <c r="GS324" s="8"/>
      <c r="GT324" s="8"/>
      <c r="GU324" s="8"/>
      <c r="GV324" s="8"/>
      <c r="GW324" s="8"/>
      <c r="GX324" s="8"/>
      <c r="GY324" s="8"/>
      <c r="GZ324" s="8"/>
      <c r="HA324" s="8"/>
      <c r="HB324" s="8"/>
      <c r="HC324" s="8"/>
      <c r="HD324" s="8"/>
      <c r="HE324" s="8"/>
      <c r="HF324" s="8"/>
      <c r="HG324" s="8"/>
      <c r="HH324" s="8"/>
      <c r="HI324" s="8"/>
      <c r="HJ324" s="8"/>
      <c r="HK324" s="8"/>
      <c r="HL324" s="8"/>
      <c r="HM324" s="8"/>
      <c r="HN324" s="8"/>
      <c r="HO324" s="8"/>
      <c r="HP324" s="8"/>
      <c r="HQ324" s="8"/>
      <c r="HR324" s="8"/>
      <c r="HS324" s="8"/>
      <c r="HT324" s="8"/>
      <c r="HU324" s="8"/>
      <c r="HV324" s="8"/>
      <c r="HW324" s="8"/>
      <c r="HX324" s="8"/>
      <c r="HY324" s="8"/>
      <c r="HZ324" s="8"/>
      <c r="IA324" s="8"/>
      <c r="IB324" s="8"/>
      <c r="IC324" s="8"/>
      <c r="ID324" s="8"/>
      <c r="IE324" s="8"/>
      <c r="IF324" s="8"/>
      <c r="IG324" s="8"/>
      <c r="IH324" s="8"/>
      <c r="II324" s="8"/>
      <c r="IJ324" s="8"/>
      <c r="IK324" s="8"/>
      <c r="IL324" s="8"/>
      <c r="IM324" s="8"/>
      <c r="IN324" s="8"/>
      <c r="IO324" s="8"/>
      <c r="IP324" s="8"/>
      <c r="IQ324" s="8"/>
      <c r="IR324" s="8"/>
      <c r="IS324" s="8"/>
      <c r="IT324" s="8"/>
      <c r="IU324" s="8"/>
      <c r="IV324" s="8"/>
    </row>
    <row r="325" spans="1:256" s="25" customFormat="1">
      <c r="A325" s="73"/>
      <c r="B325" s="622"/>
      <c r="C325" s="67"/>
      <c r="D325" s="616"/>
      <c r="E325" s="67"/>
      <c r="F325" s="67"/>
      <c r="G325" s="3"/>
      <c r="H325" s="128"/>
      <c r="I325" s="520"/>
      <c r="J325" s="520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  <c r="HV325" s="8"/>
      <c r="HW325" s="8"/>
      <c r="HX325" s="8"/>
      <c r="HY325" s="8"/>
      <c r="HZ325" s="8"/>
      <c r="IA325" s="8"/>
      <c r="IB325" s="8"/>
      <c r="IC325" s="8"/>
      <c r="ID325" s="8"/>
      <c r="IE325" s="8"/>
      <c r="IF325" s="8"/>
      <c r="IG325" s="8"/>
      <c r="IH325" s="8"/>
      <c r="II325" s="8"/>
      <c r="IJ325" s="8"/>
      <c r="IK325" s="8"/>
      <c r="IL325" s="8"/>
      <c r="IM325" s="8"/>
      <c r="IN325" s="8"/>
      <c r="IO325" s="8"/>
      <c r="IP325" s="8"/>
      <c r="IQ325" s="8"/>
      <c r="IR325" s="8"/>
      <c r="IS325" s="8"/>
      <c r="IT325" s="8"/>
      <c r="IU325" s="8"/>
      <c r="IV325" s="8"/>
    </row>
    <row r="326" spans="1:256" s="25" customFormat="1">
      <c r="A326" s="73"/>
      <c r="B326" s="622"/>
      <c r="C326" s="67"/>
      <c r="D326" s="616"/>
      <c r="E326" s="67"/>
      <c r="F326" s="67"/>
      <c r="G326" s="3"/>
      <c r="H326" s="128"/>
      <c r="I326" s="520"/>
      <c r="J326" s="520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  <c r="HV326" s="8"/>
      <c r="HW326" s="8"/>
      <c r="HX326" s="8"/>
      <c r="HY326" s="8"/>
      <c r="HZ326" s="8"/>
      <c r="IA326" s="8"/>
      <c r="IB326" s="8"/>
      <c r="IC326" s="8"/>
      <c r="ID326" s="8"/>
      <c r="IE326" s="8"/>
      <c r="IF326" s="8"/>
      <c r="IG326" s="8"/>
      <c r="IH326" s="8"/>
      <c r="II326" s="8"/>
      <c r="IJ326" s="8"/>
      <c r="IK326" s="8"/>
      <c r="IL326" s="8"/>
      <c r="IM326" s="8"/>
      <c r="IN326" s="8"/>
      <c r="IO326" s="8"/>
      <c r="IP326" s="8"/>
      <c r="IQ326" s="8"/>
      <c r="IR326" s="8"/>
      <c r="IS326" s="8"/>
      <c r="IT326" s="8"/>
      <c r="IU326" s="8"/>
      <c r="IV326" s="8"/>
    </row>
    <row r="327" spans="1:256" s="25" customFormat="1">
      <c r="A327" s="623"/>
      <c r="B327" s="622"/>
      <c r="C327" s="67"/>
      <c r="D327" s="616"/>
      <c r="E327" s="68"/>
      <c r="F327" s="68"/>
      <c r="G327" s="3"/>
      <c r="H327" s="128"/>
      <c r="I327" s="520"/>
      <c r="J327" s="520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  <c r="GT327" s="8"/>
      <c r="GU327" s="8"/>
      <c r="GV327" s="8"/>
      <c r="GW327" s="8"/>
      <c r="GX327" s="8"/>
      <c r="GY327" s="8"/>
      <c r="GZ327" s="8"/>
      <c r="HA327" s="8"/>
      <c r="HB327" s="8"/>
      <c r="HC327" s="8"/>
      <c r="HD327" s="8"/>
      <c r="HE327" s="8"/>
      <c r="HF327" s="8"/>
      <c r="HG327" s="8"/>
      <c r="HH327" s="8"/>
      <c r="HI327" s="8"/>
      <c r="HJ327" s="8"/>
      <c r="HK327" s="8"/>
      <c r="HL327" s="8"/>
      <c r="HM327" s="8"/>
      <c r="HN327" s="8"/>
      <c r="HO327" s="8"/>
      <c r="HP327" s="8"/>
      <c r="HQ327" s="8"/>
      <c r="HR327" s="8"/>
      <c r="HS327" s="8"/>
      <c r="HT327" s="8"/>
      <c r="HU327" s="8"/>
      <c r="HV327" s="8"/>
      <c r="HW327" s="8"/>
      <c r="HX327" s="8"/>
      <c r="HY327" s="8"/>
      <c r="HZ327" s="8"/>
      <c r="IA327" s="8"/>
      <c r="IB327" s="8"/>
      <c r="IC327" s="8"/>
      <c r="ID327" s="8"/>
      <c r="IE327" s="8"/>
      <c r="IF327" s="8"/>
      <c r="IG327" s="8"/>
      <c r="IH327" s="8"/>
      <c r="II327" s="8"/>
      <c r="IJ327" s="8"/>
      <c r="IK327" s="8"/>
      <c r="IL327" s="8"/>
      <c r="IM327" s="8"/>
      <c r="IN327" s="8"/>
      <c r="IO327" s="8"/>
      <c r="IP327" s="8"/>
      <c r="IQ327" s="8"/>
      <c r="IR327" s="8"/>
      <c r="IS327" s="8"/>
      <c r="IT327" s="8"/>
      <c r="IU327" s="8"/>
      <c r="IV327" s="8"/>
    </row>
    <row r="328" spans="1:256" s="25" customFormat="1">
      <c r="A328" s="76"/>
      <c r="B328" s="626"/>
      <c r="C328" s="100"/>
      <c r="D328" s="627"/>
      <c r="E328" s="100"/>
      <c r="F328" s="100"/>
      <c r="G328" s="3"/>
      <c r="H328" s="128"/>
      <c r="I328" s="520"/>
      <c r="J328" s="520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  <c r="GT328" s="8"/>
      <c r="GU328" s="8"/>
      <c r="GV328" s="8"/>
      <c r="GW328" s="8"/>
      <c r="GX328" s="8"/>
      <c r="GY328" s="8"/>
      <c r="GZ328" s="8"/>
      <c r="HA328" s="8"/>
      <c r="HB328" s="8"/>
      <c r="HC328" s="8"/>
      <c r="HD328" s="8"/>
      <c r="HE328" s="8"/>
      <c r="HF328" s="8"/>
      <c r="HG328" s="8"/>
      <c r="HH328" s="8"/>
      <c r="HI328" s="8"/>
      <c r="HJ328" s="8"/>
      <c r="HK328" s="8"/>
      <c r="HL328" s="8"/>
      <c r="HM328" s="8"/>
      <c r="HN328" s="8"/>
      <c r="HO328" s="8"/>
      <c r="HP328" s="8"/>
      <c r="HQ328" s="8"/>
      <c r="HR328" s="8"/>
      <c r="HS328" s="8"/>
      <c r="HT328" s="8"/>
      <c r="HU328" s="8"/>
      <c r="HV328" s="8"/>
      <c r="HW328" s="8"/>
      <c r="HX328" s="8"/>
      <c r="HY328" s="8"/>
      <c r="HZ328" s="8"/>
      <c r="IA328" s="8"/>
      <c r="IB328" s="8"/>
      <c r="IC328" s="8"/>
      <c r="ID328" s="8"/>
      <c r="IE328" s="8"/>
      <c r="IF328" s="8"/>
      <c r="IG328" s="8"/>
      <c r="IH328" s="8"/>
      <c r="II328" s="8"/>
      <c r="IJ328" s="8"/>
      <c r="IK328" s="8"/>
      <c r="IL328" s="8"/>
      <c r="IM328" s="8"/>
      <c r="IN328" s="8"/>
      <c r="IO328" s="8"/>
      <c r="IP328" s="8"/>
      <c r="IQ328" s="8"/>
      <c r="IR328" s="8"/>
      <c r="IS328" s="8"/>
      <c r="IT328" s="8"/>
      <c r="IU328" s="8"/>
      <c r="IV328" s="8"/>
    </row>
    <row r="329" spans="1:256" s="25" customFormat="1">
      <c r="A329" s="628"/>
      <c r="B329" s="621"/>
      <c r="C329" s="67"/>
      <c r="D329" s="616"/>
      <c r="E329" s="67"/>
      <c r="F329" s="67"/>
      <c r="G329" s="3"/>
      <c r="H329" s="128"/>
      <c r="I329" s="520"/>
      <c r="J329" s="520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  <c r="FY329" s="8"/>
      <c r="FZ329" s="8"/>
      <c r="GA329" s="8"/>
      <c r="GB329" s="8"/>
      <c r="GC329" s="8"/>
      <c r="GD329" s="8"/>
      <c r="GE329" s="8"/>
      <c r="GF329" s="8"/>
      <c r="GG329" s="8"/>
      <c r="GH329" s="8"/>
      <c r="GI329" s="8"/>
      <c r="GJ329" s="8"/>
      <c r="GK329" s="8"/>
      <c r="GL329" s="8"/>
      <c r="GM329" s="8"/>
      <c r="GN329" s="8"/>
      <c r="GO329" s="8"/>
      <c r="GP329" s="8"/>
      <c r="GQ329" s="8"/>
      <c r="GR329" s="8"/>
      <c r="GS329" s="8"/>
      <c r="GT329" s="8"/>
      <c r="GU329" s="8"/>
      <c r="GV329" s="8"/>
      <c r="GW329" s="8"/>
      <c r="GX329" s="8"/>
      <c r="GY329" s="8"/>
      <c r="GZ329" s="8"/>
      <c r="HA329" s="8"/>
      <c r="HB329" s="8"/>
      <c r="HC329" s="8"/>
      <c r="HD329" s="8"/>
      <c r="HE329" s="8"/>
      <c r="HF329" s="8"/>
      <c r="HG329" s="8"/>
      <c r="HH329" s="8"/>
      <c r="HI329" s="8"/>
      <c r="HJ329" s="8"/>
      <c r="HK329" s="8"/>
      <c r="HL329" s="8"/>
      <c r="HM329" s="8"/>
      <c r="HN329" s="8"/>
      <c r="HO329" s="8"/>
      <c r="HP329" s="8"/>
      <c r="HQ329" s="8"/>
      <c r="HR329" s="8"/>
      <c r="HS329" s="8"/>
      <c r="HT329" s="8"/>
      <c r="HU329" s="8"/>
      <c r="HV329" s="8"/>
      <c r="HW329" s="8"/>
      <c r="HX329" s="8"/>
      <c r="HY329" s="8"/>
      <c r="HZ329" s="8"/>
      <c r="IA329" s="8"/>
      <c r="IB329" s="8"/>
      <c r="IC329" s="8"/>
      <c r="ID329" s="8"/>
      <c r="IE329" s="8"/>
      <c r="IF329" s="8"/>
      <c r="IG329" s="8"/>
      <c r="IH329" s="8"/>
      <c r="II329" s="8"/>
      <c r="IJ329" s="8"/>
      <c r="IK329" s="8"/>
      <c r="IL329" s="8"/>
      <c r="IM329" s="8"/>
      <c r="IN329" s="8"/>
      <c r="IO329" s="8"/>
      <c r="IP329" s="8"/>
      <c r="IQ329" s="8"/>
      <c r="IR329" s="8"/>
      <c r="IS329" s="8"/>
      <c r="IT329" s="8"/>
      <c r="IU329" s="8"/>
      <c r="IV329" s="8"/>
    </row>
    <row r="330" spans="1:256" s="25" customFormat="1">
      <c r="A330" s="620"/>
      <c r="B330" s="622"/>
      <c r="C330" s="67"/>
      <c r="D330" s="616"/>
      <c r="E330" s="67"/>
      <c r="F330" s="67"/>
      <c r="G330" s="3"/>
      <c r="H330" s="128"/>
      <c r="I330" s="520"/>
      <c r="J330" s="520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  <c r="FY330" s="8"/>
      <c r="FZ330" s="8"/>
      <c r="GA330" s="8"/>
      <c r="GB330" s="8"/>
      <c r="GC330" s="8"/>
      <c r="GD330" s="8"/>
      <c r="GE330" s="8"/>
      <c r="GF330" s="8"/>
      <c r="GG330" s="8"/>
      <c r="GH330" s="8"/>
      <c r="GI330" s="8"/>
      <c r="GJ330" s="8"/>
      <c r="GK330" s="8"/>
      <c r="GL330" s="8"/>
      <c r="GM330" s="8"/>
      <c r="GN330" s="8"/>
      <c r="GO330" s="8"/>
      <c r="GP330" s="8"/>
      <c r="GQ330" s="8"/>
      <c r="GR330" s="8"/>
      <c r="GS330" s="8"/>
      <c r="GT330" s="8"/>
      <c r="GU330" s="8"/>
      <c r="GV330" s="8"/>
      <c r="GW330" s="8"/>
      <c r="GX330" s="8"/>
      <c r="GY330" s="8"/>
      <c r="GZ330" s="8"/>
      <c r="HA330" s="8"/>
      <c r="HB330" s="8"/>
      <c r="HC330" s="8"/>
      <c r="HD330" s="8"/>
      <c r="HE330" s="8"/>
      <c r="HF330" s="8"/>
      <c r="HG330" s="8"/>
      <c r="HH330" s="8"/>
      <c r="HI330" s="8"/>
      <c r="HJ330" s="8"/>
      <c r="HK330" s="8"/>
      <c r="HL330" s="8"/>
      <c r="HM330" s="8"/>
      <c r="HN330" s="8"/>
      <c r="HO330" s="8"/>
      <c r="HP330" s="8"/>
      <c r="HQ330" s="8"/>
      <c r="HR330" s="8"/>
      <c r="HS330" s="8"/>
      <c r="HT330" s="8"/>
      <c r="HU330" s="8"/>
      <c r="HV330" s="8"/>
      <c r="HW330" s="8"/>
      <c r="HX330" s="8"/>
      <c r="HY330" s="8"/>
      <c r="HZ330" s="8"/>
      <c r="IA330" s="8"/>
      <c r="IB330" s="8"/>
      <c r="IC330" s="8"/>
      <c r="ID330" s="8"/>
      <c r="IE330" s="8"/>
      <c r="IF330" s="8"/>
      <c r="IG330" s="8"/>
      <c r="IH330" s="8"/>
      <c r="II330" s="8"/>
      <c r="IJ330" s="8"/>
      <c r="IK330" s="8"/>
      <c r="IL330" s="8"/>
      <c r="IM330" s="8"/>
      <c r="IN330" s="8"/>
      <c r="IO330" s="8"/>
      <c r="IP330" s="8"/>
      <c r="IQ330" s="8"/>
      <c r="IR330" s="8"/>
      <c r="IS330" s="8"/>
      <c r="IT330" s="8"/>
      <c r="IU330" s="8"/>
      <c r="IV330" s="8"/>
    </row>
    <row r="331" spans="1:256" s="25" customFormat="1">
      <c r="A331" s="620"/>
      <c r="B331" s="622"/>
      <c r="C331" s="67"/>
      <c r="D331" s="616"/>
      <c r="E331" s="67"/>
      <c r="F331" s="67"/>
      <c r="G331" s="3"/>
      <c r="H331" s="128"/>
      <c r="I331" s="520"/>
      <c r="J331" s="520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  <c r="FY331" s="8"/>
      <c r="FZ331" s="8"/>
      <c r="GA331" s="8"/>
      <c r="GB331" s="8"/>
      <c r="GC331" s="8"/>
      <c r="GD331" s="8"/>
      <c r="GE331" s="8"/>
      <c r="GF331" s="8"/>
      <c r="GG331" s="8"/>
      <c r="GH331" s="8"/>
      <c r="GI331" s="8"/>
      <c r="GJ331" s="8"/>
      <c r="GK331" s="8"/>
      <c r="GL331" s="8"/>
      <c r="GM331" s="8"/>
      <c r="GN331" s="8"/>
      <c r="GO331" s="8"/>
      <c r="GP331" s="8"/>
      <c r="GQ331" s="8"/>
      <c r="GR331" s="8"/>
      <c r="GS331" s="8"/>
      <c r="GT331" s="8"/>
      <c r="GU331" s="8"/>
      <c r="GV331" s="8"/>
      <c r="GW331" s="8"/>
      <c r="GX331" s="8"/>
      <c r="GY331" s="8"/>
      <c r="GZ331" s="8"/>
      <c r="HA331" s="8"/>
      <c r="HB331" s="8"/>
      <c r="HC331" s="8"/>
      <c r="HD331" s="8"/>
      <c r="HE331" s="8"/>
      <c r="HF331" s="8"/>
      <c r="HG331" s="8"/>
      <c r="HH331" s="8"/>
      <c r="HI331" s="8"/>
      <c r="HJ331" s="8"/>
      <c r="HK331" s="8"/>
      <c r="HL331" s="8"/>
      <c r="HM331" s="8"/>
      <c r="HN331" s="8"/>
      <c r="HO331" s="8"/>
      <c r="HP331" s="8"/>
      <c r="HQ331" s="8"/>
      <c r="HR331" s="8"/>
      <c r="HS331" s="8"/>
      <c r="HT331" s="8"/>
      <c r="HU331" s="8"/>
      <c r="HV331" s="8"/>
      <c r="HW331" s="8"/>
      <c r="HX331" s="8"/>
      <c r="HY331" s="8"/>
      <c r="HZ331" s="8"/>
      <c r="IA331" s="8"/>
      <c r="IB331" s="8"/>
      <c r="IC331" s="8"/>
      <c r="ID331" s="8"/>
      <c r="IE331" s="8"/>
      <c r="IF331" s="8"/>
      <c r="IG331" s="8"/>
      <c r="IH331" s="8"/>
      <c r="II331" s="8"/>
      <c r="IJ331" s="8"/>
      <c r="IK331" s="8"/>
      <c r="IL331" s="8"/>
      <c r="IM331" s="8"/>
      <c r="IN331" s="8"/>
      <c r="IO331" s="8"/>
      <c r="IP331" s="8"/>
      <c r="IQ331" s="8"/>
      <c r="IR331" s="8"/>
      <c r="IS331" s="8"/>
      <c r="IT331" s="8"/>
      <c r="IU331" s="8"/>
      <c r="IV331" s="8"/>
    </row>
    <row r="332" spans="1:256" s="25" customFormat="1">
      <c r="A332" s="73"/>
      <c r="B332" s="622"/>
      <c r="C332" s="67"/>
      <c r="D332" s="616"/>
      <c r="E332" s="67"/>
      <c r="F332" s="67"/>
      <c r="G332" s="3"/>
      <c r="H332" s="128"/>
      <c r="I332" s="520"/>
      <c r="J332" s="520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  <c r="FY332" s="8"/>
      <c r="FZ332" s="8"/>
      <c r="GA332" s="8"/>
      <c r="GB332" s="8"/>
      <c r="GC332" s="8"/>
      <c r="GD332" s="8"/>
      <c r="GE332" s="8"/>
      <c r="GF332" s="8"/>
      <c r="GG332" s="8"/>
      <c r="GH332" s="8"/>
      <c r="GI332" s="8"/>
      <c r="GJ332" s="8"/>
      <c r="GK332" s="8"/>
      <c r="GL332" s="8"/>
      <c r="GM332" s="8"/>
      <c r="GN332" s="8"/>
      <c r="GO332" s="8"/>
      <c r="GP332" s="8"/>
      <c r="GQ332" s="8"/>
      <c r="GR332" s="8"/>
      <c r="GS332" s="8"/>
      <c r="GT332" s="8"/>
      <c r="GU332" s="8"/>
      <c r="GV332" s="8"/>
      <c r="GW332" s="8"/>
      <c r="GX332" s="8"/>
      <c r="GY332" s="8"/>
      <c r="GZ332" s="8"/>
      <c r="HA332" s="8"/>
      <c r="HB332" s="8"/>
      <c r="HC332" s="8"/>
      <c r="HD332" s="8"/>
      <c r="HE332" s="8"/>
      <c r="HF332" s="8"/>
      <c r="HG332" s="8"/>
      <c r="HH332" s="8"/>
      <c r="HI332" s="8"/>
      <c r="HJ332" s="8"/>
      <c r="HK332" s="8"/>
      <c r="HL332" s="8"/>
      <c r="HM332" s="8"/>
      <c r="HN332" s="8"/>
      <c r="HO332" s="8"/>
      <c r="HP332" s="8"/>
      <c r="HQ332" s="8"/>
      <c r="HR332" s="8"/>
      <c r="HS332" s="8"/>
      <c r="HT332" s="8"/>
      <c r="HU332" s="8"/>
      <c r="HV332" s="8"/>
      <c r="HW332" s="8"/>
      <c r="HX332" s="8"/>
      <c r="HY332" s="8"/>
      <c r="HZ332" s="8"/>
      <c r="IA332" s="8"/>
      <c r="IB332" s="8"/>
      <c r="IC332" s="8"/>
      <c r="ID332" s="8"/>
      <c r="IE332" s="8"/>
      <c r="IF332" s="8"/>
      <c r="IG332" s="8"/>
      <c r="IH332" s="8"/>
      <c r="II332" s="8"/>
      <c r="IJ332" s="8"/>
      <c r="IK332" s="8"/>
      <c r="IL332" s="8"/>
      <c r="IM332" s="8"/>
      <c r="IN332" s="8"/>
      <c r="IO332" s="8"/>
      <c r="IP332" s="8"/>
      <c r="IQ332" s="8"/>
      <c r="IR332" s="8"/>
      <c r="IS332" s="8"/>
      <c r="IT332" s="8"/>
      <c r="IU332" s="8"/>
      <c r="IV332" s="8"/>
    </row>
    <row r="333" spans="1:256" s="25" customFormat="1">
      <c r="A333" s="73"/>
      <c r="B333" s="622"/>
      <c r="C333" s="67"/>
      <c r="D333" s="616"/>
      <c r="E333" s="67"/>
      <c r="F333" s="67"/>
      <c r="G333" s="3"/>
      <c r="H333" s="128"/>
      <c r="I333" s="520"/>
      <c r="J333" s="520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  <c r="FY333" s="8"/>
      <c r="FZ333" s="8"/>
      <c r="GA333" s="8"/>
      <c r="GB333" s="8"/>
      <c r="GC333" s="8"/>
      <c r="GD333" s="8"/>
      <c r="GE333" s="8"/>
      <c r="GF333" s="8"/>
      <c r="GG333" s="8"/>
      <c r="GH333" s="8"/>
      <c r="GI333" s="8"/>
      <c r="GJ333" s="8"/>
      <c r="GK333" s="8"/>
      <c r="GL333" s="8"/>
      <c r="GM333" s="8"/>
      <c r="GN333" s="8"/>
      <c r="GO333" s="8"/>
      <c r="GP333" s="8"/>
      <c r="GQ333" s="8"/>
      <c r="GR333" s="8"/>
      <c r="GS333" s="8"/>
      <c r="GT333" s="8"/>
      <c r="GU333" s="8"/>
      <c r="GV333" s="8"/>
      <c r="GW333" s="8"/>
      <c r="GX333" s="8"/>
      <c r="GY333" s="8"/>
      <c r="GZ333" s="8"/>
      <c r="HA333" s="8"/>
      <c r="HB333" s="8"/>
      <c r="HC333" s="8"/>
      <c r="HD333" s="8"/>
      <c r="HE333" s="8"/>
      <c r="HF333" s="8"/>
      <c r="HG333" s="8"/>
      <c r="HH333" s="8"/>
      <c r="HI333" s="8"/>
      <c r="HJ333" s="8"/>
      <c r="HK333" s="8"/>
      <c r="HL333" s="8"/>
      <c r="HM333" s="8"/>
      <c r="HN333" s="8"/>
      <c r="HO333" s="8"/>
      <c r="HP333" s="8"/>
      <c r="HQ333" s="8"/>
      <c r="HR333" s="8"/>
      <c r="HS333" s="8"/>
      <c r="HT333" s="8"/>
      <c r="HU333" s="8"/>
      <c r="HV333" s="8"/>
      <c r="HW333" s="8"/>
      <c r="HX333" s="8"/>
      <c r="HY333" s="8"/>
      <c r="HZ333" s="8"/>
      <c r="IA333" s="8"/>
      <c r="IB333" s="8"/>
      <c r="IC333" s="8"/>
      <c r="ID333" s="8"/>
      <c r="IE333" s="8"/>
      <c r="IF333" s="8"/>
      <c r="IG333" s="8"/>
      <c r="IH333" s="8"/>
      <c r="II333" s="8"/>
      <c r="IJ333" s="8"/>
      <c r="IK333" s="8"/>
      <c r="IL333" s="8"/>
      <c r="IM333" s="8"/>
      <c r="IN333" s="8"/>
      <c r="IO333" s="8"/>
      <c r="IP333" s="8"/>
      <c r="IQ333" s="8"/>
      <c r="IR333" s="8"/>
      <c r="IS333" s="8"/>
      <c r="IT333" s="8"/>
      <c r="IU333" s="8"/>
      <c r="IV333" s="8"/>
    </row>
    <row r="334" spans="1:256" s="25" customFormat="1">
      <c r="A334" s="156"/>
      <c r="B334" s="629"/>
      <c r="C334" s="173"/>
      <c r="D334" s="630"/>
      <c r="E334" s="173"/>
      <c r="F334" s="60"/>
      <c r="G334" s="3"/>
      <c r="H334" s="128"/>
      <c r="I334" s="520"/>
      <c r="J334" s="520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  <c r="FY334" s="8"/>
      <c r="FZ334" s="8"/>
      <c r="GA334" s="8"/>
      <c r="GB334" s="8"/>
      <c r="GC334" s="8"/>
      <c r="GD334" s="8"/>
      <c r="GE334" s="8"/>
      <c r="GF334" s="8"/>
      <c r="GG334" s="8"/>
      <c r="GH334" s="8"/>
      <c r="GI334" s="8"/>
      <c r="GJ334" s="8"/>
      <c r="GK334" s="8"/>
      <c r="GL334" s="8"/>
      <c r="GM334" s="8"/>
      <c r="GN334" s="8"/>
      <c r="GO334" s="8"/>
      <c r="GP334" s="8"/>
      <c r="GQ334" s="8"/>
      <c r="GR334" s="8"/>
      <c r="GS334" s="8"/>
      <c r="GT334" s="8"/>
      <c r="GU334" s="8"/>
      <c r="GV334" s="8"/>
      <c r="GW334" s="8"/>
      <c r="GX334" s="8"/>
      <c r="GY334" s="8"/>
      <c r="GZ334" s="8"/>
      <c r="HA334" s="8"/>
      <c r="HB334" s="8"/>
      <c r="HC334" s="8"/>
      <c r="HD334" s="8"/>
      <c r="HE334" s="8"/>
      <c r="HF334" s="8"/>
      <c r="HG334" s="8"/>
      <c r="HH334" s="8"/>
      <c r="HI334" s="8"/>
      <c r="HJ334" s="8"/>
      <c r="HK334" s="8"/>
      <c r="HL334" s="8"/>
      <c r="HM334" s="8"/>
      <c r="HN334" s="8"/>
      <c r="HO334" s="8"/>
      <c r="HP334" s="8"/>
      <c r="HQ334" s="8"/>
      <c r="HR334" s="8"/>
      <c r="HS334" s="8"/>
      <c r="HT334" s="8"/>
      <c r="HU334" s="8"/>
      <c r="HV334" s="8"/>
      <c r="HW334" s="8"/>
      <c r="HX334" s="8"/>
      <c r="HY334" s="8"/>
      <c r="HZ334" s="8"/>
      <c r="IA334" s="8"/>
      <c r="IB334" s="8"/>
      <c r="IC334" s="8"/>
      <c r="ID334" s="8"/>
      <c r="IE334" s="8"/>
      <c r="IF334" s="8"/>
      <c r="IG334" s="8"/>
      <c r="IH334" s="8"/>
      <c r="II334" s="8"/>
      <c r="IJ334" s="8"/>
      <c r="IK334" s="8"/>
      <c r="IL334" s="8"/>
      <c r="IM334" s="8"/>
      <c r="IN334" s="8"/>
      <c r="IO334" s="8"/>
      <c r="IP334" s="8"/>
      <c r="IQ334" s="8"/>
      <c r="IR334" s="8"/>
      <c r="IS334" s="8"/>
      <c r="IT334" s="8"/>
      <c r="IU334" s="8"/>
      <c r="IV334" s="8"/>
    </row>
    <row r="335" spans="1:256">
      <c r="A335" s="185"/>
      <c r="B335" s="520"/>
      <c r="C335" s="2"/>
      <c r="D335" s="22"/>
      <c r="E335" s="2"/>
      <c r="F335" s="3"/>
      <c r="G335" s="3"/>
      <c r="H335" s="128"/>
      <c r="I335" s="520"/>
      <c r="J335" s="520"/>
    </row>
    <row r="336" spans="1:256">
      <c r="A336" s="185"/>
      <c r="B336" s="520"/>
      <c r="C336" s="2"/>
      <c r="D336" s="22"/>
      <c r="E336" s="2"/>
      <c r="F336" s="3"/>
      <c r="G336" s="3"/>
      <c r="H336" s="128"/>
      <c r="I336" s="520"/>
      <c r="J336" s="520"/>
    </row>
    <row r="337" spans="1:256">
      <c r="A337" s="185"/>
      <c r="B337" s="520"/>
      <c r="C337" s="2"/>
      <c r="D337" s="22"/>
      <c r="E337" s="2"/>
      <c r="F337" s="3"/>
      <c r="G337" s="3"/>
      <c r="H337" s="128"/>
      <c r="I337" s="520"/>
      <c r="J337" s="520"/>
    </row>
    <row r="338" spans="1:256">
      <c r="A338" s="185"/>
      <c r="B338" s="520"/>
      <c r="C338" s="2"/>
      <c r="D338" s="22"/>
      <c r="E338" s="2"/>
      <c r="F338" s="3"/>
      <c r="G338" s="3"/>
      <c r="H338" s="128"/>
      <c r="I338" s="520"/>
      <c r="J338" s="520"/>
    </row>
    <row r="339" spans="1:256" s="25" customFormat="1">
      <c r="A339" s="631"/>
      <c r="B339" s="632"/>
      <c r="C339" s="633"/>
      <c r="D339" s="634"/>
      <c r="E339" s="633"/>
      <c r="F339" s="106"/>
      <c r="G339" s="3"/>
      <c r="H339" s="128"/>
      <c r="I339" s="520"/>
      <c r="J339" s="520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8"/>
      <c r="HA339" s="8"/>
      <c r="HB339" s="8"/>
      <c r="HC339" s="8"/>
      <c r="HD339" s="8"/>
      <c r="HE339" s="8"/>
      <c r="HF339" s="8"/>
      <c r="HG339" s="8"/>
      <c r="HH339" s="8"/>
      <c r="HI339" s="8"/>
      <c r="HJ339" s="8"/>
      <c r="HK339" s="8"/>
      <c r="HL339" s="8"/>
      <c r="HM339" s="8"/>
      <c r="HN339" s="8"/>
      <c r="HO339" s="8"/>
      <c r="HP339" s="8"/>
      <c r="HQ339" s="8"/>
      <c r="HR339" s="8"/>
      <c r="HS339" s="8"/>
      <c r="HT339" s="8"/>
      <c r="HU339" s="8"/>
      <c r="HV339" s="8"/>
      <c r="HW339" s="8"/>
      <c r="HX339" s="8"/>
      <c r="HY339" s="8"/>
      <c r="HZ339" s="8"/>
      <c r="IA339" s="8"/>
      <c r="IB339" s="8"/>
      <c r="IC339" s="8"/>
      <c r="ID339" s="8"/>
      <c r="IE339" s="8"/>
      <c r="IF339" s="8"/>
      <c r="IG339" s="8"/>
      <c r="IH339" s="8"/>
      <c r="II339" s="8"/>
      <c r="IJ339" s="8"/>
      <c r="IK339" s="8"/>
      <c r="IL339" s="8"/>
      <c r="IM339" s="8"/>
      <c r="IN339" s="8"/>
      <c r="IO339" s="8"/>
      <c r="IP339" s="8"/>
      <c r="IQ339" s="8"/>
      <c r="IR339" s="8"/>
      <c r="IS339" s="8"/>
      <c r="IT339" s="8"/>
      <c r="IU339" s="8"/>
      <c r="IV339" s="8"/>
    </row>
    <row r="340" spans="1:256" s="25" customFormat="1">
      <c r="A340" s="635"/>
      <c r="B340" s="611"/>
      <c r="C340" s="100"/>
      <c r="D340" s="627"/>
      <c r="E340" s="107"/>
      <c r="F340" s="107"/>
      <c r="G340" s="3"/>
      <c r="H340" s="128"/>
      <c r="I340" s="520"/>
      <c r="J340" s="520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  <c r="FY340" s="8"/>
      <c r="FZ340" s="8"/>
      <c r="GA340" s="8"/>
      <c r="GB340" s="8"/>
      <c r="GC340" s="8"/>
      <c r="GD340" s="8"/>
      <c r="GE340" s="8"/>
      <c r="GF340" s="8"/>
      <c r="GG340" s="8"/>
      <c r="GH340" s="8"/>
      <c r="GI340" s="8"/>
      <c r="GJ340" s="8"/>
      <c r="GK340" s="8"/>
      <c r="GL340" s="8"/>
      <c r="GM340" s="8"/>
      <c r="GN340" s="8"/>
      <c r="GO340" s="8"/>
      <c r="GP340" s="8"/>
      <c r="GQ340" s="8"/>
      <c r="GR340" s="8"/>
      <c r="GS340" s="8"/>
      <c r="GT340" s="8"/>
      <c r="GU340" s="8"/>
      <c r="GV340" s="8"/>
      <c r="GW340" s="8"/>
      <c r="GX340" s="8"/>
      <c r="GY340" s="8"/>
      <c r="GZ340" s="8"/>
      <c r="HA340" s="8"/>
      <c r="HB340" s="8"/>
      <c r="HC340" s="8"/>
      <c r="HD340" s="8"/>
      <c r="HE340" s="8"/>
      <c r="HF340" s="8"/>
      <c r="HG340" s="8"/>
      <c r="HH340" s="8"/>
      <c r="HI340" s="8"/>
      <c r="HJ340" s="8"/>
      <c r="HK340" s="8"/>
      <c r="HL340" s="8"/>
      <c r="HM340" s="8"/>
      <c r="HN340" s="8"/>
      <c r="HO340" s="8"/>
      <c r="HP340" s="8"/>
      <c r="HQ340" s="8"/>
      <c r="HR340" s="8"/>
      <c r="HS340" s="8"/>
      <c r="HT340" s="8"/>
      <c r="HU340" s="8"/>
      <c r="HV340" s="8"/>
      <c r="HW340" s="8"/>
      <c r="HX340" s="8"/>
      <c r="HY340" s="8"/>
      <c r="HZ340" s="8"/>
      <c r="IA340" s="8"/>
      <c r="IB340" s="8"/>
      <c r="IC340" s="8"/>
      <c r="ID340" s="8"/>
      <c r="IE340" s="8"/>
      <c r="IF340" s="8"/>
      <c r="IG340" s="8"/>
      <c r="IH340" s="8"/>
      <c r="II340" s="8"/>
      <c r="IJ340" s="8"/>
      <c r="IK340" s="8"/>
      <c r="IL340" s="8"/>
      <c r="IM340" s="8"/>
      <c r="IN340" s="8"/>
      <c r="IO340" s="8"/>
      <c r="IP340" s="8"/>
      <c r="IQ340" s="8"/>
      <c r="IR340" s="8"/>
      <c r="IS340" s="8"/>
      <c r="IT340" s="8"/>
      <c r="IU340" s="8"/>
      <c r="IV340" s="8"/>
    </row>
    <row r="341" spans="1:256" s="25" customFormat="1">
      <c r="A341" s="636"/>
      <c r="B341" s="611"/>
      <c r="C341" s="100"/>
      <c r="D341" s="627"/>
      <c r="E341" s="107"/>
      <c r="F341" s="107"/>
      <c r="G341" s="3"/>
      <c r="H341" s="128"/>
      <c r="I341" s="520"/>
      <c r="J341" s="520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  <c r="FY341" s="8"/>
      <c r="FZ341" s="8"/>
      <c r="GA341" s="8"/>
      <c r="GB341" s="8"/>
      <c r="GC341" s="8"/>
      <c r="GD341" s="8"/>
      <c r="GE341" s="8"/>
      <c r="GF341" s="8"/>
      <c r="GG341" s="8"/>
      <c r="GH341" s="8"/>
      <c r="GI341" s="8"/>
      <c r="GJ341" s="8"/>
      <c r="GK341" s="8"/>
      <c r="GL341" s="8"/>
      <c r="GM341" s="8"/>
      <c r="GN341" s="8"/>
      <c r="GO341" s="8"/>
      <c r="GP341" s="8"/>
      <c r="GQ341" s="8"/>
      <c r="GR341" s="8"/>
      <c r="GS341" s="8"/>
      <c r="GT341" s="8"/>
      <c r="GU341" s="8"/>
      <c r="GV341" s="8"/>
      <c r="GW341" s="8"/>
      <c r="GX341" s="8"/>
      <c r="GY341" s="8"/>
      <c r="GZ341" s="8"/>
      <c r="HA341" s="8"/>
      <c r="HB341" s="8"/>
      <c r="HC341" s="8"/>
      <c r="HD341" s="8"/>
      <c r="HE341" s="8"/>
      <c r="HF341" s="8"/>
      <c r="HG341" s="8"/>
      <c r="HH341" s="8"/>
      <c r="HI341" s="8"/>
      <c r="HJ341" s="8"/>
      <c r="HK341" s="8"/>
      <c r="HL341" s="8"/>
      <c r="HM341" s="8"/>
      <c r="HN341" s="8"/>
      <c r="HO341" s="8"/>
      <c r="HP341" s="8"/>
      <c r="HQ341" s="8"/>
      <c r="HR341" s="8"/>
      <c r="HS341" s="8"/>
      <c r="HT341" s="8"/>
      <c r="HU341" s="8"/>
      <c r="HV341" s="8"/>
      <c r="HW341" s="8"/>
      <c r="HX341" s="8"/>
      <c r="HY341" s="8"/>
      <c r="HZ341" s="8"/>
      <c r="IA341" s="8"/>
      <c r="IB341" s="8"/>
      <c r="IC341" s="8"/>
      <c r="ID341" s="8"/>
      <c r="IE341" s="8"/>
      <c r="IF341" s="8"/>
      <c r="IG341" s="8"/>
      <c r="IH341" s="8"/>
      <c r="II341" s="8"/>
      <c r="IJ341" s="8"/>
      <c r="IK341" s="8"/>
      <c r="IL341" s="8"/>
      <c r="IM341" s="8"/>
      <c r="IN341" s="8"/>
      <c r="IO341" s="8"/>
      <c r="IP341" s="8"/>
      <c r="IQ341" s="8"/>
      <c r="IR341" s="8"/>
      <c r="IS341" s="8"/>
      <c r="IT341" s="8"/>
      <c r="IU341" s="8"/>
      <c r="IV341" s="8"/>
    </row>
    <row r="342" spans="1:256" s="25" customFormat="1">
      <c r="A342" s="637"/>
      <c r="B342" s="638"/>
      <c r="C342" s="100"/>
      <c r="D342" s="627"/>
      <c r="E342" s="100"/>
      <c r="F342" s="100"/>
      <c r="G342" s="3"/>
      <c r="H342" s="128"/>
      <c r="I342" s="520"/>
      <c r="J342" s="520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  <c r="FY342" s="8"/>
      <c r="FZ342" s="8"/>
      <c r="GA342" s="8"/>
      <c r="GB342" s="8"/>
      <c r="GC342" s="8"/>
      <c r="GD342" s="8"/>
      <c r="GE342" s="8"/>
      <c r="GF342" s="8"/>
      <c r="GG342" s="8"/>
      <c r="GH342" s="8"/>
      <c r="GI342" s="8"/>
      <c r="GJ342" s="8"/>
      <c r="GK342" s="8"/>
      <c r="GL342" s="8"/>
      <c r="GM342" s="8"/>
      <c r="GN342" s="8"/>
      <c r="GO342" s="8"/>
      <c r="GP342" s="8"/>
      <c r="GQ342" s="8"/>
      <c r="GR342" s="8"/>
      <c r="GS342" s="8"/>
      <c r="GT342" s="8"/>
      <c r="GU342" s="8"/>
      <c r="GV342" s="8"/>
      <c r="GW342" s="8"/>
      <c r="GX342" s="8"/>
      <c r="GY342" s="8"/>
      <c r="GZ342" s="8"/>
      <c r="HA342" s="8"/>
      <c r="HB342" s="8"/>
      <c r="HC342" s="8"/>
      <c r="HD342" s="8"/>
      <c r="HE342" s="8"/>
      <c r="HF342" s="8"/>
      <c r="HG342" s="8"/>
      <c r="HH342" s="8"/>
      <c r="HI342" s="8"/>
      <c r="HJ342" s="8"/>
      <c r="HK342" s="8"/>
      <c r="HL342" s="8"/>
      <c r="HM342" s="8"/>
      <c r="HN342" s="8"/>
      <c r="HO342" s="8"/>
      <c r="HP342" s="8"/>
      <c r="HQ342" s="8"/>
      <c r="HR342" s="8"/>
      <c r="HS342" s="8"/>
      <c r="HT342" s="8"/>
      <c r="HU342" s="8"/>
      <c r="HV342" s="8"/>
      <c r="HW342" s="8"/>
      <c r="HX342" s="8"/>
      <c r="HY342" s="8"/>
      <c r="HZ342" s="8"/>
      <c r="IA342" s="8"/>
      <c r="IB342" s="8"/>
      <c r="IC342" s="8"/>
      <c r="ID342" s="8"/>
      <c r="IE342" s="8"/>
      <c r="IF342" s="8"/>
      <c r="IG342" s="8"/>
      <c r="IH342" s="8"/>
      <c r="II342" s="8"/>
      <c r="IJ342" s="8"/>
      <c r="IK342" s="8"/>
      <c r="IL342" s="8"/>
      <c r="IM342" s="8"/>
      <c r="IN342" s="8"/>
      <c r="IO342" s="8"/>
      <c r="IP342" s="8"/>
      <c r="IQ342" s="8"/>
      <c r="IR342" s="8"/>
      <c r="IS342" s="8"/>
      <c r="IT342" s="8"/>
      <c r="IU342" s="8"/>
      <c r="IV342" s="8"/>
    </row>
    <row r="343" spans="1:256" s="25" customFormat="1">
      <c r="A343" s="617"/>
      <c r="B343" s="618"/>
      <c r="C343" s="67"/>
      <c r="D343" s="616"/>
      <c r="E343" s="67"/>
      <c r="F343" s="67"/>
      <c r="G343" s="3"/>
      <c r="H343" s="128"/>
      <c r="I343" s="520"/>
      <c r="J343" s="520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  <c r="FY343" s="8"/>
      <c r="FZ343" s="8"/>
      <c r="GA343" s="8"/>
      <c r="GB343" s="8"/>
      <c r="GC343" s="8"/>
      <c r="GD343" s="8"/>
      <c r="GE343" s="8"/>
      <c r="GF343" s="8"/>
      <c r="GG343" s="8"/>
      <c r="GH343" s="8"/>
      <c r="GI343" s="8"/>
      <c r="GJ343" s="8"/>
      <c r="GK343" s="8"/>
      <c r="GL343" s="8"/>
      <c r="GM343" s="8"/>
      <c r="GN343" s="8"/>
      <c r="GO343" s="8"/>
      <c r="GP343" s="8"/>
      <c r="GQ343" s="8"/>
      <c r="GR343" s="8"/>
      <c r="GS343" s="8"/>
      <c r="GT343" s="8"/>
      <c r="GU343" s="8"/>
      <c r="GV343" s="8"/>
      <c r="GW343" s="8"/>
      <c r="GX343" s="8"/>
      <c r="GY343" s="8"/>
      <c r="GZ343" s="8"/>
      <c r="HA343" s="8"/>
      <c r="HB343" s="8"/>
      <c r="HC343" s="8"/>
      <c r="HD343" s="8"/>
      <c r="HE343" s="8"/>
      <c r="HF343" s="8"/>
      <c r="HG343" s="8"/>
      <c r="HH343" s="8"/>
      <c r="HI343" s="8"/>
      <c r="HJ343" s="8"/>
      <c r="HK343" s="8"/>
      <c r="HL343" s="8"/>
      <c r="HM343" s="8"/>
      <c r="HN343" s="8"/>
      <c r="HO343" s="8"/>
      <c r="HP343" s="8"/>
      <c r="HQ343" s="8"/>
      <c r="HR343" s="8"/>
      <c r="HS343" s="8"/>
      <c r="HT343" s="8"/>
      <c r="HU343" s="8"/>
      <c r="HV343" s="8"/>
      <c r="HW343" s="8"/>
      <c r="HX343" s="8"/>
      <c r="HY343" s="8"/>
      <c r="HZ343" s="8"/>
      <c r="IA343" s="8"/>
      <c r="IB343" s="8"/>
      <c r="IC343" s="8"/>
      <c r="ID343" s="8"/>
      <c r="IE343" s="8"/>
      <c r="IF343" s="8"/>
      <c r="IG343" s="8"/>
      <c r="IH343" s="8"/>
      <c r="II343" s="8"/>
      <c r="IJ343" s="8"/>
      <c r="IK343" s="8"/>
      <c r="IL343" s="8"/>
      <c r="IM343" s="8"/>
      <c r="IN343" s="8"/>
      <c r="IO343" s="8"/>
      <c r="IP343" s="8"/>
      <c r="IQ343" s="8"/>
      <c r="IR343" s="8"/>
      <c r="IS343" s="8"/>
      <c r="IT343" s="8"/>
      <c r="IU343" s="8"/>
      <c r="IV343" s="8"/>
    </row>
    <row r="344" spans="1:256" s="25" customFormat="1">
      <c r="A344" s="617"/>
      <c r="B344" s="639"/>
      <c r="C344" s="67"/>
      <c r="D344" s="616"/>
      <c r="E344" s="67"/>
      <c r="F344" s="534"/>
      <c r="G344" s="3"/>
      <c r="H344" s="128"/>
      <c r="I344" s="520"/>
      <c r="J344" s="520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  <c r="FY344" s="8"/>
      <c r="FZ344" s="8"/>
      <c r="GA344" s="8"/>
      <c r="GB344" s="8"/>
      <c r="GC344" s="8"/>
      <c r="GD344" s="8"/>
      <c r="GE344" s="8"/>
      <c r="GF344" s="8"/>
      <c r="GG344" s="8"/>
      <c r="GH344" s="8"/>
      <c r="GI344" s="8"/>
      <c r="GJ344" s="8"/>
      <c r="GK344" s="8"/>
      <c r="GL344" s="8"/>
      <c r="GM344" s="8"/>
      <c r="GN344" s="8"/>
      <c r="GO344" s="8"/>
      <c r="GP344" s="8"/>
      <c r="GQ344" s="8"/>
      <c r="GR344" s="8"/>
      <c r="GS344" s="8"/>
      <c r="GT344" s="8"/>
      <c r="GU344" s="8"/>
      <c r="GV344" s="8"/>
      <c r="GW344" s="8"/>
      <c r="GX344" s="8"/>
      <c r="GY344" s="8"/>
      <c r="GZ344" s="8"/>
      <c r="HA344" s="8"/>
      <c r="HB344" s="8"/>
      <c r="HC344" s="8"/>
      <c r="HD344" s="8"/>
      <c r="HE344" s="8"/>
      <c r="HF344" s="8"/>
      <c r="HG344" s="8"/>
      <c r="HH344" s="8"/>
      <c r="HI344" s="8"/>
      <c r="HJ344" s="8"/>
      <c r="HK344" s="8"/>
      <c r="HL344" s="8"/>
      <c r="HM344" s="8"/>
      <c r="HN344" s="8"/>
      <c r="HO344" s="8"/>
      <c r="HP344" s="8"/>
      <c r="HQ344" s="8"/>
      <c r="HR344" s="8"/>
      <c r="HS344" s="8"/>
      <c r="HT344" s="8"/>
      <c r="HU344" s="8"/>
      <c r="HV344" s="8"/>
      <c r="HW344" s="8"/>
      <c r="HX344" s="8"/>
      <c r="HY344" s="8"/>
      <c r="HZ344" s="8"/>
      <c r="IA344" s="8"/>
      <c r="IB344" s="8"/>
      <c r="IC344" s="8"/>
      <c r="ID344" s="8"/>
      <c r="IE344" s="8"/>
      <c r="IF344" s="8"/>
      <c r="IG344" s="8"/>
      <c r="IH344" s="8"/>
      <c r="II344" s="8"/>
      <c r="IJ344" s="8"/>
      <c r="IK344" s="8"/>
      <c r="IL344" s="8"/>
      <c r="IM344" s="8"/>
      <c r="IN344" s="8"/>
      <c r="IO344" s="8"/>
      <c r="IP344" s="8"/>
      <c r="IQ344" s="8"/>
      <c r="IR344" s="8"/>
      <c r="IS344" s="8"/>
      <c r="IT344" s="8"/>
      <c r="IU344" s="8"/>
      <c r="IV344" s="8"/>
    </row>
    <row r="345" spans="1:256" s="25" customFormat="1">
      <c r="A345" s="640"/>
      <c r="B345" s="641"/>
      <c r="C345" s="67"/>
      <c r="D345" s="616"/>
      <c r="E345" s="67"/>
      <c r="F345" s="534"/>
      <c r="G345" s="3"/>
      <c r="H345" s="128"/>
      <c r="I345" s="520"/>
      <c r="J345" s="520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  <c r="FY345" s="8"/>
      <c r="FZ345" s="8"/>
      <c r="GA345" s="8"/>
      <c r="GB345" s="8"/>
      <c r="GC345" s="8"/>
      <c r="GD345" s="8"/>
      <c r="GE345" s="8"/>
      <c r="GF345" s="8"/>
      <c r="GG345" s="8"/>
      <c r="GH345" s="8"/>
      <c r="GI345" s="8"/>
      <c r="GJ345" s="8"/>
      <c r="GK345" s="8"/>
      <c r="GL345" s="8"/>
      <c r="GM345" s="8"/>
      <c r="GN345" s="8"/>
      <c r="GO345" s="8"/>
      <c r="GP345" s="8"/>
      <c r="GQ345" s="8"/>
      <c r="GR345" s="8"/>
      <c r="GS345" s="8"/>
      <c r="GT345" s="8"/>
      <c r="GU345" s="8"/>
      <c r="GV345" s="8"/>
      <c r="GW345" s="8"/>
      <c r="GX345" s="8"/>
      <c r="GY345" s="8"/>
      <c r="GZ345" s="8"/>
      <c r="HA345" s="8"/>
      <c r="HB345" s="8"/>
      <c r="HC345" s="8"/>
      <c r="HD345" s="8"/>
      <c r="HE345" s="8"/>
      <c r="HF345" s="8"/>
      <c r="HG345" s="8"/>
      <c r="HH345" s="8"/>
      <c r="HI345" s="8"/>
      <c r="HJ345" s="8"/>
      <c r="HK345" s="8"/>
      <c r="HL345" s="8"/>
      <c r="HM345" s="8"/>
      <c r="HN345" s="8"/>
      <c r="HO345" s="8"/>
      <c r="HP345" s="8"/>
      <c r="HQ345" s="8"/>
      <c r="HR345" s="8"/>
      <c r="HS345" s="8"/>
      <c r="HT345" s="8"/>
      <c r="HU345" s="8"/>
      <c r="HV345" s="8"/>
      <c r="HW345" s="8"/>
      <c r="HX345" s="8"/>
      <c r="HY345" s="8"/>
      <c r="HZ345" s="8"/>
      <c r="IA345" s="8"/>
      <c r="IB345" s="8"/>
      <c r="IC345" s="8"/>
      <c r="ID345" s="8"/>
      <c r="IE345" s="8"/>
      <c r="IF345" s="8"/>
      <c r="IG345" s="8"/>
      <c r="IH345" s="8"/>
      <c r="II345" s="8"/>
      <c r="IJ345" s="8"/>
      <c r="IK345" s="8"/>
      <c r="IL345" s="8"/>
      <c r="IM345" s="8"/>
      <c r="IN345" s="8"/>
      <c r="IO345" s="8"/>
      <c r="IP345" s="8"/>
      <c r="IQ345" s="8"/>
      <c r="IR345" s="8"/>
      <c r="IS345" s="8"/>
      <c r="IT345" s="8"/>
      <c r="IU345" s="8"/>
      <c r="IV345" s="8"/>
    </row>
    <row r="346" spans="1:256" s="25" customFormat="1">
      <c r="A346" s="617"/>
      <c r="B346" s="618"/>
      <c r="C346" s="67"/>
      <c r="D346" s="616"/>
      <c r="E346" s="67"/>
      <c r="F346" s="67"/>
      <c r="G346" s="3"/>
      <c r="H346" s="128"/>
      <c r="I346" s="520"/>
      <c r="J346" s="520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  <c r="HV346" s="8"/>
      <c r="HW346" s="8"/>
      <c r="HX346" s="8"/>
      <c r="HY346" s="8"/>
      <c r="HZ346" s="8"/>
      <c r="IA346" s="8"/>
      <c r="IB346" s="8"/>
      <c r="IC346" s="8"/>
      <c r="ID346" s="8"/>
      <c r="IE346" s="8"/>
      <c r="IF346" s="8"/>
      <c r="IG346" s="8"/>
      <c r="IH346" s="8"/>
      <c r="II346" s="8"/>
      <c r="IJ346" s="8"/>
      <c r="IK346" s="8"/>
      <c r="IL346" s="8"/>
      <c r="IM346" s="8"/>
      <c r="IN346" s="8"/>
      <c r="IO346" s="8"/>
      <c r="IP346" s="8"/>
      <c r="IQ346" s="8"/>
      <c r="IR346" s="8"/>
      <c r="IS346" s="8"/>
      <c r="IT346" s="8"/>
      <c r="IU346" s="8"/>
      <c r="IV346" s="8"/>
    </row>
    <row r="347" spans="1:256" s="25" customFormat="1">
      <c r="A347" s="617"/>
      <c r="B347" s="618"/>
      <c r="C347" s="67"/>
      <c r="D347" s="616"/>
      <c r="E347" s="67"/>
      <c r="F347" s="67"/>
      <c r="G347" s="3"/>
      <c r="H347" s="128"/>
      <c r="I347" s="520"/>
      <c r="J347" s="520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  <c r="HV347" s="8"/>
      <c r="HW347" s="8"/>
      <c r="HX347" s="8"/>
      <c r="HY347" s="8"/>
      <c r="HZ347" s="8"/>
      <c r="IA347" s="8"/>
      <c r="IB347" s="8"/>
      <c r="IC347" s="8"/>
      <c r="ID347" s="8"/>
      <c r="IE347" s="8"/>
      <c r="IF347" s="8"/>
      <c r="IG347" s="8"/>
      <c r="IH347" s="8"/>
      <c r="II347" s="8"/>
      <c r="IJ347" s="8"/>
      <c r="IK347" s="8"/>
      <c r="IL347" s="8"/>
      <c r="IM347" s="8"/>
      <c r="IN347" s="8"/>
      <c r="IO347" s="8"/>
      <c r="IP347" s="8"/>
      <c r="IQ347" s="8"/>
      <c r="IR347" s="8"/>
      <c r="IS347" s="8"/>
      <c r="IT347" s="8"/>
      <c r="IU347" s="8"/>
      <c r="IV347" s="8"/>
    </row>
    <row r="348" spans="1:256" s="25" customFormat="1">
      <c r="A348" s="617"/>
      <c r="B348" s="618"/>
      <c r="C348" s="67"/>
      <c r="D348" s="616"/>
      <c r="E348" s="67"/>
      <c r="F348" s="67"/>
      <c r="G348" s="3"/>
      <c r="H348" s="128"/>
      <c r="I348" s="520"/>
      <c r="J348" s="520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  <c r="HV348" s="8"/>
      <c r="HW348" s="8"/>
      <c r="HX348" s="8"/>
      <c r="HY348" s="8"/>
      <c r="HZ348" s="8"/>
      <c r="IA348" s="8"/>
      <c r="IB348" s="8"/>
      <c r="IC348" s="8"/>
      <c r="ID348" s="8"/>
      <c r="IE348" s="8"/>
      <c r="IF348" s="8"/>
      <c r="IG348" s="8"/>
      <c r="IH348" s="8"/>
      <c r="II348" s="8"/>
      <c r="IJ348" s="8"/>
      <c r="IK348" s="8"/>
      <c r="IL348" s="8"/>
      <c r="IM348" s="8"/>
      <c r="IN348" s="8"/>
      <c r="IO348" s="8"/>
      <c r="IP348" s="8"/>
      <c r="IQ348" s="8"/>
      <c r="IR348" s="8"/>
      <c r="IS348" s="8"/>
      <c r="IT348" s="8"/>
      <c r="IU348" s="8"/>
      <c r="IV348" s="8"/>
    </row>
    <row r="349" spans="1:256" s="25" customFormat="1">
      <c r="A349" s="636"/>
      <c r="B349" s="613"/>
      <c r="C349" s="100"/>
      <c r="D349" s="627"/>
      <c r="E349" s="100"/>
      <c r="F349" s="535"/>
      <c r="G349" s="3"/>
      <c r="H349" s="128"/>
      <c r="I349" s="520"/>
      <c r="J349" s="520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  <c r="FY349" s="8"/>
      <c r="FZ349" s="8"/>
      <c r="GA349" s="8"/>
      <c r="GB349" s="8"/>
      <c r="GC349" s="8"/>
      <c r="GD349" s="8"/>
      <c r="GE349" s="8"/>
      <c r="GF349" s="8"/>
      <c r="GG349" s="8"/>
      <c r="GH349" s="8"/>
      <c r="GI349" s="8"/>
      <c r="GJ349" s="8"/>
      <c r="GK349" s="8"/>
      <c r="GL349" s="8"/>
      <c r="GM349" s="8"/>
      <c r="GN349" s="8"/>
      <c r="GO349" s="8"/>
      <c r="GP349" s="8"/>
      <c r="GQ349" s="8"/>
      <c r="GR349" s="8"/>
      <c r="GS349" s="8"/>
      <c r="GT349" s="8"/>
      <c r="GU349" s="8"/>
      <c r="GV349" s="8"/>
      <c r="GW349" s="8"/>
      <c r="GX349" s="8"/>
      <c r="GY349" s="8"/>
      <c r="GZ349" s="8"/>
      <c r="HA349" s="8"/>
      <c r="HB349" s="8"/>
      <c r="HC349" s="8"/>
      <c r="HD349" s="8"/>
      <c r="HE349" s="8"/>
      <c r="HF349" s="8"/>
      <c r="HG349" s="8"/>
      <c r="HH349" s="8"/>
      <c r="HI349" s="8"/>
      <c r="HJ349" s="8"/>
      <c r="HK349" s="8"/>
      <c r="HL349" s="8"/>
      <c r="HM349" s="8"/>
      <c r="HN349" s="8"/>
      <c r="HO349" s="8"/>
      <c r="HP349" s="8"/>
      <c r="HQ349" s="8"/>
      <c r="HR349" s="8"/>
      <c r="HS349" s="8"/>
      <c r="HT349" s="8"/>
      <c r="HU349" s="8"/>
      <c r="HV349" s="8"/>
      <c r="HW349" s="8"/>
      <c r="HX349" s="8"/>
      <c r="HY349" s="8"/>
      <c r="HZ349" s="8"/>
      <c r="IA349" s="8"/>
      <c r="IB349" s="8"/>
      <c r="IC349" s="8"/>
      <c r="ID349" s="8"/>
      <c r="IE349" s="8"/>
      <c r="IF349" s="8"/>
      <c r="IG349" s="8"/>
      <c r="IH349" s="8"/>
      <c r="II349" s="8"/>
      <c r="IJ349" s="8"/>
      <c r="IK349" s="8"/>
      <c r="IL349" s="8"/>
      <c r="IM349" s="8"/>
      <c r="IN349" s="8"/>
      <c r="IO349" s="8"/>
      <c r="IP349" s="8"/>
      <c r="IQ349" s="8"/>
      <c r="IR349" s="8"/>
      <c r="IS349" s="8"/>
      <c r="IT349" s="8"/>
      <c r="IU349" s="8"/>
      <c r="IV349" s="8"/>
    </row>
    <row r="350" spans="1:256" s="25" customFormat="1">
      <c r="A350" s="640"/>
      <c r="B350" s="641"/>
      <c r="C350" s="67"/>
      <c r="D350" s="616"/>
      <c r="E350" s="100"/>
      <c r="F350" s="535"/>
      <c r="G350" s="3"/>
      <c r="H350" s="128"/>
      <c r="I350" s="520"/>
      <c r="J350" s="520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  <c r="FY350" s="8"/>
      <c r="FZ350" s="8"/>
      <c r="GA350" s="8"/>
      <c r="GB350" s="8"/>
      <c r="GC350" s="8"/>
      <c r="GD350" s="8"/>
      <c r="GE350" s="8"/>
      <c r="GF350" s="8"/>
      <c r="GG350" s="8"/>
      <c r="GH350" s="8"/>
      <c r="GI350" s="8"/>
      <c r="GJ350" s="8"/>
      <c r="GK350" s="8"/>
      <c r="GL350" s="8"/>
      <c r="GM350" s="8"/>
      <c r="GN350" s="8"/>
      <c r="GO350" s="8"/>
      <c r="GP350" s="8"/>
      <c r="GQ350" s="8"/>
      <c r="GR350" s="8"/>
      <c r="GS350" s="8"/>
      <c r="GT350" s="8"/>
      <c r="GU350" s="8"/>
      <c r="GV350" s="8"/>
      <c r="GW350" s="8"/>
      <c r="GX350" s="8"/>
      <c r="GY350" s="8"/>
      <c r="GZ350" s="8"/>
      <c r="HA350" s="8"/>
      <c r="HB350" s="8"/>
      <c r="HC350" s="8"/>
      <c r="HD350" s="8"/>
      <c r="HE350" s="8"/>
      <c r="HF350" s="8"/>
      <c r="HG350" s="8"/>
      <c r="HH350" s="8"/>
      <c r="HI350" s="8"/>
      <c r="HJ350" s="8"/>
      <c r="HK350" s="8"/>
      <c r="HL350" s="8"/>
      <c r="HM350" s="8"/>
      <c r="HN350" s="8"/>
      <c r="HO350" s="8"/>
      <c r="HP350" s="8"/>
      <c r="HQ350" s="8"/>
      <c r="HR350" s="8"/>
      <c r="HS350" s="8"/>
      <c r="HT350" s="8"/>
      <c r="HU350" s="8"/>
      <c r="HV350" s="8"/>
      <c r="HW350" s="8"/>
      <c r="HX350" s="8"/>
      <c r="HY350" s="8"/>
      <c r="HZ350" s="8"/>
      <c r="IA350" s="8"/>
      <c r="IB350" s="8"/>
      <c r="IC350" s="8"/>
      <c r="ID350" s="8"/>
      <c r="IE350" s="8"/>
      <c r="IF350" s="8"/>
      <c r="IG350" s="8"/>
      <c r="IH350" s="8"/>
      <c r="II350" s="8"/>
      <c r="IJ350" s="8"/>
      <c r="IK350" s="8"/>
      <c r="IL350" s="8"/>
      <c r="IM350" s="8"/>
      <c r="IN350" s="8"/>
      <c r="IO350" s="8"/>
      <c r="IP350" s="8"/>
      <c r="IQ350" s="8"/>
      <c r="IR350" s="8"/>
      <c r="IS350" s="8"/>
      <c r="IT350" s="8"/>
      <c r="IU350" s="8"/>
      <c r="IV350" s="8"/>
    </row>
    <row r="351" spans="1:256" s="25" customFormat="1">
      <c r="A351" s="617"/>
      <c r="B351" s="618"/>
      <c r="C351" s="67"/>
      <c r="D351" s="616"/>
      <c r="E351" s="67"/>
      <c r="F351" s="67"/>
      <c r="G351" s="3"/>
      <c r="H351" s="128"/>
      <c r="I351" s="520"/>
      <c r="J351" s="520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  <c r="FY351" s="8"/>
      <c r="FZ351" s="8"/>
      <c r="GA351" s="8"/>
      <c r="GB351" s="8"/>
      <c r="GC351" s="8"/>
      <c r="GD351" s="8"/>
      <c r="GE351" s="8"/>
      <c r="GF351" s="8"/>
      <c r="GG351" s="8"/>
      <c r="GH351" s="8"/>
      <c r="GI351" s="8"/>
      <c r="GJ351" s="8"/>
      <c r="GK351" s="8"/>
      <c r="GL351" s="8"/>
      <c r="GM351" s="8"/>
      <c r="GN351" s="8"/>
      <c r="GO351" s="8"/>
      <c r="GP351" s="8"/>
      <c r="GQ351" s="8"/>
      <c r="GR351" s="8"/>
      <c r="GS351" s="8"/>
      <c r="GT351" s="8"/>
      <c r="GU351" s="8"/>
      <c r="GV351" s="8"/>
      <c r="GW351" s="8"/>
      <c r="GX351" s="8"/>
      <c r="GY351" s="8"/>
      <c r="GZ351" s="8"/>
      <c r="HA351" s="8"/>
      <c r="HB351" s="8"/>
      <c r="HC351" s="8"/>
      <c r="HD351" s="8"/>
      <c r="HE351" s="8"/>
      <c r="HF351" s="8"/>
      <c r="HG351" s="8"/>
      <c r="HH351" s="8"/>
      <c r="HI351" s="8"/>
      <c r="HJ351" s="8"/>
      <c r="HK351" s="8"/>
      <c r="HL351" s="8"/>
      <c r="HM351" s="8"/>
      <c r="HN351" s="8"/>
      <c r="HO351" s="8"/>
      <c r="HP351" s="8"/>
      <c r="HQ351" s="8"/>
      <c r="HR351" s="8"/>
      <c r="HS351" s="8"/>
      <c r="HT351" s="8"/>
      <c r="HU351" s="8"/>
      <c r="HV351" s="8"/>
      <c r="HW351" s="8"/>
      <c r="HX351" s="8"/>
      <c r="HY351" s="8"/>
      <c r="HZ351" s="8"/>
      <c r="IA351" s="8"/>
      <c r="IB351" s="8"/>
      <c r="IC351" s="8"/>
      <c r="ID351" s="8"/>
      <c r="IE351" s="8"/>
      <c r="IF351" s="8"/>
      <c r="IG351" s="8"/>
      <c r="IH351" s="8"/>
      <c r="II351" s="8"/>
      <c r="IJ351" s="8"/>
      <c r="IK351" s="8"/>
      <c r="IL351" s="8"/>
      <c r="IM351" s="8"/>
      <c r="IN351" s="8"/>
      <c r="IO351" s="8"/>
      <c r="IP351" s="8"/>
      <c r="IQ351" s="8"/>
      <c r="IR351" s="8"/>
      <c r="IS351" s="8"/>
      <c r="IT351" s="8"/>
      <c r="IU351" s="8"/>
      <c r="IV351" s="8"/>
    </row>
    <row r="352" spans="1:256" s="25" customFormat="1">
      <c r="A352" s="617"/>
      <c r="B352" s="618"/>
      <c r="C352" s="67"/>
      <c r="D352" s="616"/>
      <c r="E352" s="67"/>
      <c r="F352" s="67"/>
      <c r="G352" s="3"/>
      <c r="H352" s="128"/>
      <c r="I352" s="520"/>
      <c r="J352" s="520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  <c r="FY352" s="8"/>
      <c r="FZ352" s="8"/>
      <c r="GA352" s="8"/>
      <c r="GB352" s="8"/>
      <c r="GC352" s="8"/>
      <c r="GD352" s="8"/>
      <c r="GE352" s="8"/>
      <c r="GF352" s="8"/>
      <c r="GG352" s="8"/>
      <c r="GH352" s="8"/>
      <c r="GI352" s="8"/>
      <c r="GJ352" s="8"/>
      <c r="GK352" s="8"/>
      <c r="GL352" s="8"/>
      <c r="GM352" s="8"/>
      <c r="GN352" s="8"/>
      <c r="GO352" s="8"/>
      <c r="GP352" s="8"/>
      <c r="GQ352" s="8"/>
      <c r="GR352" s="8"/>
      <c r="GS352" s="8"/>
      <c r="GT352" s="8"/>
      <c r="GU352" s="8"/>
      <c r="GV352" s="8"/>
      <c r="GW352" s="8"/>
      <c r="GX352" s="8"/>
      <c r="GY352" s="8"/>
      <c r="GZ352" s="8"/>
      <c r="HA352" s="8"/>
      <c r="HB352" s="8"/>
      <c r="HC352" s="8"/>
      <c r="HD352" s="8"/>
      <c r="HE352" s="8"/>
      <c r="HF352" s="8"/>
      <c r="HG352" s="8"/>
      <c r="HH352" s="8"/>
      <c r="HI352" s="8"/>
      <c r="HJ352" s="8"/>
      <c r="HK352" s="8"/>
      <c r="HL352" s="8"/>
      <c r="HM352" s="8"/>
      <c r="HN352" s="8"/>
      <c r="HO352" s="8"/>
      <c r="HP352" s="8"/>
      <c r="HQ352" s="8"/>
      <c r="HR352" s="8"/>
      <c r="HS352" s="8"/>
      <c r="HT352" s="8"/>
      <c r="HU352" s="8"/>
      <c r="HV352" s="8"/>
      <c r="HW352" s="8"/>
      <c r="HX352" s="8"/>
      <c r="HY352" s="8"/>
      <c r="HZ352" s="8"/>
      <c r="IA352" s="8"/>
      <c r="IB352" s="8"/>
      <c r="IC352" s="8"/>
      <c r="ID352" s="8"/>
      <c r="IE352" s="8"/>
      <c r="IF352" s="8"/>
      <c r="IG352" s="8"/>
      <c r="IH352" s="8"/>
      <c r="II352" s="8"/>
      <c r="IJ352" s="8"/>
      <c r="IK352" s="8"/>
      <c r="IL352" s="8"/>
      <c r="IM352" s="8"/>
      <c r="IN352" s="8"/>
      <c r="IO352" s="8"/>
      <c r="IP352" s="8"/>
      <c r="IQ352" s="8"/>
      <c r="IR352" s="8"/>
      <c r="IS352" s="8"/>
      <c r="IT352" s="8"/>
      <c r="IU352" s="8"/>
      <c r="IV352" s="8"/>
    </row>
    <row r="353" spans="1:256" s="25" customFormat="1">
      <c r="A353" s="617"/>
      <c r="B353" s="618"/>
      <c r="C353" s="67"/>
      <c r="D353" s="616"/>
      <c r="E353" s="642"/>
      <c r="F353" s="67"/>
      <c r="G353" s="3"/>
      <c r="H353" s="128"/>
      <c r="I353" s="520"/>
      <c r="J353" s="520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  <c r="HV353" s="8"/>
      <c r="HW353" s="8"/>
      <c r="HX353" s="8"/>
      <c r="HY353" s="8"/>
      <c r="HZ353" s="8"/>
      <c r="IA353" s="8"/>
      <c r="IB353" s="8"/>
      <c r="IC353" s="8"/>
      <c r="ID353" s="8"/>
      <c r="IE353" s="8"/>
      <c r="IF353" s="8"/>
      <c r="IG353" s="8"/>
      <c r="IH353" s="8"/>
      <c r="II353" s="8"/>
      <c r="IJ353" s="8"/>
      <c r="IK353" s="8"/>
      <c r="IL353" s="8"/>
      <c r="IM353" s="8"/>
      <c r="IN353" s="8"/>
      <c r="IO353" s="8"/>
      <c r="IP353" s="8"/>
      <c r="IQ353" s="8"/>
      <c r="IR353" s="8"/>
      <c r="IS353" s="8"/>
      <c r="IT353" s="8"/>
      <c r="IU353" s="8"/>
      <c r="IV353" s="8"/>
    </row>
    <row r="354" spans="1:256" s="25" customFormat="1">
      <c r="A354" s="617"/>
      <c r="B354" s="618"/>
      <c r="C354" s="67"/>
      <c r="D354" s="616"/>
      <c r="E354" s="67"/>
      <c r="F354" s="67"/>
      <c r="G354" s="3"/>
      <c r="H354" s="128"/>
      <c r="I354" s="520"/>
      <c r="J354" s="520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  <c r="FY354" s="8"/>
      <c r="FZ354" s="8"/>
      <c r="GA354" s="8"/>
      <c r="GB354" s="8"/>
      <c r="GC354" s="8"/>
      <c r="GD354" s="8"/>
      <c r="GE354" s="8"/>
      <c r="GF354" s="8"/>
      <c r="GG354" s="8"/>
      <c r="GH354" s="8"/>
      <c r="GI354" s="8"/>
      <c r="GJ354" s="8"/>
      <c r="GK354" s="8"/>
      <c r="GL354" s="8"/>
      <c r="GM354" s="8"/>
      <c r="GN354" s="8"/>
      <c r="GO354" s="8"/>
      <c r="GP354" s="8"/>
      <c r="GQ354" s="8"/>
      <c r="GR354" s="8"/>
      <c r="GS354" s="8"/>
      <c r="GT354" s="8"/>
      <c r="GU354" s="8"/>
      <c r="GV354" s="8"/>
      <c r="GW354" s="8"/>
      <c r="GX354" s="8"/>
      <c r="GY354" s="8"/>
      <c r="GZ354" s="8"/>
      <c r="HA354" s="8"/>
      <c r="HB354" s="8"/>
      <c r="HC354" s="8"/>
      <c r="HD354" s="8"/>
      <c r="HE354" s="8"/>
      <c r="HF354" s="8"/>
      <c r="HG354" s="8"/>
      <c r="HH354" s="8"/>
      <c r="HI354" s="8"/>
      <c r="HJ354" s="8"/>
      <c r="HK354" s="8"/>
      <c r="HL354" s="8"/>
      <c r="HM354" s="8"/>
      <c r="HN354" s="8"/>
      <c r="HO354" s="8"/>
      <c r="HP354" s="8"/>
      <c r="HQ354" s="8"/>
      <c r="HR354" s="8"/>
      <c r="HS354" s="8"/>
      <c r="HT354" s="8"/>
      <c r="HU354" s="8"/>
      <c r="HV354" s="8"/>
      <c r="HW354" s="8"/>
      <c r="HX354" s="8"/>
      <c r="HY354" s="8"/>
      <c r="HZ354" s="8"/>
      <c r="IA354" s="8"/>
      <c r="IB354" s="8"/>
      <c r="IC354" s="8"/>
      <c r="ID354" s="8"/>
      <c r="IE354" s="8"/>
      <c r="IF354" s="8"/>
      <c r="IG354" s="8"/>
      <c r="IH354" s="8"/>
      <c r="II354" s="8"/>
      <c r="IJ354" s="8"/>
      <c r="IK354" s="8"/>
      <c r="IL354" s="8"/>
      <c r="IM354" s="8"/>
      <c r="IN354" s="8"/>
      <c r="IO354" s="8"/>
      <c r="IP354" s="8"/>
      <c r="IQ354" s="8"/>
      <c r="IR354" s="8"/>
      <c r="IS354" s="8"/>
      <c r="IT354" s="8"/>
      <c r="IU354" s="8"/>
      <c r="IV354" s="8"/>
    </row>
    <row r="355" spans="1:256" s="25" customFormat="1">
      <c r="A355" s="617"/>
      <c r="B355" s="618"/>
      <c r="C355" s="67"/>
      <c r="D355" s="616"/>
      <c r="E355" s="67"/>
      <c r="F355" s="67"/>
      <c r="G355" s="3"/>
      <c r="H355" s="128"/>
      <c r="I355" s="520"/>
      <c r="J355" s="520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  <c r="FY355" s="8"/>
      <c r="FZ355" s="8"/>
      <c r="GA355" s="8"/>
      <c r="GB355" s="8"/>
      <c r="GC355" s="8"/>
      <c r="GD355" s="8"/>
      <c r="GE355" s="8"/>
      <c r="GF355" s="8"/>
      <c r="GG355" s="8"/>
      <c r="GH355" s="8"/>
      <c r="GI355" s="8"/>
      <c r="GJ355" s="8"/>
      <c r="GK355" s="8"/>
      <c r="GL355" s="8"/>
      <c r="GM355" s="8"/>
      <c r="GN355" s="8"/>
      <c r="GO355" s="8"/>
      <c r="GP355" s="8"/>
      <c r="GQ355" s="8"/>
      <c r="GR355" s="8"/>
      <c r="GS355" s="8"/>
      <c r="GT355" s="8"/>
      <c r="GU355" s="8"/>
      <c r="GV355" s="8"/>
      <c r="GW355" s="8"/>
      <c r="GX355" s="8"/>
      <c r="GY355" s="8"/>
      <c r="GZ355" s="8"/>
      <c r="HA355" s="8"/>
      <c r="HB355" s="8"/>
      <c r="HC355" s="8"/>
      <c r="HD355" s="8"/>
      <c r="HE355" s="8"/>
      <c r="HF355" s="8"/>
      <c r="HG355" s="8"/>
      <c r="HH355" s="8"/>
      <c r="HI355" s="8"/>
      <c r="HJ355" s="8"/>
      <c r="HK355" s="8"/>
      <c r="HL355" s="8"/>
      <c r="HM355" s="8"/>
      <c r="HN355" s="8"/>
      <c r="HO355" s="8"/>
      <c r="HP355" s="8"/>
      <c r="HQ355" s="8"/>
      <c r="HR355" s="8"/>
      <c r="HS355" s="8"/>
      <c r="HT355" s="8"/>
      <c r="HU355" s="8"/>
      <c r="HV355" s="8"/>
      <c r="HW355" s="8"/>
      <c r="HX355" s="8"/>
      <c r="HY355" s="8"/>
      <c r="HZ355" s="8"/>
      <c r="IA355" s="8"/>
      <c r="IB355" s="8"/>
      <c r="IC355" s="8"/>
      <c r="ID355" s="8"/>
      <c r="IE355" s="8"/>
      <c r="IF355" s="8"/>
      <c r="IG355" s="8"/>
      <c r="IH355" s="8"/>
      <c r="II355" s="8"/>
      <c r="IJ355" s="8"/>
      <c r="IK355" s="8"/>
      <c r="IL355" s="8"/>
      <c r="IM355" s="8"/>
      <c r="IN355" s="8"/>
      <c r="IO355" s="8"/>
      <c r="IP355" s="8"/>
      <c r="IQ355" s="8"/>
      <c r="IR355" s="8"/>
      <c r="IS355" s="8"/>
      <c r="IT355" s="8"/>
      <c r="IU355" s="8"/>
      <c r="IV355" s="8"/>
    </row>
    <row r="356" spans="1:256" s="25" customFormat="1">
      <c r="A356" s="617"/>
      <c r="B356" s="618"/>
      <c r="C356" s="67"/>
      <c r="D356" s="616"/>
      <c r="E356" s="67"/>
      <c r="F356" s="67"/>
      <c r="G356" s="3"/>
      <c r="H356" s="128"/>
      <c r="I356" s="520"/>
      <c r="J356" s="520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  <c r="FY356" s="8"/>
      <c r="FZ356" s="8"/>
      <c r="GA356" s="8"/>
      <c r="GB356" s="8"/>
      <c r="GC356" s="8"/>
      <c r="GD356" s="8"/>
      <c r="GE356" s="8"/>
      <c r="GF356" s="8"/>
      <c r="GG356" s="8"/>
      <c r="GH356" s="8"/>
      <c r="GI356" s="8"/>
      <c r="GJ356" s="8"/>
      <c r="GK356" s="8"/>
      <c r="GL356" s="8"/>
      <c r="GM356" s="8"/>
      <c r="GN356" s="8"/>
      <c r="GO356" s="8"/>
      <c r="GP356" s="8"/>
      <c r="GQ356" s="8"/>
      <c r="GR356" s="8"/>
      <c r="GS356" s="8"/>
      <c r="GT356" s="8"/>
      <c r="GU356" s="8"/>
      <c r="GV356" s="8"/>
      <c r="GW356" s="8"/>
      <c r="GX356" s="8"/>
      <c r="GY356" s="8"/>
      <c r="GZ356" s="8"/>
      <c r="HA356" s="8"/>
      <c r="HB356" s="8"/>
      <c r="HC356" s="8"/>
      <c r="HD356" s="8"/>
      <c r="HE356" s="8"/>
      <c r="HF356" s="8"/>
      <c r="HG356" s="8"/>
      <c r="HH356" s="8"/>
      <c r="HI356" s="8"/>
      <c r="HJ356" s="8"/>
      <c r="HK356" s="8"/>
      <c r="HL356" s="8"/>
      <c r="HM356" s="8"/>
      <c r="HN356" s="8"/>
      <c r="HO356" s="8"/>
      <c r="HP356" s="8"/>
      <c r="HQ356" s="8"/>
      <c r="HR356" s="8"/>
      <c r="HS356" s="8"/>
      <c r="HT356" s="8"/>
      <c r="HU356" s="8"/>
      <c r="HV356" s="8"/>
      <c r="HW356" s="8"/>
      <c r="HX356" s="8"/>
      <c r="HY356" s="8"/>
      <c r="HZ356" s="8"/>
      <c r="IA356" s="8"/>
      <c r="IB356" s="8"/>
      <c r="IC356" s="8"/>
      <c r="ID356" s="8"/>
      <c r="IE356" s="8"/>
      <c r="IF356" s="8"/>
      <c r="IG356" s="8"/>
      <c r="IH356" s="8"/>
      <c r="II356" s="8"/>
      <c r="IJ356" s="8"/>
      <c r="IK356" s="8"/>
      <c r="IL356" s="8"/>
      <c r="IM356" s="8"/>
      <c r="IN356" s="8"/>
      <c r="IO356" s="8"/>
      <c r="IP356" s="8"/>
      <c r="IQ356" s="8"/>
      <c r="IR356" s="8"/>
      <c r="IS356" s="8"/>
      <c r="IT356" s="8"/>
      <c r="IU356" s="8"/>
      <c r="IV356" s="8"/>
    </row>
    <row r="357" spans="1:256" s="25" customFormat="1">
      <c r="A357" s="617"/>
      <c r="B357" s="618"/>
      <c r="C357" s="67"/>
      <c r="D357" s="616"/>
      <c r="E357" s="67"/>
      <c r="F357" s="67"/>
      <c r="G357" s="3"/>
      <c r="H357" s="128"/>
      <c r="I357" s="520"/>
      <c r="J357" s="520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  <c r="HV357" s="8"/>
      <c r="HW357" s="8"/>
      <c r="HX357" s="8"/>
      <c r="HY357" s="8"/>
      <c r="HZ357" s="8"/>
      <c r="IA357" s="8"/>
      <c r="IB357" s="8"/>
      <c r="IC357" s="8"/>
      <c r="ID357" s="8"/>
      <c r="IE357" s="8"/>
      <c r="IF357" s="8"/>
      <c r="IG357" s="8"/>
      <c r="IH357" s="8"/>
      <c r="II357" s="8"/>
      <c r="IJ357" s="8"/>
      <c r="IK357" s="8"/>
      <c r="IL357" s="8"/>
      <c r="IM357" s="8"/>
      <c r="IN357" s="8"/>
      <c r="IO357" s="8"/>
      <c r="IP357" s="8"/>
      <c r="IQ357" s="8"/>
      <c r="IR357" s="8"/>
      <c r="IS357" s="8"/>
      <c r="IT357" s="8"/>
      <c r="IU357" s="8"/>
      <c r="IV357" s="8"/>
    </row>
    <row r="358" spans="1:256" s="25" customFormat="1">
      <c r="A358" s="617"/>
      <c r="B358" s="618"/>
      <c r="C358" s="67"/>
      <c r="D358" s="616"/>
      <c r="E358" s="67"/>
      <c r="F358" s="67"/>
      <c r="G358" s="3"/>
      <c r="H358" s="128"/>
      <c r="I358" s="520"/>
      <c r="J358" s="520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  <c r="FY358" s="8"/>
      <c r="FZ358" s="8"/>
      <c r="GA358" s="8"/>
      <c r="GB358" s="8"/>
      <c r="GC358" s="8"/>
      <c r="GD358" s="8"/>
      <c r="GE358" s="8"/>
      <c r="GF358" s="8"/>
      <c r="GG358" s="8"/>
      <c r="GH358" s="8"/>
      <c r="GI358" s="8"/>
      <c r="GJ358" s="8"/>
      <c r="GK358" s="8"/>
      <c r="GL358" s="8"/>
      <c r="GM358" s="8"/>
      <c r="GN358" s="8"/>
      <c r="GO358" s="8"/>
      <c r="GP358" s="8"/>
      <c r="GQ358" s="8"/>
      <c r="GR358" s="8"/>
      <c r="GS358" s="8"/>
      <c r="GT358" s="8"/>
      <c r="GU358" s="8"/>
      <c r="GV358" s="8"/>
      <c r="GW358" s="8"/>
      <c r="GX358" s="8"/>
      <c r="GY358" s="8"/>
      <c r="GZ358" s="8"/>
      <c r="HA358" s="8"/>
      <c r="HB358" s="8"/>
      <c r="HC358" s="8"/>
      <c r="HD358" s="8"/>
      <c r="HE358" s="8"/>
      <c r="HF358" s="8"/>
      <c r="HG358" s="8"/>
      <c r="HH358" s="8"/>
      <c r="HI358" s="8"/>
      <c r="HJ358" s="8"/>
      <c r="HK358" s="8"/>
      <c r="HL358" s="8"/>
      <c r="HM358" s="8"/>
      <c r="HN358" s="8"/>
      <c r="HO358" s="8"/>
      <c r="HP358" s="8"/>
      <c r="HQ358" s="8"/>
      <c r="HR358" s="8"/>
      <c r="HS358" s="8"/>
      <c r="HT358" s="8"/>
      <c r="HU358" s="8"/>
      <c r="HV358" s="8"/>
      <c r="HW358" s="8"/>
      <c r="HX358" s="8"/>
      <c r="HY358" s="8"/>
      <c r="HZ358" s="8"/>
      <c r="IA358" s="8"/>
      <c r="IB358" s="8"/>
      <c r="IC358" s="8"/>
      <c r="ID358" s="8"/>
      <c r="IE358" s="8"/>
      <c r="IF358" s="8"/>
      <c r="IG358" s="8"/>
      <c r="IH358" s="8"/>
      <c r="II358" s="8"/>
      <c r="IJ358" s="8"/>
      <c r="IK358" s="8"/>
      <c r="IL358" s="8"/>
      <c r="IM358" s="8"/>
      <c r="IN358" s="8"/>
      <c r="IO358" s="8"/>
      <c r="IP358" s="8"/>
      <c r="IQ358" s="8"/>
      <c r="IR358" s="8"/>
      <c r="IS358" s="8"/>
      <c r="IT358" s="8"/>
      <c r="IU358" s="8"/>
      <c r="IV358" s="8"/>
    </row>
    <row r="359" spans="1:256" s="25" customFormat="1">
      <c r="A359" s="617"/>
      <c r="B359" s="618"/>
      <c r="C359" s="67"/>
      <c r="D359" s="616"/>
      <c r="E359" s="67"/>
      <c r="F359" s="67"/>
      <c r="G359" s="3"/>
      <c r="H359" s="128"/>
      <c r="I359" s="520"/>
      <c r="J359" s="520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  <c r="FY359" s="8"/>
      <c r="FZ359" s="8"/>
      <c r="GA359" s="8"/>
      <c r="GB359" s="8"/>
      <c r="GC359" s="8"/>
      <c r="GD359" s="8"/>
      <c r="GE359" s="8"/>
      <c r="GF359" s="8"/>
      <c r="GG359" s="8"/>
      <c r="GH359" s="8"/>
      <c r="GI359" s="8"/>
      <c r="GJ359" s="8"/>
      <c r="GK359" s="8"/>
      <c r="GL359" s="8"/>
      <c r="GM359" s="8"/>
      <c r="GN359" s="8"/>
      <c r="GO359" s="8"/>
      <c r="GP359" s="8"/>
      <c r="GQ359" s="8"/>
      <c r="GR359" s="8"/>
      <c r="GS359" s="8"/>
      <c r="GT359" s="8"/>
      <c r="GU359" s="8"/>
      <c r="GV359" s="8"/>
      <c r="GW359" s="8"/>
      <c r="GX359" s="8"/>
      <c r="GY359" s="8"/>
      <c r="GZ359" s="8"/>
      <c r="HA359" s="8"/>
      <c r="HB359" s="8"/>
      <c r="HC359" s="8"/>
      <c r="HD359" s="8"/>
      <c r="HE359" s="8"/>
      <c r="HF359" s="8"/>
      <c r="HG359" s="8"/>
      <c r="HH359" s="8"/>
      <c r="HI359" s="8"/>
      <c r="HJ359" s="8"/>
      <c r="HK359" s="8"/>
      <c r="HL359" s="8"/>
      <c r="HM359" s="8"/>
      <c r="HN359" s="8"/>
      <c r="HO359" s="8"/>
      <c r="HP359" s="8"/>
      <c r="HQ359" s="8"/>
      <c r="HR359" s="8"/>
      <c r="HS359" s="8"/>
      <c r="HT359" s="8"/>
      <c r="HU359" s="8"/>
      <c r="HV359" s="8"/>
      <c r="HW359" s="8"/>
      <c r="HX359" s="8"/>
      <c r="HY359" s="8"/>
      <c r="HZ359" s="8"/>
      <c r="IA359" s="8"/>
      <c r="IB359" s="8"/>
      <c r="IC359" s="8"/>
      <c r="ID359" s="8"/>
      <c r="IE359" s="8"/>
      <c r="IF359" s="8"/>
      <c r="IG359" s="8"/>
      <c r="IH359" s="8"/>
      <c r="II359" s="8"/>
      <c r="IJ359" s="8"/>
      <c r="IK359" s="8"/>
      <c r="IL359" s="8"/>
      <c r="IM359" s="8"/>
      <c r="IN359" s="8"/>
      <c r="IO359" s="8"/>
      <c r="IP359" s="8"/>
      <c r="IQ359" s="8"/>
      <c r="IR359" s="8"/>
      <c r="IS359" s="8"/>
      <c r="IT359" s="8"/>
      <c r="IU359" s="8"/>
      <c r="IV359" s="8"/>
    </row>
    <row r="360" spans="1:256" s="25" customFormat="1">
      <c r="A360" s="643"/>
      <c r="B360" s="618"/>
      <c r="C360" s="67"/>
      <c r="D360" s="616"/>
      <c r="E360" s="67"/>
      <c r="F360" s="67"/>
      <c r="G360" s="3"/>
      <c r="H360" s="128"/>
      <c r="I360" s="520"/>
      <c r="J360" s="520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  <c r="HV360" s="8"/>
      <c r="HW360" s="8"/>
      <c r="HX360" s="8"/>
      <c r="HY360" s="8"/>
      <c r="HZ360" s="8"/>
      <c r="IA360" s="8"/>
      <c r="IB360" s="8"/>
      <c r="IC360" s="8"/>
      <c r="ID360" s="8"/>
      <c r="IE360" s="8"/>
      <c r="IF360" s="8"/>
      <c r="IG360" s="8"/>
      <c r="IH360" s="8"/>
      <c r="II360" s="8"/>
      <c r="IJ360" s="8"/>
      <c r="IK360" s="8"/>
      <c r="IL360" s="8"/>
      <c r="IM360" s="8"/>
      <c r="IN360" s="8"/>
      <c r="IO360" s="8"/>
      <c r="IP360" s="8"/>
      <c r="IQ360" s="8"/>
      <c r="IR360" s="8"/>
      <c r="IS360" s="8"/>
      <c r="IT360" s="8"/>
      <c r="IU360" s="8"/>
      <c r="IV360" s="8"/>
    </row>
    <row r="361" spans="1:256" s="25" customFormat="1">
      <c r="A361" s="643"/>
      <c r="B361" s="618"/>
      <c r="C361" s="67"/>
      <c r="D361" s="616"/>
      <c r="E361" s="67"/>
      <c r="F361" s="67"/>
      <c r="G361" s="3"/>
      <c r="H361" s="128"/>
      <c r="I361" s="520"/>
      <c r="J361" s="520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  <c r="FY361" s="8"/>
      <c r="FZ361" s="8"/>
      <c r="GA361" s="8"/>
      <c r="GB361" s="8"/>
      <c r="GC361" s="8"/>
      <c r="GD361" s="8"/>
      <c r="GE361" s="8"/>
      <c r="GF361" s="8"/>
      <c r="GG361" s="8"/>
      <c r="GH361" s="8"/>
      <c r="GI361" s="8"/>
      <c r="GJ361" s="8"/>
      <c r="GK361" s="8"/>
      <c r="GL361" s="8"/>
      <c r="GM361" s="8"/>
      <c r="GN361" s="8"/>
      <c r="GO361" s="8"/>
      <c r="GP361" s="8"/>
      <c r="GQ361" s="8"/>
      <c r="GR361" s="8"/>
      <c r="GS361" s="8"/>
      <c r="GT361" s="8"/>
      <c r="GU361" s="8"/>
      <c r="GV361" s="8"/>
      <c r="GW361" s="8"/>
      <c r="GX361" s="8"/>
      <c r="GY361" s="8"/>
      <c r="GZ361" s="8"/>
      <c r="HA361" s="8"/>
      <c r="HB361" s="8"/>
      <c r="HC361" s="8"/>
      <c r="HD361" s="8"/>
      <c r="HE361" s="8"/>
      <c r="HF361" s="8"/>
      <c r="HG361" s="8"/>
      <c r="HH361" s="8"/>
      <c r="HI361" s="8"/>
      <c r="HJ361" s="8"/>
      <c r="HK361" s="8"/>
      <c r="HL361" s="8"/>
      <c r="HM361" s="8"/>
      <c r="HN361" s="8"/>
      <c r="HO361" s="8"/>
      <c r="HP361" s="8"/>
      <c r="HQ361" s="8"/>
      <c r="HR361" s="8"/>
      <c r="HS361" s="8"/>
      <c r="HT361" s="8"/>
      <c r="HU361" s="8"/>
      <c r="HV361" s="8"/>
      <c r="HW361" s="8"/>
      <c r="HX361" s="8"/>
      <c r="HY361" s="8"/>
      <c r="HZ361" s="8"/>
      <c r="IA361" s="8"/>
      <c r="IB361" s="8"/>
      <c r="IC361" s="8"/>
      <c r="ID361" s="8"/>
      <c r="IE361" s="8"/>
      <c r="IF361" s="8"/>
      <c r="IG361" s="8"/>
      <c r="IH361" s="8"/>
      <c r="II361" s="8"/>
      <c r="IJ361" s="8"/>
      <c r="IK361" s="8"/>
      <c r="IL361" s="8"/>
      <c r="IM361" s="8"/>
      <c r="IN361" s="8"/>
      <c r="IO361" s="8"/>
      <c r="IP361" s="8"/>
      <c r="IQ361" s="8"/>
      <c r="IR361" s="8"/>
      <c r="IS361" s="8"/>
      <c r="IT361" s="8"/>
      <c r="IU361" s="8"/>
      <c r="IV361" s="8"/>
    </row>
    <row r="362" spans="1:256" s="25" customFormat="1">
      <c r="A362" s="643"/>
      <c r="B362" s="618"/>
      <c r="C362" s="67"/>
      <c r="D362" s="616"/>
      <c r="E362" s="67"/>
      <c r="F362" s="67"/>
      <c r="G362" s="3"/>
      <c r="H362" s="128"/>
      <c r="I362" s="520"/>
      <c r="J362" s="520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  <c r="FY362" s="8"/>
      <c r="FZ362" s="8"/>
      <c r="GA362" s="8"/>
      <c r="GB362" s="8"/>
      <c r="GC362" s="8"/>
      <c r="GD362" s="8"/>
      <c r="GE362" s="8"/>
      <c r="GF362" s="8"/>
      <c r="GG362" s="8"/>
      <c r="GH362" s="8"/>
      <c r="GI362" s="8"/>
      <c r="GJ362" s="8"/>
      <c r="GK362" s="8"/>
      <c r="GL362" s="8"/>
      <c r="GM362" s="8"/>
      <c r="GN362" s="8"/>
      <c r="GO362" s="8"/>
      <c r="GP362" s="8"/>
      <c r="GQ362" s="8"/>
      <c r="GR362" s="8"/>
      <c r="GS362" s="8"/>
      <c r="GT362" s="8"/>
      <c r="GU362" s="8"/>
      <c r="GV362" s="8"/>
      <c r="GW362" s="8"/>
      <c r="GX362" s="8"/>
      <c r="GY362" s="8"/>
      <c r="GZ362" s="8"/>
      <c r="HA362" s="8"/>
      <c r="HB362" s="8"/>
      <c r="HC362" s="8"/>
      <c r="HD362" s="8"/>
      <c r="HE362" s="8"/>
      <c r="HF362" s="8"/>
      <c r="HG362" s="8"/>
      <c r="HH362" s="8"/>
      <c r="HI362" s="8"/>
      <c r="HJ362" s="8"/>
      <c r="HK362" s="8"/>
      <c r="HL362" s="8"/>
      <c r="HM362" s="8"/>
      <c r="HN362" s="8"/>
      <c r="HO362" s="8"/>
      <c r="HP362" s="8"/>
      <c r="HQ362" s="8"/>
      <c r="HR362" s="8"/>
      <c r="HS362" s="8"/>
      <c r="HT362" s="8"/>
      <c r="HU362" s="8"/>
      <c r="HV362" s="8"/>
      <c r="HW362" s="8"/>
      <c r="HX362" s="8"/>
      <c r="HY362" s="8"/>
      <c r="HZ362" s="8"/>
      <c r="IA362" s="8"/>
      <c r="IB362" s="8"/>
      <c r="IC362" s="8"/>
      <c r="ID362" s="8"/>
      <c r="IE362" s="8"/>
      <c r="IF362" s="8"/>
      <c r="IG362" s="8"/>
      <c r="IH362" s="8"/>
      <c r="II362" s="8"/>
      <c r="IJ362" s="8"/>
      <c r="IK362" s="8"/>
      <c r="IL362" s="8"/>
      <c r="IM362" s="8"/>
      <c r="IN362" s="8"/>
      <c r="IO362" s="8"/>
      <c r="IP362" s="8"/>
      <c r="IQ362" s="8"/>
      <c r="IR362" s="8"/>
      <c r="IS362" s="8"/>
      <c r="IT362" s="8"/>
      <c r="IU362" s="8"/>
      <c r="IV362" s="8"/>
    </row>
    <row r="363" spans="1:256" s="25" customFormat="1">
      <c r="A363" s="636"/>
      <c r="B363" s="613"/>
      <c r="C363" s="100"/>
      <c r="D363" s="627"/>
      <c r="E363" s="100"/>
      <c r="F363" s="535"/>
      <c r="G363" s="3"/>
      <c r="H363" s="128"/>
      <c r="I363" s="520"/>
      <c r="J363" s="520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  <c r="FY363" s="8"/>
      <c r="FZ363" s="8"/>
      <c r="GA363" s="8"/>
      <c r="GB363" s="8"/>
      <c r="GC363" s="8"/>
      <c r="GD363" s="8"/>
      <c r="GE363" s="8"/>
      <c r="GF363" s="8"/>
      <c r="GG363" s="8"/>
      <c r="GH363" s="8"/>
      <c r="GI363" s="8"/>
      <c r="GJ363" s="8"/>
      <c r="GK363" s="8"/>
      <c r="GL363" s="8"/>
      <c r="GM363" s="8"/>
      <c r="GN363" s="8"/>
      <c r="GO363" s="8"/>
      <c r="GP363" s="8"/>
      <c r="GQ363" s="8"/>
      <c r="GR363" s="8"/>
      <c r="GS363" s="8"/>
      <c r="GT363" s="8"/>
      <c r="GU363" s="8"/>
      <c r="GV363" s="8"/>
      <c r="GW363" s="8"/>
      <c r="GX363" s="8"/>
      <c r="GY363" s="8"/>
      <c r="GZ363" s="8"/>
      <c r="HA363" s="8"/>
      <c r="HB363" s="8"/>
      <c r="HC363" s="8"/>
      <c r="HD363" s="8"/>
      <c r="HE363" s="8"/>
      <c r="HF363" s="8"/>
      <c r="HG363" s="8"/>
      <c r="HH363" s="8"/>
      <c r="HI363" s="8"/>
      <c r="HJ363" s="8"/>
      <c r="HK363" s="8"/>
      <c r="HL363" s="8"/>
      <c r="HM363" s="8"/>
      <c r="HN363" s="8"/>
      <c r="HO363" s="8"/>
      <c r="HP363" s="8"/>
      <c r="HQ363" s="8"/>
      <c r="HR363" s="8"/>
      <c r="HS363" s="8"/>
      <c r="HT363" s="8"/>
      <c r="HU363" s="8"/>
      <c r="HV363" s="8"/>
      <c r="HW363" s="8"/>
      <c r="HX363" s="8"/>
      <c r="HY363" s="8"/>
      <c r="HZ363" s="8"/>
      <c r="IA363" s="8"/>
      <c r="IB363" s="8"/>
      <c r="IC363" s="8"/>
      <c r="ID363" s="8"/>
      <c r="IE363" s="8"/>
      <c r="IF363" s="8"/>
      <c r="IG363" s="8"/>
      <c r="IH363" s="8"/>
      <c r="II363" s="8"/>
      <c r="IJ363" s="8"/>
      <c r="IK363" s="8"/>
      <c r="IL363" s="8"/>
      <c r="IM363" s="8"/>
      <c r="IN363" s="8"/>
      <c r="IO363" s="8"/>
      <c r="IP363" s="8"/>
      <c r="IQ363" s="8"/>
      <c r="IR363" s="8"/>
      <c r="IS363" s="8"/>
      <c r="IT363" s="8"/>
      <c r="IU363" s="8"/>
      <c r="IV363" s="8"/>
    </row>
    <row r="364" spans="1:256" s="25" customFormat="1">
      <c r="A364" s="640"/>
      <c r="B364" s="641"/>
      <c r="C364" s="67"/>
      <c r="D364" s="616"/>
      <c r="E364" s="67"/>
      <c r="F364" s="534"/>
      <c r="G364" s="3"/>
      <c r="H364" s="128"/>
      <c r="I364" s="520"/>
      <c r="J364" s="520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  <c r="HV364" s="8"/>
      <c r="HW364" s="8"/>
      <c r="HX364" s="8"/>
      <c r="HY364" s="8"/>
      <c r="HZ364" s="8"/>
      <c r="IA364" s="8"/>
      <c r="IB364" s="8"/>
      <c r="IC364" s="8"/>
      <c r="ID364" s="8"/>
      <c r="IE364" s="8"/>
      <c r="IF364" s="8"/>
      <c r="IG364" s="8"/>
      <c r="IH364" s="8"/>
      <c r="II364" s="8"/>
      <c r="IJ364" s="8"/>
      <c r="IK364" s="8"/>
      <c r="IL364" s="8"/>
      <c r="IM364" s="8"/>
      <c r="IN364" s="8"/>
      <c r="IO364" s="8"/>
      <c r="IP364" s="8"/>
      <c r="IQ364" s="8"/>
      <c r="IR364" s="8"/>
      <c r="IS364" s="8"/>
      <c r="IT364" s="8"/>
      <c r="IU364" s="8"/>
      <c r="IV364" s="8"/>
    </row>
    <row r="365" spans="1:256" s="25" customFormat="1">
      <c r="A365" s="617"/>
      <c r="B365" s="618"/>
      <c r="C365" s="67"/>
      <c r="D365" s="616"/>
      <c r="E365" s="67"/>
      <c r="F365" s="67"/>
      <c r="G365" s="3"/>
      <c r="H365" s="128"/>
      <c r="I365" s="520"/>
      <c r="J365" s="520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  <c r="HV365" s="8"/>
      <c r="HW365" s="8"/>
      <c r="HX365" s="8"/>
      <c r="HY365" s="8"/>
      <c r="HZ365" s="8"/>
      <c r="IA365" s="8"/>
      <c r="IB365" s="8"/>
      <c r="IC365" s="8"/>
      <c r="ID365" s="8"/>
      <c r="IE365" s="8"/>
      <c r="IF365" s="8"/>
      <c r="IG365" s="8"/>
      <c r="IH365" s="8"/>
      <c r="II365" s="8"/>
      <c r="IJ365" s="8"/>
      <c r="IK365" s="8"/>
      <c r="IL365" s="8"/>
      <c r="IM365" s="8"/>
      <c r="IN365" s="8"/>
      <c r="IO365" s="8"/>
      <c r="IP365" s="8"/>
      <c r="IQ365" s="8"/>
      <c r="IR365" s="8"/>
      <c r="IS365" s="8"/>
      <c r="IT365" s="8"/>
      <c r="IU365" s="8"/>
      <c r="IV365" s="8"/>
    </row>
    <row r="366" spans="1:256" s="25" customFormat="1">
      <c r="A366" s="617"/>
      <c r="B366" s="618"/>
      <c r="C366" s="67"/>
      <c r="D366" s="616"/>
      <c r="E366" s="67"/>
      <c r="F366" s="67"/>
      <c r="G366" s="3"/>
      <c r="H366" s="128"/>
      <c r="I366" s="520"/>
      <c r="J366" s="520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  <c r="FY366" s="8"/>
      <c r="FZ366" s="8"/>
      <c r="GA366" s="8"/>
      <c r="GB366" s="8"/>
      <c r="GC366" s="8"/>
      <c r="GD366" s="8"/>
      <c r="GE366" s="8"/>
      <c r="GF366" s="8"/>
      <c r="GG366" s="8"/>
      <c r="GH366" s="8"/>
      <c r="GI366" s="8"/>
      <c r="GJ366" s="8"/>
      <c r="GK366" s="8"/>
      <c r="GL366" s="8"/>
      <c r="GM366" s="8"/>
      <c r="GN366" s="8"/>
      <c r="GO366" s="8"/>
      <c r="GP366" s="8"/>
      <c r="GQ366" s="8"/>
      <c r="GR366" s="8"/>
      <c r="GS366" s="8"/>
      <c r="GT366" s="8"/>
      <c r="GU366" s="8"/>
      <c r="GV366" s="8"/>
      <c r="GW366" s="8"/>
      <c r="GX366" s="8"/>
      <c r="GY366" s="8"/>
      <c r="GZ366" s="8"/>
      <c r="HA366" s="8"/>
      <c r="HB366" s="8"/>
      <c r="HC366" s="8"/>
      <c r="HD366" s="8"/>
      <c r="HE366" s="8"/>
      <c r="HF366" s="8"/>
      <c r="HG366" s="8"/>
      <c r="HH366" s="8"/>
      <c r="HI366" s="8"/>
      <c r="HJ366" s="8"/>
      <c r="HK366" s="8"/>
      <c r="HL366" s="8"/>
      <c r="HM366" s="8"/>
      <c r="HN366" s="8"/>
      <c r="HO366" s="8"/>
      <c r="HP366" s="8"/>
      <c r="HQ366" s="8"/>
      <c r="HR366" s="8"/>
      <c r="HS366" s="8"/>
      <c r="HT366" s="8"/>
      <c r="HU366" s="8"/>
      <c r="HV366" s="8"/>
      <c r="HW366" s="8"/>
      <c r="HX366" s="8"/>
      <c r="HY366" s="8"/>
      <c r="HZ366" s="8"/>
      <c r="IA366" s="8"/>
      <c r="IB366" s="8"/>
      <c r="IC366" s="8"/>
      <c r="ID366" s="8"/>
      <c r="IE366" s="8"/>
      <c r="IF366" s="8"/>
      <c r="IG366" s="8"/>
      <c r="IH366" s="8"/>
      <c r="II366" s="8"/>
      <c r="IJ366" s="8"/>
      <c r="IK366" s="8"/>
      <c r="IL366" s="8"/>
      <c r="IM366" s="8"/>
      <c r="IN366" s="8"/>
      <c r="IO366" s="8"/>
      <c r="IP366" s="8"/>
      <c r="IQ366" s="8"/>
      <c r="IR366" s="8"/>
      <c r="IS366" s="8"/>
      <c r="IT366" s="8"/>
      <c r="IU366" s="8"/>
      <c r="IV366" s="8"/>
    </row>
    <row r="367" spans="1:256" s="25" customFormat="1">
      <c r="A367" s="617"/>
      <c r="B367" s="618"/>
      <c r="C367" s="67"/>
      <c r="D367" s="616"/>
      <c r="E367" s="67"/>
      <c r="F367" s="67"/>
      <c r="G367" s="3"/>
      <c r="H367" s="128"/>
      <c r="I367" s="520"/>
      <c r="J367" s="520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  <c r="FY367" s="8"/>
      <c r="FZ367" s="8"/>
      <c r="GA367" s="8"/>
      <c r="GB367" s="8"/>
      <c r="GC367" s="8"/>
      <c r="GD367" s="8"/>
      <c r="GE367" s="8"/>
      <c r="GF367" s="8"/>
      <c r="GG367" s="8"/>
      <c r="GH367" s="8"/>
      <c r="GI367" s="8"/>
      <c r="GJ367" s="8"/>
      <c r="GK367" s="8"/>
      <c r="GL367" s="8"/>
      <c r="GM367" s="8"/>
      <c r="GN367" s="8"/>
      <c r="GO367" s="8"/>
      <c r="GP367" s="8"/>
      <c r="GQ367" s="8"/>
      <c r="GR367" s="8"/>
      <c r="GS367" s="8"/>
      <c r="GT367" s="8"/>
      <c r="GU367" s="8"/>
      <c r="GV367" s="8"/>
      <c r="GW367" s="8"/>
      <c r="GX367" s="8"/>
      <c r="GY367" s="8"/>
      <c r="GZ367" s="8"/>
      <c r="HA367" s="8"/>
      <c r="HB367" s="8"/>
      <c r="HC367" s="8"/>
      <c r="HD367" s="8"/>
      <c r="HE367" s="8"/>
      <c r="HF367" s="8"/>
      <c r="HG367" s="8"/>
      <c r="HH367" s="8"/>
      <c r="HI367" s="8"/>
      <c r="HJ367" s="8"/>
      <c r="HK367" s="8"/>
      <c r="HL367" s="8"/>
      <c r="HM367" s="8"/>
      <c r="HN367" s="8"/>
      <c r="HO367" s="8"/>
      <c r="HP367" s="8"/>
      <c r="HQ367" s="8"/>
      <c r="HR367" s="8"/>
      <c r="HS367" s="8"/>
      <c r="HT367" s="8"/>
      <c r="HU367" s="8"/>
      <c r="HV367" s="8"/>
      <c r="HW367" s="8"/>
      <c r="HX367" s="8"/>
      <c r="HY367" s="8"/>
      <c r="HZ367" s="8"/>
      <c r="IA367" s="8"/>
      <c r="IB367" s="8"/>
      <c r="IC367" s="8"/>
      <c r="ID367" s="8"/>
      <c r="IE367" s="8"/>
      <c r="IF367" s="8"/>
      <c r="IG367" s="8"/>
      <c r="IH367" s="8"/>
      <c r="II367" s="8"/>
      <c r="IJ367" s="8"/>
      <c r="IK367" s="8"/>
      <c r="IL367" s="8"/>
      <c r="IM367" s="8"/>
      <c r="IN367" s="8"/>
      <c r="IO367" s="8"/>
      <c r="IP367" s="8"/>
      <c r="IQ367" s="8"/>
      <c r="IR367" s="8"/>
      <c r="IS367" s="8"/>
      <c r="IT367" s="8"/>
      <c r="IU367" s="8"/>
      <c r="IV367" s="8"/>
    </row>
    <row r="368" spans="1:256" s="25" customFormat="1">
      <c r="A368" s="617"/>
      <c r="B368" s="618"/>
      <c r="C368" s="67"/>
      <c r="D368" s="616"/>
      <c r="E368" s="67"/>
      <c r="F368" s="67"/>
      <c r="G368" s="3"/>
      <c r="H368" s="128"/>
      <c r="I368" s="520"/>
      <c r="J368" s="520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  <c r="FY368" s="8"/>
      <c r="FZ368" s="8"/>
      <c r="GA368" s="8"/>
      <c r="GB368" s="8"/>
      <c r="GC368" s="8"/>
      <c r="GD368" s="8"/>
      <c r="GE368" s="8"/>
      <c r="GF368" s="8"/>
      <c r="GG368" s="8"/>
      <c r="GH368" s="8"/>
      <c r="GI368" s="8"/>
      <c r="GJ368" s="8"/>
      <c r="GK368" s="8"/>
      <c r="GL368" s="8"/>
      <c r="GM368" s="8"/>
      <c r="GN368" s="8"/>
      <c r="GO368" s="8"/>
      <c r="GP368" s="8"/>
      <c r="GQ368" s="8"/>
      <c r="GR368" s="8"/>
      <c r="GS368" s="8"/>
      <c r="GT368" s="8"/>
      <c r="GU368" s="8"/>
      <c r="GV368" s="8"/>
      <c r="GW368" s="8"/>
      <c r="GX368" s="8"/>
      <c r="GY368" s="8"/>
      <c r="GZ368" s="8"/>
      <c r="HA368" s="8"/>
      <c r="HB368" s="8"/>
      <c r="HC368" s="8"/>
      <c r="HD368" s="8"/>
      <c r="HE368" s="8"/>
      <c r="HF368" s="8"/>
      <c r="HG368" s="8"/>
      <c r="HH368" s="8"/>
      <c r="HI368" s="8"/>
      <c r="HJ368" s="8"/>
      <c r="HK368" s="8"/>
      <c r="HL368" s="8"/>
      <c r="HM368" s="8"/>
      <c r="HN368" s="8"/>
      <c r="HO368" s="8"/>
      <c r="HP368" s="8"/>
      <c r="HQ368" s="8"/>
      <c r="HR368" s="8"/>
      <c r="HS368" s="8"/>
      <c r="HT368" s="8"/>
      <c r="HU368" s="8"/>
      <c r="HV368" s="8"/>
      <c r="HW368" s="8"/>
      <c r="HX368" s="8"/>
      <c r="HY368" s="8"/>
      <c r="HZ368" s="8"/>
      <c r="IA368" s="8"/>
      <c r="IB368" s="8"/>
      <c r="IC368" s="8"/>
      <c r="ID368" s="8"/>
      <c r="IE368" s="8"/>
      <c r="IF368" s="8"/>
      <c r="IG368" s="8"/>
      <c r="IH368" s="8"/>
      <c r="II368" s="8"/>
      <c r="IJ368" s="8"/>
      <c r="IK368" s="8"/>
      <c r="IL368" s="8"/>
      <c r="IM368" s="8"/>
      <c r="IN368" s="8"/>
      <c r="IO368" s="8"/>
      <c r="IP368" s="8"/>
      <c r="IQ368" s="8"/>
      <c r="IR368" s="8"/>
      <c r="IS368" s="8"/>
      <c r="IT368" s="8"/>
      <c r="IU368" s="8"/>
      <c r="IV368" s="8"/>
    </row>
    <row r="369" spans="1:256" s="25" customFormat="1">
      <c r="A369" s="644"/>
      <c r="B369" s="645"/>
      <c r="C369" s="70"/>
      <c r="D369" s="646"/>
      <c r="E369" s="70"/>
      <c r="F369" s="70"/>
      <c r="G369" s="3"/>
      <c r="H369" s="128"/>
      <c r="I369" s="520"/>
      <c r="J369" s="520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  <c r="FY369" s="8"/>
      <c r="FZ369" s="8"/>
      <c r="GA369" s="8"/>
      <c r="GB369" s="8"/>
      <c r="GC369" s="8"/>
      <c r="GD369" s="8"/>
      <c r="GE369" s="8"/>
      <c r="GF369" s="8"/>
      <c r="GG369" s="8"/>
      <c r="GH369" s="8"/>
      <c r="GI369" s="8"/>
      <c r="GJ369" s="8"/>
      <c r="GK369" s="8"/>
      <c r="GL369" s="8"/>
      <c r="GM369" s="8"/>
      <c r="GN369" s="8"/>
      <c r="GO369" s="8"/>
      <c r="GP369" s="8"/>
      <c r="GQ369" s="8"/>
      <c r="GR369" s="8"/>
      <c r="GS369" s="8"/>
      <c r="GT369" s="8"/>
      <c r="GU369" s="8"/>
      <c r="GV369" s="8"/>
      <c r="GW369" s="8"/>
      <c r="GX369" s="8"/>
      <c r="GY369" s="8"/>
      <c r="GZ369" s="8"/>
      <c r="HA369" s="8"/>
      <c r="HB369" s="8"/>
      <c r="HC369" s="8"/>
      <c r="HD369" s="8"/>
      <c r="HE369" s="8"/>
      <c r="HF369" s="8"/>
      <c r="HG369" s="8"/>
      <c r="HH369" s="8"/>
      <c r="HI369" s="8"/>
      <c r="HJ369" s="8"/>
      <c r="HK369" s="8"/>
      <c r="HL369" s="8"/>
      <c r="HM369" s="8"/>
      <c r="HN369" s="8"/>
      <c r="HO369" s="8"/>
      <c r="HP369" s="8"/>
      <c r="HQ369" s="8"/>
      <c r="HR369" s="8"/>
      <c r="HS369" s="8"/>
      <c r="HT369" s="8"/>
      <c r="HU369" s="8"/>
      <c r="HV369" s="8"/>
      <c r="HW369" s="8"/>
      <c r="HX369" s="8"/>
      <c r="HY369" s="8"/>
      <c r="HZ369" s="8"/>
      <c r="IA369" s="8"/>
      <c r="IB369" s="8"/>
      <c r="IC369" s="8"/>
      <c r="ID369" s="8"/>
      <c r="IE369" s="8"/>
      <c r="IF369" s="8"/>
      <c r="IG369" s="8"/>
      <c r="IH369" s="8"/>
      <c r="II369" s="8"/>
      <c r="IJ369" s="8"/>
      <c r="IK369" s="8"/>
      <c r="IL369" s="8"/>
      <c r="IM369" s="8"/>
      <c r="IN369" s="8"/>
      <c r="IO369" s="8"/>
      <c r="IP369" s="8"/>
      <c r="IQ369" s="8"/>
      <c r="IR369" s="8"/>
      <c r="IS369" s="8"/>
      <c r="IT369" s="8"/>
      <c r="IU369" s="8"/>
      <c r="IV369" s="8"/>
    </row>
    <row r="370" spans="1:256" s="25" customFormat="1">
      <c r="A370" s="617"/>
      <c r="B370" s="618"/>
      <c r="C370" s="67"/>
      <c r="D370" s="616"/>
      <c r="E370" s="67"/>
      <c r="F370" s="67"/>
      <c r="G370" s="3"/>
      <c r="H370" s="128"/>
      <c r="I370" s="520"/>
      <c r="J370" s="520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  <c r="FY370" s="8"/>
      <c r="FZ370" s="8"/>
      <c r="GA370" s="8"/>
      <c r="GB370" s="8"/>
      <c r="GC370" s="8"/>
      <c r="GD370" s="8"/>
      <c r="GE370" s="8"/>
      <c r="GF370" s="8"/>
      <c r="GG370" s="8"/>
      <c r="GH370" s="8"/>
      <c r="GI370" s="8"/>
      <c r="GJ370" s="8"/>
      <c r="GK370" s="8"/>
      <c r="GL370" s="8"/>
      <c r="GM370" s="8"/>
      <c r="GN370" s="8"/>
      <c r="GO370" s="8"/>
      <c r="GP370" s="8"/>
      <c r="GQ370" s="8"/>
      <c r="GR370" s="8"/>
      <c r="GS370" s="8"/>
      <c r="GT370" s="8"/>
      <c r="GU370" s="8"/>
      <c r="GV370" s="8"/>
      <c r="GW370" s="8"/>
      <c r="GX370" s="8"/>
      <c r="GY370" s="8"/>
      <c r="GZ370" s="8"/>
      <c r="HA370" s="8"/>
      <c r="HB370" s="8"/>
      <c r="HC370" s="8"/>
      <c r="HD370" s="8"/>
      <c r="HE370" s="8"/>
      <c r="HF370" s="8"/>
      <c r="HG370" s="8"/>
      <c r="HH370" s="8"/>
      <c r="HI370" s="8"/>
      <c r="HJ370" s="8"/>
      <c r="HK370" s="8"/>
      <c r="HL370" s="8"/>
      <c r="HM370" s="8"/>
      <c r="HN370" s="8"/>
      <c r="HO370" s="8"/>
      <c r="HP370" s="8"/>
      <c r="HQ370" s="8"/>
      <c r="HR370" s="8"/>
      <c r="HS370" s="8"/>
      <c r="HT370" s="8"/>
      <c r="HU370" s="8"/>
      <c r="HV370" s="8"/>
      <c r="HW370" s="8"/>
      <c r="HX370" s="8"/>
      <c r="HY370" s="8"/>
      <c r="HZ370" s="8"/>
      <c r="IA370" s="8"/>
      <c r="IB370" s="8"/>
      <c r="IC370" s="8"/>
      <c r="ID370" s="8"/>
      <c r="IE370" s="8"/>
      <c r="IF370" s="8"/>
      <c r="IG370" s="8"/>
      <c r="IH370" s="8"/>
      <c r="II370" s="8"/>
      <c r="IJ370" s="8"/>
      <c r="IK370" s="8"/>
      <c r="IL370" s="8"/>
      <c r="IM370" s="8"/>
      <c r="IN370" s="8"/>
      <c r="IO370" s="8"/>
      <c r="IP370" s="8"/>
      <c r="IQ370" s="8"/>
      <c r="IR370" s="8"/>
      <c r="IS370" s="8"/>
      <c r="IT370" s="8"/>
      <c r="IU370" s="8"/>
      <c r="IV370" s="8"/>
    </row>
    <row r="371" spans="1:256" s="25" customFormat="1">
      <c r="A371" s="617"/>
      <c r="B371" s="618"/>
      <c r="C371" s="67"/>
      <c r="D371" s="616"/>
      <c r="E371" s="67"/>
      <c r="F371" s="67"/>
      <c r="G371" s="3"/>
      <c r="H371" s="128"/>
      <c r="I371" s="520"/>
      <c r="J371" s="520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  <c r="FY371" s="8"/>
      <c r="FZ371" s="8"/>
      <c r="GA371" s="8"/>
      <c r="GB371" s="8"/>
      <c r="GC371" s="8"/>
      <c r="GD371" s="8"/>
      <c r="GE371" s="8"/>
      <c r="GF371" s="8"/>
      <c r="GG371" s="8"/>
      <c r="GH371" s="8"/>
      <c r="GI371" s="8"/>
      <c r="GJ371" s="8"/>
      <c r="GK371" s="8"/>
      <c r="GL371" s="8"/>
      <c r="GM371" s="8"/>
      <c r="GN371" s="8"/>
      <c r="GO371" s="8"/>
      <c r="GP371" s="8"/>
      <c r="GQ371" s="8"/>
      <c r="GR371" s="8"/>
      <c r="GS371" s="8"/>
      <c r="GT371" s="8"/>
      <c r="GU371" s="8"/>
      <c r="GV371" s="8"/>
      <c r="GW371" s="8"/>
      <c r="GX371" s="8"/>
      <c r="GY371" s="8"/>
      <c r="GZ371" s="8"/>
      <c r="HA371" s="8"/>
      <c r="HB371" s="8"/>
      <c r="HC371" s="8"/>
      <c r="HD371" s="8"/>
      <c r="HE371" s="8"/>
      <c r="HF371" s="8"/>
      <c r="HG371" s="8"/>
      <c r="HH371" s="8"/>
      <c r="HI371" s="8"/>
      <c r="HJ371" s="8"/>
      <c r="HK371" s="8"/>
      <c r="HL371" s="8"/>
      <c r="HM371" s="8"/>
      <c r="HN371" s="8"/>
      <c r="HO371" s="8"/>
      <c r="HP371" s="8"/>
      <c r="HQ371" s="8"/>
      <c r="HR371" s="8"/>
      <c r="HS371" s="8"/>
      <c r="HT371" s="8"/>
      <c r="HU371" s="8"/>
      <c r="HV371" s="8"/>
      <c r="HW371" s="8"/>
      <c r="HX371" s="8"/>
      <c r="HY371" s="8"/>
      <c r="HZ371" s="8"/>
      <c r="IA371" s="8"/>
      <c r="IB371" s="8"/>
      <c r="IC371" s="8"/>
      <c r="ID371" s="8"/>
      <c r="IE371" s="8"/>
      <c r="IF371" s="8"/>
      <c r="IG371" s="8"/>
      <c r="IH371" s="8"/>
      <c r="II371" s="8"/>
      <c r="IJ371" s="8"/>
      <c r="IK371" s="8"/>
      <c r="IL371" s="8"/>
      <c r="IM371" s="8"/>
      <c r="IN371" s="8"/>
      <c r="IO371" s="8"/>
      <c r="IP371" s="8"/>
      <c r="IQ371" s="8"/>
      <c r="IR371" s="8"/>
      <c r="IS371" s="8"/>
      <c r="IT371" s="8"/>
      <c r="IU371" s="8"/>
      <c r="IV371" s="8"/>
    </row>
    <row r="372" spans="1:256" s="25" customFormat="1">
      <c r="A372" s="617"/>
      <c r="B372" s="618"/>
      <c r="C372" s="67"/>
      <c r="D372" s="616"/>
      <c r="E372" s="67"/>
      <c r="F372" s="67"/>
      <c r="G372" s="3"/>
      <c r="H372" s="128"/>
      <c r="I372" s="520"/>
      <c r="J372" s="520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  <c r="GT372" s="8"/>
      <c r="GU372" s="8"/>
      <c r="GV372" s="8"/>
      <c r="GW372" s="8"/>
      <c r="GX372" s="8"/>
      <c r="GY372" s="8"/>
      <c r="GZ372" s="8"/>
      <c r="HA372" s="8"/>
      <c r="HB372" s="8"/>
      <c r="HC372" s="8"/>
      <c r="HD372" s="8"/>
      <c r="HE372" s="8"/>
      <c r="HF372" s="8"/>
      <c r="HG372" s="8"/>
      <c r="HH372" s="8"/>
      <c r="HI372" s="8"/>
      <c r="HJ372" s="8"/>
      <c r="HK372" s="8"/>
      <c r="HL372" s="8"/>
      <c r="HM372" s="8"/>
      <c r="HN372" s="8"/>
      <c r="HO372" s="8"/>
      <c r="HP372" s="8"/>
      <c r="HQ372" s="8"/>
      <c r="HR372" s="8"/>
      <c r="HS372" s="8"/>
      <c r="HT372" s="8"/>
      <c r="HU372" s="8"/>
      <c r="HV372" s="8"/>
      <c r="HW372" s="8"/>
      <c r="HX372" s="8"/>
      <c r="HY372" s="8"/>
      <c r="HZ372" s="8"/>
      <c r="IA372" s="8"/>
      <c r="IB372" s="8"/>
      <c r="IC372" s="8"/>
      <c r="ID372" s="8"/>
      <c r="IE372" s="8"/>
      <c r="IF372" s="8"/>
      <c r="IG372" s="8"/>
      <c r="IH372" s="8"/>
      <c r="II372" s="8"/>
      <c r="IJ372" s="8"/>
      <c r="IK372" s="8"/>
      <c r="IL372" s="8"/>
      <c r="IM372" s="8"/>
      <c r="IN372" s="8"/>
      <c r="IO372" s="8"/>
      <c r="IP372" s="8"/>
      <c r="IQ372" s="8"/>
      <c r="IR372" s="8"/>
      <c r="IS372" s="8"/>
      <c r="IT372" s="8"/>
      <c r="IU372" s="8"/>
      <c r="IV372" s="8"/>
    </row>
    <row r="373" spans="1:256" s="25" customFormat="1">
      <c r="A373" s="617"/>
      <c r="B373" s="639"/>
      <c r="C373" s="67"/>
      <c r="D373" s="616"/>
      <c r="E373" s="67"/>
      <c r="F373" s="534"/>
      <c r="G373" s="3"/>
      <c r="H373" s="128"/>
      <c r="I373" s="520"/>
      <c r="J373" s="520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  <c r="HV373" s="8"/>
      <c r="HW373" s="8"/>
      <c r="HX373" s="8"/>
      <c r="HY373" s="8"/>
      <c r="HZ373" s="8"/>
      <c r="IA373" s="8"/>
      <c r="IB373" s="8"/>
      <c r="IC373" s="8"/>
      <c r="ID373" s="8"/>
      <c r="IE373" s="8"/>
      <c r="IF373" s="8"/>
      <c r="IG373" s="8"/>
      <c r="IH373" s="8"/>
      <c r="II373" s="8"/>
      <c r="IJ373" s="8"/>
      <c r="IK373" s="8"/>
      <c r="IL373" s="8"/>
      <c r="IM373" s="8"/>
      <c r="IN373" s="8"/>
      <c r="IO373" s="8"/>
      <c r="IP373" s="8"/>
      <c r="IQ373" s="8"/>
      <c r="IR373" s="8"/>
      <c r="IS373" s="8"/>
      <c r="IT373" s="8"/>
      <c r="IU373" s="8"/>
      <c r="IV373" s="8"/>
    </row>
    <row r="374" spans="1:256" s="25" customFormat="1">
      <c r="A374" s="617"/>
      <c r="B374" s="641"/>
      <c r="C374" s="67"/>
      <c r="D374" s="616"/>
      <c r="E374" s="67"/>
      <c r="F374" s="534"/>
      <c r="G374" s="3"/>
      <c r="H374" s="128"/>
      <c r="I374" s="520"/>
      <c r="J374" s="520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  <c r="GE374" s="8"/>
      <c r="GF374" s="8"/>
      <c r="GG374" s="8"/>
      <c r="GH374" s="8"/>
      <c r="GI374" s="8"/>
      <c r="GJ374" s="8"/>
      <c r="GK374" s="8"/>
      <c r="GL374" s="8"/>
      <c r="GM374" s="8"/>
      <c r="GN374" s="8"/>
      <c r="GO374" s="8"/>
      <c r="GP374" s="8"/>
      <c r="GQ374" s="8"/>
      <c r="GR374" s="8"/>
      <c r="GS374" s="8"/>
      <c r="GT374" s="8"/>
      <c r="GU374" s="8"/>
      <c r="GV374" s="8"/>
      <c r="GW374" s="8"/>
      <c r="GX374" s="8"/>
      <c r="GY374" s="8"/>
      <c r="GZ374" s="8"/>
      <c r="HA374" s="8"/>
      <c r="HB374" s="8"/>
      <c r="HC374" s="8"/>
      <c r="HD374" s="8"/>
      <c r="HE374" s="8"/>
      <c r="HF374" s="8"/>
      <c r="HG374" s="8"/>
      <c r="HH374" s="8"/>
      <c r="HI374" s="8"/>
      <c r="HJ374" s="8"/>
      <c r="HK374" s="8"/>
      <c r="HL374" s="8"/>
      <c r="HM374" s="8"/>
      <c r="HN374" s="8"/>
      <c r="HO374" s="8"/>
      <c r="HP374" s="8"/>
      <c r="HQ374" s="8"/>
      <c r="HR374" s="8"/>
      <c r="HS374" s="8"/>
      <c r="HT374" s="8"/>
      <c r="HU374" s="8"/>
      <c r="HV374" s="8"/>
      <c r="HW374" s="8"/>
      <c r="HX374" s="8"/>
      <c r="HY374" s="8"/>
      <c r="HZ374" s="8"/>
      <c r="IA374" s="8"/>
      <c r="IB374" s="8"/>
      <c r="IC374" s="8"/>
      <c r="ID374" s="8"/>
      <c r="IE374" s="8"/>
      <c r="IF374" s="8"/>
      <c r="IG374" s="8"/>
      <c r="IH374" s="8"/>
      <c r="II374" s="8"/>
      <c r="IJ374" s="8"/>
      <c r="IK374" s="8"/>
      <c r="IL374" s="8"/>
      <c r="IM374" s="8"/>
      <c r="IN374" s="8"/>
      <c r="IO374" s="8"/>
      <c r="IP374" s="8"/>
      <c r="IQ374" s="8"/>
      <c r="IR374" s="8"/>
      <c r="IS374" s="8"/>
      <c r="IT374" s="8"/>
      <c r="IU374" s="8"/>
      <c r="IV374" s="8"/>
    </row>
    <row r="375" spans="1:256" s="25" customFormat="1">
      <c r="A375" s="617"/>
      <c r="B375" s="641"/>
      <c r="C375" s="67"/>
      <c r="D375" s="616"/>
      <c r="E375" s="67"/>
      <c r="F375" s="534"/>
      <c r="G375" s="3"/>
      <c r="H375" s="128"/>
      <c r="I375" s="520"/>
      <c r="J375" s="520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  <c r="FO375" s="8"/>
      <c r="FP375" s="8"/>
      <c r="FQ375" s="8"/>
      <c r="FR375" s="8"/>
      <c r="FS375" s="8"/>
      <c r="FT375" s="8"/>
      <c r="FU375" s="8"/>
      <c r="FV375" s="8"/>
      <c r="FW375" s="8"/>
      <c r="FX375" s="8"/>
      <c r="FY375" s="8"/>
      <c r="FZ375" s="8"/>
      <c r="GA375" s="8"/>
      <c r="GB375" s="8"/>
      <c r="GC375" s="8"/>
      <c r="GD375" s="8"/>
      <c r="GE375" s="8"/>
      <c r="GF375" s="8"/>
      <c r="GG375" s="8"/>
      <c r="GH375" s="8"/>
      <c r="GI375" s="8"/>
      <c r="GJ375" s="8"/>
      <c r="GK375" s="8"/>
      <c r="GL375" s="8"/>
      <c r="GM375" s="8"/>
      <c r="GN375" s="8"/>
      <c r="GO375" s="8"/>
      <c r="GP375" s="8"/>
      <c r="GQ375" s="8"/>
      <c r="GR375" s="8"/>
      <c r="GS375" s="8"/>
      <c r="GT375" s="8"/>
      <c r="GU375" s="8"/>
      <c r="GV375" s="8"/>
      <c r="GW375" s="8"/>
      <c r="GX375" s="8"/>
      <c r="GY375" s="8"/>
      <c r="GZ375" s="8"/>
      <c r="HA375" s="8"/>
      <c r="HB375" s="8"/>
      <c r="HC375" s="8"/>
      <c r="HD375" s="8"/>
      <c r="HE375" s="8"/>
      <c r="HF375" s="8"/>
      <c r="HG375" s="8"/>
      <c r="HH375" s="8"/>
      <c r="HI375" s="8"/>
      <c r="HJ375" s="8"/>
      <c r="HK375" s="8"/>
      <c r="HL375" s="8"/>
      <c r="HM375" s="8"/>
      <c r="HN375" s="8"/>
      <c r="HO375" s="8"/>
      <c r="HP375" s="8"/>
      <c r="HQ375" s="8"/>
      <c r="HR375" s="8"/>
      <c r="HS375" s="8"/>
      <c r="HT375" s="8"/>
      <c r="HU375" s="8"/>
      <c r="HV375" s="8"/>
      <c r="HW375" s="8"/>
      <c r="HX375" s="8"/>
      <c r="HY375" s="8"/>
      <c r="HZ375" s="8"/>
      <c r="IA375" s="8"/>
      <c r="IB375" s="8"/>
      <c r="IC375" s="8"/>
      <c r="ID375" s="8"/>
      <c r="IE375" s="8"/>
      <c r="IF375" s="8"/>
      <c r="IG375" s="8"/>
      <c r="IH375" s="8"/>
      <c r="II375" s="8"/>
      <c r="IJ375" s="8"/>
      <c r="IK375" s="8"/>
      <c r="IL375" s="8"/>
      <c r="IM375" s="8"/>
      <c r="IN375" s="8"/>
      <c r="IO375" s="8"/>
      <c r="IP375" s="8"/>
      <c r="IQ375" s="8"/>
      <c r="IR375" s="8"/>
      <c r="IS375" s="8"/>
      <c r="IT375" s="8"/>
      <c r="IU375" s="8"/>
      <c r="IV375" s="8"/>
    </row>
    <row r="376" spans="1:256" s="25" customFormat="1">
      <c r="A376" s="617"/>
      <c r="B376" s="618"/>
      <c r="C376" s="67"/>
      <c r="D376" s="616"/>
      <c r="E376" s="67"/>
      <c r="F376" s="67"/>
      <c r="G376" s="3"/>
      <c r="H376" s="128"/>
      <c r="I376" s="520"/>
      <c r="J376" s="520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  <c r="FD376" s="8"/>
      <c r="FE376" s="8"/>
      <c r="FF376" s="8"/>
      <c r="FG376" s="8"/>
      <c r="FH376" s="8"/>
      <c r="FI376" s="8"/>
      <c r="FJ376" s="8"/>
      <c r="FK376" s="8"/>
      <c r="FL376" s="8"/>
      <c r="FM376" s="8"/>
      <c r="FN376" s="8"/>
      <c r="FO376" s="8"/>
      <c r="FP376" s="8"/>
      <c r="FQ376" s="8"/>
      <c r="FR376" s="8"/>
      <c r="FS376" s="8"/>
      <c r="FT376" s="8"/>
      <c r="FU376" s="8"/>
      <c r="FV376" s="8"/>
      <c r="FW376" s="8"/>
      <c r="FX376" s="8"/>
      <c r="FY376" s="8"/>
      <c r="FZ376" s="8"/>
      <c r="GA376" s="8"/>
      <c r="GB376" s="8"/>
      <c r="GC376" s="8"/>
      <c r="GD376" s="8"/>
      <c r="GE376" s="8"/>
      <c r="GF376" s="8"/>
      <c r="GG376" s="8"/>
      <c r="GH376" s="8"/>
      <c r="GI376" s="8"/>
      <c r="GJ376" s="8"/>
      <c r="GK376" s="8"/>
      <c r="GL376" s="8"/>
      <c r="GM376" s="8"/>
      <c r="GN376" s="8"/>
      <c r="GO376" s="8"/>
      <c r="GP376" s="8"/>
      <c r="GQ376" s="8"/>
      <c r="GR376" s="8"/>
      <c r="GS376" s="8"/>
      <c r="GT376" s="8"/>
      <c r="GU376" s="8"/>
      <c r="GV376" s="8"/>
      <c r="GW376" s="8"/>
      <c r="GX376" s="8"/>
      <c r="GY376" s="8"/>
      <c r="GZ376" s="8"/>
      <c r="HA376" s="8"/>
      <c r="HB376" s="8"/>
      <c r="HC376" s="8"/>
      <c r="HD376" s="8"/>
      <c r="HE376" s="8"/>
      <c r="HF376" s="8"/>
      <c r="HG376" s="8"/>
      <c r="HH376" s="8"/>
      <c r="HI376" s="8"/>
      <c r="HJ376" s="8"/>
      <c r="HK376" s="8"/>
      <c r="HL376" s="8"/>
      <c r="HM376" s="8"/>
      <c r="HN376" s="8"/>
      <c r="HO376" s="8"/>
      <c r="HP376" s="8"/>
      <c r="HQ376" s="8"/>
      <c r="HR376" s="8"/>
      <c r="HS376" s="8"/>
      <c r="HT376" s="8"/>
      <c r="HU376" s="8"/>
      <c r="HV376" s="8"/>
      <c r="HW376" s="8"/>
      <c r="HX376" s="8"/>
      <c r="HY376" s="8"/>
      <c r="HZ376" s="8"/>
      <c r="IA376" s="8"/>
      <c r="IB376" s="8"/>
      <c r="IC376" s="8"/>
      <c r="ID376" s="8"/>
      <c r="IE376" s="8"/>
      <c r="IF376" s="8"/>
      <c r="IG376" s="8"/>
      <c r="IH376" s="8"/>
      <c r="II376" s="8"/>
      <c r="IJ376" s="8"/>
      <c r="IK376" s="8"/>
      <c r="IL376" s="8"/>
      <c r="IM376" s="8"/>
      <c r="IN376" s="8"/>
      <c r="IO376" s="8"/>
      <c r="IP376" s="8"/>
      <c r="IQ376" s="8"/>
      <c r="IR376" s="8"/>
      <c r="IS376" s="8"/>
      <c r="IT376" s="8"/>
      <c r="IU376" s="8"/>
      <c r="IV376" s="8"/>
    </row>
    <row r="377" spans="1:256" s="25" customFormat="1">
      <c r="A377" s="617"/>
      <c r="B377" s="618"/>
      <c r="C377" s="67"/>
      <c r="D377" s="616"/>
      <c r="E377" s="67"/>
      <c r="F377" s="67"/>
      <c r="G377" s="3"/>
      <c r="H377" s="128"/>
      <c r="I377" s="520"/>
      <c r="J377" s="520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  <c r="FD377" s="8"/>
      <c r="FE377" s="8"/>
      <c r="FF377" s="8"/>
      <c r="FG377" s="8"/>
      <c r="FH377" s="8"/>
      <c r="FI377" s="8"/>
      <c r="FJ377" s="8"/>
      <c r="FK377" s="8"/>
      <c r="FL377" s="8"/>
      <c r="FM377" s="8"/>
      <c r="FN377" s="8"/>
      <c r="FO377" s="8"/>
      <c r="FP377" s="8"/>
      <c r="FQ377" s="8"/>
      <c r="FR377" s="8"/>
      <c r="FS377" s="8"/>
      <c r="FT377" s="8"/>
      <c r="FU377" s="8"/>
      <c r="FV377" s="8"/>
      <c r="FW377" s="8"/>
      <c r="FX377" s="8"/>
      <c r="FY377" s="8"/>
      <c r="FZ377" s="8"/>
      <c r="GA377" s="8"/>
      <c r="GB377" s="8"/>
      <c r="GC377" s="8"/>
      <c r="GD377" s="8"/>
      <c r="GE377" s="8"/>
      <c r="GF377" s="8"/>
      <c r="GG377" s="8"/>
      <c r="GH377" s="8"/>
      <c r="GI377" s="8"/>
      <c r="GJ377" s="8"/>
      <c r="GK377" s="8"/>
      <c r="GL377" s="8"/>
      <c r="GM377" s="8"/>
      <c r="GN377" s="8"/>
      <c r="GO377" s="8"/>
      <c r="GP377" s="8"/>
      <c r="GQ377" s="8"/>
      <c r="GR377" s="8"/>
      <c r="GS377" s="8"/>
      <c r="GT377" s="8"/>
      <c r="GU377" s="8"/>
      <c r="GV377" s="8"/>
      <c r="GW377" s="8"/>
      <c r="GX377" s="8"/>
      <c r="GY377" s="8"/>
      <c r="GZ377" s="8"/>
      <c r="HA377" s="8"/>
      <c r="HB377" s="8"/>
      <c r="HC377" s="8"/>
      <c r="HD377" s="8"/>
      <c r="HE377" s="8"/>
      <c r="HF377" s="8"/>
      <c r="HG377" s="8"/>
      <c r="HH377" s="8"/>
      <c r="HI377" s="8"/>
      <c r="HJ377" s="8"/>
      <c r="HK377" s="8"/>
      <c r="HL377" s="8"/>
      <c r="HM377" s="8"/>
      <c r="HN377" s="8"/>
      <c r="HO377" s="8"/>
      <c r="HP377" s="8"/>
      <c r="HQ377" s="8"/>
      <c r="HR377" s="8"/>
      <c r="HS377" s="8"/>
      <c r="HT377" s="8"/>
      <c r="HU377" s="8"/>
      <c r="HV377" s="8"/>
      <c r="HW377" s="8"/>
      <c r="HX377" s="8"/>
      <c r="HY377" s="8"/>
      <c r="HZ377" s="8"/>
      <c r="IA377" s="8"/>
      <c r="IB377" s="8"/>
      <c r="IC377" s="8"/>
      <c r="ID377" s="8"/>
      <c r="IE377" s="8"/>
      <c r="IF377" s="8"/>
      <c r="IG377" s="8"/>
      <c r="IH377" s="8"/>
      <c r="II377" s="8"/>
      <c r="IJ377" s="8"/>
      <c r="IK377" s="8"/>
      <c r="IL377" s="8"/>
      <c r="IM377" s="8"/>
      <c r="IN377" s="8"/>
      <c r="IO377" s="8"/>
      <c r="IP377" s="8"/>
      <c r="IQ377" s="8"/>
      <c r="IR377" s="8"/>
      <c r="IS377" s="8"/>
      <c r="IT377" s="8"/>
      <c r="IU377" s="8"/>
      <c r="IV377" s="8"/>
    </row>
    <row r="378" spans="1:256" s="25" customFormat="1">
      <c r="A378" s="617"/>
      <c r="B378" s="618"/>
      <c r="C378" s="67"/>
      <c r="D378" s="616"/>
      <c r="E378" s="67"/>
      <c r="F378" s="67"/>
      <c r="G378" s="3"/>
      <c r="H378" s="128"/>
      <c r="I378" s="520"/>
      <c r="J378" s="520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  <c r="DP378" s="8"/>
      <c r="DQ378" s="8"/>
      <c r="DR378" s="8"/>
      <c r="DS378" s="8"/>
      <c r="DT378" s="8"/>
      <c r="DU378" s="8"/>
      <c r="DV378" s="8"/>
      <c r="DW378" s="8"/>
      <c r="DX378" s="8"/>
      <c r="DY378" s="8"/>
      <c r="DZ378" s="8"/>
      <c r="EA378" s="8"/>
      <c r="EB378" s="8"/>
      <c r="EC378" s="8"/>
      <c r="ED378" s="8"/>
      <c r="EE378" s="8"/>
      <c r="EF378" s="8"/>
      <c r="EG378" s="8"/>
      <c r="EH378" s="8"/>
      <c r="EI378" s="8"/>
      <c r="EJ378" s="8"/>
      <c r="EK378" s="8"/>
      <c r="EL378" s="8"/>
      <c r="EM378" s="8"/>
      <c r="EN378" s="8"/>
      <c r="EO378" s="8"/>
      <c r="EP378" s="8"/>
      <c r="EQ378" s="8"/>
      <c r="ER378" s="8"/>
      <c r="ES378" s="8"/>
      <c r="ET378" s="8"/>
      <c r="EU378" s="8"/>
      <c r="EV378" s="8"/>
      <c r="EW378" s="8"/>
      <c r="EX378" s="8"/>
      <c r="EY378" s="8"/>
      <c r="EZ378" s="8"/>
      <c r="FA378" s="8"/>
      <c r="FB378" s="8"/>
      <c r="FC378" s="8"/>
      <c r="FD378" s="8"/>
      <c r="FE378" s="8"/>
      <c r="FF378" s="8"/>
      <c r="FG378" s="8"/>
      <c r="FH378" s="8"/>
      <c r="FI378" s="8"/>
      <c r="FJ378" s="8"/>
      <c r="FK378" s="8"/>
      <c r="FL378" s="8"/>
      <c r="FM378" s="8"/>
      <c r="FN378" s="8"/>
      <c r="FO378" s="8"/>
      <c r="FP378" s="8"/>
      <c r="FQ378" s="8"/>
      <c r="FR378" s="8"/>
      <c r="FS378" s="8"/>
      <c r="FT378" s="8"/>
      <c r="FU378" s="8"/>
      <c r="FV378" s="8"/>
      <c r="FW378" s="8"/>
      <c r="FX378" s="8"/>
      <c r="FY378" s="8"/>
      <c r="FZ378" s="8"/>
      <c r="GA378" s="8"/>
      <c r="GB378" s="8"/>
      <c r="GC378" s="8"/>
      <c r="GD378" s="8"/>
      <c r="GE378" s="8"/>
      <c r="GF378" s="8"/>
      <c r="GG378" s="8"/>
      <c r="GH378" s="8"/>
      <c r="GI378" s="8"/>
      <c r="GJ378" s="8"/>
      <c r="GK378" s="8"/>
      <c r="GL378" s="8"/>
      <c r="GM378" s="8"/>
      <c r="GN378" s="8"/>
      <c r="GO378" s="8"/>
      <c r="GP378" s="8"/>
      <c r="GQ378" s="8"/>
      <c r="GR378" s="8"/>
      <c r="GS378" s="8"/>
      <c r="GT378" s="8"/>
      <c r="GU378" s="8"/>
      <c r="GV378" s="8"/>
      <c r="GW378" s="8"/>
      <c r="GX378" s="8"/>
      <c r="GY378" s="8"/>
      <c r="GZ378" s="8"/>
      <c r="HA378" s="8"/>
      <c r="HB378" s="8"/>
      <c r="HC378" s="8"/>
      <c r="HD378" s="8"/>
      <c r="HE378" s="8"/>
      <c r="HF378" s="8"/>
      <c r="HG378" s="8"/>
      <c r="HH378" s="8"/>
      <c r="HI378" s="8"/>
      <c r="HJ378" s="8"/>
      <c r="HK378" s="8"/>
      <c r="HL378" s="8"/>
      <c r="HM378" s="8"/>
      <c r="HN378" s="8"/>
      <c r="HO378" s="8"/>
      <c r="HP378" s="8"/>
      <c r="HQ378" s="8"/>
      <c r="HR378" s="8"/>
      <c r="HS378" s="8"/>
      <c r="HT378" s="8"/>
      <c r="HU378" s="8"/>
      <c r="HV378" s="8"/>
      <c r="HW378" s="8"/>
      <c r="HX378" s="8"/>
      <c r="HY378" s="8"/>
      <c r="HZ378" s="8"/>
      <c r="IA378" s="8"/>
      <c r="IB378" s="8"/>
      <c r="IC378" s="8"/>
      <c r="ID378" s="8"/>
      <c r="IE378" s="8"/>
      <c r="IF378" s="8"/>
      <c r="IG378" s="8"/>
      <c r="IH378" s="8"/>
      <c r="II378" s="8"/>
      <c r="IJ378" s="8"/>
      <c r="IK378" s="8"/>
      <c r="IL378" s="8"/>
      <c r="IM378" s="8"/>
      <c r="IN378" s="8"/>
      <c r="IO378" s="8"/>
      <c r="IP378" s="8"/>
      <c r="IQ378" s="8"/>
      <c r="IR378" s="8"/>
      <c r="IS378" s="8"/>
      <c r="IT378" s="8"/>
      <c r="IU378" s="8"/>
      <c r="IV378" s="8"/>
    </row>
    <row r="379" spans="1:256" s="25" customFormat="1">
      <c r="A379" s="617"/>
      <c r="B379" s="618"/>
      <c r="C379" s="67"/>
      <c r="D379" s="616"/>
      <c r="E379" s="67"/>
      <c r="F379" s="67"/>
      <c r="G379" s="3"/>
      <c r="H379" s="128"/>
      <c r="I379" s="520"/>
      <c r="J379" s="520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  <c r="DP379" s="8"/>
      <c r="DQ379" s="8"/>
      <c r="DR379" s="8"/>
      <c r="DS379" s="8"/>
      <c r="DT379" s="8"/>
      <c r="DU379" s="8"/>
      <c r="DV379" s="8"/>
      <c r="DW379" s="8"/>
      <c r="DX379" s="8"/>
      <c r="DY379" s="8"/>
      <c r="DZ379" s="8"/>
      <c r="EA379" s="8"/>
      <c r="EB379" s="8"/>
      <c r="EC379" s="8"/>
      <c r="ED379" s="8"/>
      <c r="EE379" s="8"/>
      <c r="EF379" s="8"/>
      <c r="EG379" s="8"/>
      <c r="EH379" s="8"/>
      <c r="EI379" s="8"/>
      <c r="EJ379" s="8"/>
      <c r="EK379" s="8"/>
      <c r="EL379" s="8"/>
      <c r="EM379" s="8"/>
      <c r="EN379" s="8"/>
      <c r="EO379" s="8"/>
      <c r="EP379" s="8"/>
      <c r="EQ379" s="8"/>
      <c r="ER379" s="8"/>
      <c r="ES379" s="8"/>
      <c r="ET379" s="8"/>
      <c r="EU379" s="8"/>
      <c r="EV379" s="8"/>
      <c r="EW379" s="8"/>
      <c r="EX379" s="8"/>
      <c r="EY379" s="8"/>
      <c r="EZ379" s="8"/>
      <c r="FA379" s="8"/>
      <c r="FB379" s="8"/>
      <c r="FC379" s="8"/>
      <c r="FD379" s="8"/>
      <c r="FE379" s="8"/>
      <c r="FF379" s="8"/>
      <c r="FG379" s="8"/>
      <c r="FH379" s="8"/>
      <c r="FI379" s="8"/>
      <c r="FJ379" s="8"/>
      <c r="FK379" s="8"/>
      <c r="FL379" s="8"/>
      <c r="FM379" s="8"/>
      <c r="FN379" s="8"/>
      <c r="FO379" s="8"/>
      <c r="FP379" s="8"/>
      <c r="FQ379" s="8"/>
      <c r="FR379" s="8"/>
      <c r="FS379" s="8"/>
      <c r="FT379" s="8"/>
      <c r="FU379" s="8"/>
      <c r="FV379" s="8"/>
      <c r="FW379" s="8"/>
      <c r="FX379" s="8"/>
      <c r="FY379" s="8"/>
      <c r="FZ379" s="8"/>
      <c r="GA379" s="8"/>
      <c r="GB379" s="8"/>
      <c r="GC379" s="8"/>
      <c r="GD379" s="8"/>
      <c r="GE379" s="8"/>
      <c r="GF379" s="8"/>
      <c r="GG379" s="8"/>
      <c r="GH379" s="8"/>
      <c r="GI379" s="8"/>
      <c r="GJ379" s="8"/>
      <c r="GK379" s="8"/>
      <c r="GL379" s="8"/>
      <c r="GM379" s="8"/>
      <c r="GN379" s="8"/>
      <c r="GO379" s="8"/>
      <c r="GP379" s="8"/>
      <c r="GQ379" s="8"/>
      <c r="GR379" s="8"/>
      <c r="GS379" s="8"/>
      <c r="GT379" s="8"/>
      <c r="GU379" s="8"/>
      <c r="GV379" s="8"/>
      <c r="GW379" s="8"/>
      <c r="GX379" s="8"/>
      <c r="GY379" s="8"/>
      <c r="GZ379" s="8"/>
      <c r="HA379" s="8"/>
      <c r="HB379" s="8"/>
      <c r="HC379" s="8"/>
      <c r="HD379" s="8"/>
      <c r="HE379" s="8"/>
      <c r="HF379" s="8"/>
      <c r="HG379" s="8"/>
      <c r="HH379" s="8"/>
      <c r="HI379" s="8"/>
      <c r="HJ379" s="8"/>
      <c r="HK379" s="8"/>
      <c r="HL379" s="8"/>
      <c r="HM379" s="8"/>
      <c r="HN379" s="8"/>
      <c r="HO379" s="8"/>
      <c r="HP379" s="8"/>
      <c r="HQ379" s="8"/>
      <c r="HR379" s="8"/>
      <c r="HS379" s="8"/>
      <c r="HT379" s="8"/>
      <c r="HU379" s="8"/>
      <c r="HV379" s="8"/>
      <c r="HW379" s="8"/>
      <c r="HX379" s="8"/>
      <c r="HY379" s="8"/>
      <c r="HZ379" s="8"/>
      <c r="IA379" s="8"/>
      <c r="IB379" s="8"/>
      <c r="IC379" s="8"/>
      <c r="ID379" s="8"/>
      <c r="IE379" s="8"/>
      <c r="IF379" s="8"/>
      <c r="IG379" s="8"/>
      <c r="IH379" s="8"/>
      <c r="II379" s="8"/>
      <c r="IJ379" s="8"/>
      <c r="IK379" s="8"/>
      <c r="IL379" s="8"/>
      <c r="IM379" s="8"/>
      <c r="IN379" s="8"/>
      <c r="IO379" s="8"/>
      <c r="IP379" s="8"/>
      <c r="IQ379" s="8"/>
      <c r="IR379" s="8"/>
      <c r="IS379" s="8"/>
      <c r="IT379" s="8"/>
      <c r="IU379" s="8"/>
      <c r="IV379" s="8"/>
    </row>
    <row r="380" spans="1:256" s="25" customFormat="1">
      <c r="A380" s="617"/>
      <c r="B380" s="618"/>
      <c r="C380" s="67"/>
      <c r="D380" s="616"/>
      <c r="E380" s="67"/>
      <c r="F380" s="67"/>
      <c r="G380" s="3"/>
      <c r="H380" s="128"/>
      <c r="I380" s="520"/>
      <c r="J380" s="520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  <c r="DP380" s="8"/>
      <c r="DQ380" s="8"/>
      <c r="DR380" s="8"/>
      <c r="DS380" s="8"/>
      <c r="DT380" s="8"/>
      <c r="DU380" s="8"/>
      <c r="DV380" s="8"/>
      <c r="DW380" s="8"/>
      <c r="DX380" s="8"/>
      <c r="DY380" s="8"/>
      <c r="DZ380" s="8"/>
      <c r="EA380" s="8"/>
      <c r="EB380" s="8"/>
      <c r="EC380" s="8"/>
      <c r="ED380" s="8"/>
      <c r="EE380" s="8"/>
      <c r="EF380" s="8"/>
      <c r="EG380" s="8"/>
      <c r="EH380" s="8"/>
      <c r="EI380" s="8"/>
      <c r="EJ380" s="8"/>
      <c r="EK380" s="8"/>
      <c r="EL380" s="8"/>
      <c r="EM380" s="8"/>
      <c r="EN380" s="8"/>
      <c r="EO380" s="8"/>
      <c r="EP380" s="8"/>
      <c r="EQ380" s="8"/>
      <c r="ER380" s="8"/>
      <c r="ES380" s="8"/>
      <c r="ET380" s="8"/>
      <c r="EU380" s="8"/>
      <c r="EV380" s="8"/>
      <c r="EW380" s="8"/>
      <c r="EX380" s="8"/>
      <c r="EY380" s="8"/>
      <c r="EZ380" s="8"/>
      <c r="FA380" s="8"/>
      <c r="FB380" s="8"/>
      <c r="FC380" s="8"/>
      <c r="FD380" s="8"/>
      <c r="FE380" s="8"/>
      <c r="FF380" s="8"/>
      <c r="FG380" s="8"/>
      <c r="FH380" s="8"/>
      <c r="FI380" s="8"/>
      <c r="FJ380" s="8"/>
      <c r="FK380" s="8"/>
      <c r="FL380" s="8"/>
      <c r="FM380" s="8"/>
      <c r="FN380" s="8"/>
      <c r="FO380" s="8"/>
      <c r="FP380" s="8"/>
      <c r="FQ380" s="8"/>
      <c r="FR380" s="8"/>
      <c r="FS380" s="8"/>
      <c r="FT380" s="8"/>
      <c r="FU380" s="8"/>
      <c r="FV380" s="8"/>
      <c r="FW380" s="8"/>
      <c r="FX380" s="8"/>
      <c r="FY380" s="8"/>
      <c r="FZ380" s="8"/>
      <c r="GA380" s="8"/>
      <c r="GB380" s="8"/>
      <c r="GC380" s="8"/>
      <c r="GD380" s="8"/>
      <c r="GE380" s="8"/>
      <c r="GF380" s="8"/>
      <c r="GG380" s="8"/>
      <c r="GH380" s="8"/>
      <c r="GI380" s="8"/>
      <c r="GJ380" s="8"/>
      <c r="GK380" s="8"/>
      <c r="GL380" s="8"/>
      <c r="GM380" s="8"/>
      <c r="GN380" s="8"/>
      <c r="GO380" s="8"/>
      <c r="GP380" s="8"/>
      <c r="GQ380" s="8"/>
      <c r="GR380" s="8"/>
      <c r="GS380" s="8"/>
      <c r="GT380" s="8"/>
      <c r="GU380" s="8"/>
      <c r="GV380" s="8"/>
      <c r="GW380" s="8"/>
      <c r="GX380" s="8"/>
      <c r="GY380" s="8"/>
      <c r="GZ380" s="8"/>
      <c r="HA380" s="8"/>
      <c r="HB380" s="8"/>
      <c r="HC380" s="8"/>
      <c r="HD380" s="8"/>
      <c r="HE380" s="8"/>
      <c r="HF380" s="8"/>
      <c r="HG380" s="8"/>
      <c r="HH380" s="8"/>
      <c r="HI380" s="8"/>
      <c r="HJ380" s="8"/>
      <c r="HK380" s="8"/>
      <c r="HL380" s="8"/>
      <c r="HM380" s="8"/>
      <c r="HN380" s="8"/>
      <c r="HO380" s="8"/>
      <c r="HP380" s="8"/>
      <c r="HQ380" s="8"/>
      <c r="HR380" s="8"/>
      <c r="HS380" s="8"/>
      <c r="HT380" s="8"/>
      <c r="HU380" s="8"/>
      <c r="HV380" s="8"/>
      <c r="HW380" s="8"/>
      <c r="HX380" s="8"/>
      <c r="HY380" s="8"/>
      <c r="HZ380" s="8"/>
      <c r="IA380" s="8"/>
      <c r="IB380" s="8"/>
      <c r="IC380" s="8"/>
      <c r="ID380" s="8"/>
      <c r="IE380" s="8"/>
      <c r="IF380" s="8"/>
      <c r="IG380" s="8"/>
      <c r="IH380" s="8"/>
      <c r="II380" s="8"/>
      <c r="IJ380" s="8"/>
      <c r="IK380" s="8"/>
      <c r="IL380" s="8"/>
      <c r="IM380" s="8"/>
      <c r="IN380" s="8"/>
      <c r="IO380" s="8"/>
      <c r="IP380" s="8"/>
      <c r="IQ380" s="8"/>
      <c r="IR380" s="8"/>
      <c r="IS380" s="8"/>
      <c r="IT380" s="8"/>
      <c r="IU380" s="8"/>
      <c r="IV380" s="8"/>
    </row>
    <row r="381" spans="1:256" s="25" customFormat="1">
      <c r="A381" s="617"/>
      <c r="B381" s="618"/>
      <c r="C381" s="67"/>
      <c r="D381" s="616"/>
      <c r="E381" s="67"/>
      <c r="F381" s="67"/>
      <c r="G381" s="3"/>
      <c r="H381" s="128"/>
      <c r="I381" s="520"/>
      <c r="J381" s="520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  <c r="FD381" s="8"/>
      <c r="FE381" s="8"/>
      <c r="FF381" s="8"/>
      <c r="FG381" s="8"/>
      <c r="FH381" s="8"/>
      <c r="FI381" s="8"/>
      <c r="FJ381" s="8"/>
      <c r="FK381" s="8"/>
      <c r="FL381" s="8"/>
      <c r="FM381" s="8"/>
      <c r="FN381" s="8"/>
      <c r="FO381" s="8"/>
      <c r="FP381" s="8"/>
      <c r="FQ381" s="8"/>
      <c r="FR381" s="8"/>
      <c r="FS381" s="8"/>
      <c r="FT381" s="8"/>
      <c r="FU381" s="8"/>
      <c r="FV381" s="8"/>
      <c r="FW381" s="8"/>
      <c r="FX381" s="8"/>
      <c r="FY381" s="8"/>
      <c r="FZ381" s="8"/>
      <c r="GA381" s="8"/>
      <c r="GB381" s="8"/>
      <c r="GC381" s="8"/>
      <c r="GD381" s="8"/>
      <c r="GE381" s="8"/>
      <c r="GF381" s="8"/>
      <c r="GG381" s="8"/>
      <c r="GH381" s="8"/>
      <c r="GI381" s="8"/>
      <c r="GJ381" s="8"/>
      <c r="GK381" s="8"/>
      <c r="GL381" s="8"/>
      <c r="GM381" s="8"/>
      <c r="GN381" s="8"/>
      <c r="GO381" s="8"/>
      <c r="GP381" s="8"/>
      <c r="GQ381" s="8"/>
      <c r="GR381" s="8"/>
      <c r="GS381" s="8"/>
      <c r="GT381" s="8"/>
      <c r="GU381" s="8"/>
      <c r="GV381" s="8"/>
      <c r="GW381" s="8"/>
      <c r="GX381" s="8"/>
      <c r="GY381" s="8"/>
      <c r="GZ381" s="8"/>
      <c r="HA381" s="8"/>
      <c r="HB381" s="8"/>
      <c r="HC381" s="8"/>
      <c r="HD381" s="8"/>
      <c r="HE381" s="8"/>
      <c r="HF381" s="8"/>
      <c r="HG381" s="8"/>
      <c r="HH381" s="8"/>
      <c r="HI381" s="8"/>
      <c r="HJ381" s="8"/>
      <c r="HK381" s="8"/>
      <c r="HL381" s="8"/>
      <c r="HM381" s="8"/>
      <c r="HN381" s="8"/>
      <c r="HO381" s="8"/>
      <c r="HP381" s="8"/>
      <c r="HQ381" s="8"/>
      <c r="HR381" s="8"/>
      <c r="HS381" s="8"/>
      <c r="HT381" s="8"/>
      <c r="HU381" s="8"/>
      <c r="HV381" s="8"/>
      <c r="HW381" s="8"/>
      <c r="HX381" s="8"/>
      <c r="HY381" s="8"/>
      <c r="HZ381" s="8"/>
      <c r="IA381" s="8"/>
      <c r="IB381" s="8"/>
      <c r="IC381" s="8"/>
      <c r="ID381" s="8"/>
      <c r="IE381" s="8"/>
      <c r="IF381" s="8"/>
      <c r="IG381" s="8"/>
      <c r="IH381" s="8"/>
      <c r="II381" s="8"/>
      <c r="IJ381" s="8"/>
      <c r="IK381" s="8"/>
      <c r="IL381" s="8"/>
      <c r="IM381" s="8"/>
      <c r="IN381" s="8"/>
      <c r="IO381" s="8"/>
      <c r="IP381" s="8"/>
      <c r="IQ381" s="8"/>
      <c r="IR381" s="8"/>
      <c r="IS381" s="8"/>
      <c r="IT381" s="8"/>
      <c r="IU381" s="8"/>
      <c r="IV381" s="8"/>
    </row>
    <row r="382" spans="1:256" s="25" customFormat="1">
      <c r="A382" s="644"/>
      <c r="B382" s="645"/>
      <c r="C382" s="70"/>
      <c r="D382" s="646"/>
      <c r="E382" s="70"/>
      <c r="F382" s="70"/>
      <c r="G382" s="3"/>
      <c r="H382" s="128"/>
      <c r="I382" s="520"/>
      <c r="J382" s="520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  <c r="DP382" s="8"/>
      <c r="DQ382" s="8"/>
      <c r="DR382" s="8"/>
      <c r="DS382" s="8"/>
      <c r="DT382" s="8"/>
      <c r="DU382" s="8"/>
      <c r="DV382" s="8"/>
      <c r="DW382" s="8"/>
      <c r="DX382" s="8"/>
      <c r="DY382" s="8"/>
      <c r="DZ382" s="8"/>
      <c r="EA382" s="8"/>
      <c r="EB382" s="8"/>
      <c r="EC382" s="8"/>
      <c r="ED382" s="8"/>
      <c r="EE382" s="8"/>
      <c r="EF382" s="8"/>
      <c r="EG382" s="8"/>
      <c r="EH382" s="8"/>
      <c r="EI382" s="8"/>
      <c r="EJ382" s="8"/>
      <c r="EK382" s="8"/>
      <c r="EL382" s="8"/>
      <c r="EM382" s="8"/>
      <c r="EN382" s="8"/>
      <c r="EO382" s="8"/>
      <c r="EP382" s="8"/>
      <c r="EQ382" s="8"/>
      <c r="ER382" s="8"/>
      <c r="ES382" s="8"/>
      <c r="ET382" s="8"/>
      <c r="EU382" s="8"/>
      <c r="EV382" s="8"/>
      <c r="EW382" s="8"/>
      <c r="EX382" s="8"/>
      <c r="EY382" s="8"/>
      <c r="EZ382" s="8"/>
      <c r="FA382" s="8"/>
      <c r="FB382" s="8"/>
      <c r="FC382" s="8"/>
      <c r="FD382" s="8"/>
      <c r="FE382" s="8"/>
      <c r="FF382" s="8"/>
      <c r="FG382" s="8"/>
      <c r="FH382" s="8"/>
      <c r="FI382" s="8"/>
      <c r="FJ382" s="8"/>
      <c r="FK382" s="8"/>
      <c r="FL382" s="8"/>
      <c r="FM382" s="8"/>
      <c r="FN382" s="8"/>
      <c r="FO382" s="8"/>
      <c r="FP382" s="8"/>
      <c r="FQ382" s="8"/>
      <c r="FR382" s="8"/>
      <c r="FS382" s="8"/>
      <c r="FT382" s="8"/>
      <c r="FU382" s="8"/>
      <c r="FV382" s="8"/>
      <c r="FW382" s="8"/>
      <c r="FX382" s="8"/>
      <c r="FY382" s="8"/>
      <c r="FZ382" s="8"/>
      <c r="GA382" s="8"/>
      <c r="GB382" s="8"/>
      <c r="GC382" s="8"/>
      <c r="GD382" s="8"/>
      <c r="GE382" s="8"/>
      <c r="GF382" s="8"/>
      <c r="GG382" s="8"/>
      <c r="GH382" s="8"/>
      <c r="GI382" s="8"/>
      <c r="GJ382" s="8"/>
      <c r="GK382" s="8"/>
      <c r="GL382" s="8"/>
      <c r="GM382" s="8"/>
      <c r="GN382" s="8"/>
      <c r="GO382" s="8"/>
      <c r="GP382" s="8"/>
      <c r="GQ382" s="8"/>
      <c r="GR382" s="8"/>
      <c r="GS382" s="8"/>
      <c r="GT382" s="8"/>
      <c r="GU382" s="8"/>
      <c r="GV382" s="8"/>
      <c r="GW382" s="8"/>
      <c r="GX382" s="8"/>
      <c r="GY382" s="8"/>
      <c r="GZ382" s="8"/>
      <c r="HA382" s="8"/>
      <c r="HB382" s="8"/>
      <c r="HC382" s="8"/>
      <c r="HD382" s="8"/>
      <c r="HE382" s="8"/>
      <c r="HF382" s="8"/>
      <c r="HG382" s="8"/>
      <c r="HH382" s="8"/>
      <c r="HI382" s="8"/>
      <c r="HJ382" s="8"/>
      <c r="HK382" s="8"/>
      <c r="HL382" s="8"/>
      <c r="HM382" s="8"/>
      <c r="HN382" s="8"/>
      <c r="HO382" s="8"/>
      <c r="HP382" s="8"/>
      <c r="HQ382" s="8"/>
      <c r="HR382" s="8"/>
      <c r="HS382" s="8"/>
      <c r="HT382" s="8"/>
      <c r="HU382" s="8"/>
      <c r="HV382" s="8"/>
      <c r="HW382" s="8"/>
      <c r="HX382" s="8"/>
      <c r="HY382" s="8"/>
      <c r="HZ382" s="8"/>
      <c r="IA382" s="8"/>
      <c r="IB382" s="8"/>
      <c r="IC382" s="8"/>
      <c r="ID382" s="8"/>
      <c r="IE382" s="8"/>
      <c r="IF382" s="8"/>
      <c r="IG382" s="8"/>
      <c r="IH382" s="8"/>
      <c r="II382" s="8"/>
      <c r="IJ382" s="8"/>
      <c r="IK382" s="8"/>
      <c r="IL382" s="8"/>
      <c r="IM382" s="8"/>
      <c r="IN382" s="8"/>
      <c r="IO382" s="8"/>
      <c r="IP382" s="8"/>
      <c r="IQ382" s="8"/>
      <c r="IR382" s="8"/>
      <c r="IS382" s="8"/>
      <c r="IT382" s="8"/>
      <c r="IU382" s="8"/>
      <c r="IV382" s="8"/>
    </row>
    <row r="383" spans="1:256" s="25" customFormat="1">
      <c r="A383" s="617"/>
      <c r="B383" s="618"/>
      <c r="C383" s="67"/>
      <c r="D383" s="616"/>
      <c r="E383" s="67"/>
      <c r="F383" s="67"/>
      <c r="G383" s="3"/>
      <c r="H383" s="128"/>
      <c r="I383" s="520"/>
      <c r="J383" s="520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  <c r="DI383" s="8"/>
      <c r="DJ383" s="8"/>
      <c r="DK383" s="8"/>
      <c r="DL383" s="8"/>
      <c r="DM383" s="8"/>
      <c r="DN383" s="8"/>
      <c r="DO383" s="8"/>
      <c r="DP383" s="8"/>
      <c r="DQ383" s="8"/>
      <c r="DR383" s="8"/>
      <c r="DS383" s="8"/>
      <c r="DT383" s="8"/>
      <c r="DU383" s="8"/>
      <c r="DV383" s="8"/>
      <c r="DW383" s="8"/>
      <c r="DX383" s="8"/>
      <c r="DY383" s="8"/>
      <c r="DZ383" s="8"/>
      <c r="EA383" s="8"/>
      <c r="EB383" s="8"/>
      <c r="EC383" s="8"/>
      <c r="ED383" s="8"/>
      <c r="EE383" s="8"/>
      <c r="EF383" s="8"/>
      <c r="EG383" s="8"/>
      <c r="EH383" s="8"/>
      <c r="EI383" s="8"/>
      <c r="EJ383" s="8"/>
      <c r="EK383" s="8"/>
      <c r="EL383" s="8"/>
      <c r="EM383" s="8"/>
      <c r="EN383" s="8"/>
      <c r="EO383" s="8"/>
      <c r="EP383" s="8"/>
      <c r="EQ383" s="8"/>
      <c r="ER383" s="8"/>
      <c r="ES383" s="8"/>
      <c r="ET383" s="8"/>
      <c r="EU383" s="8"/>
      <c r="EV383" s="8"/>
      <c r="EW383" s="8"/>
      <c r="EX383" s="8"/>
      <c r="EY383" s="8"/>
      <c r="EZ383" s="8"/>
      <c r="FA383" s="8"/>
      <c r="FB383" s="8"/>
      <c r="FC383" s="8"/>
      <c r="FD383" s="8"/>
      <c r="FE383" s="8"/>
      <c r="FF383" s="8"/>
      <c r="FG383" s="8"/>
      <c r="FH383" s="8"/>
      <c r="FI383" s="8"/>
      <c r="FJ383" s="8"/>
      <c r="FK383" s="8"/>
      <c r="FL383" s="8"/>
      <c r="FM383" s="8"/>
      <c r="FN383" s="8"/>
      <c r="FO383" s="8"/>
      <c r="FP383" s="8"/>
      <c r="FQ383" s="8"/>
      <c r="FR383" s="8"/>
      <c r="FS383" s="8"/>
      <c r="FT383" s="8"/>
      <c r="FU383" s="8"/>
      <c r="FV383" s="8"/>
      <c r="FW383" s="8"/>
      <c r="FX383" s="8"/>
      <c r="FY383" s="8"/>
      <c r="FZ383" s="8"/>
      <c r="GA383" s="8"/>
      <c r="GB383" s="8"/>
      <c r="GC383" s="8"/>
      <c r="GD383" s="8"/>
      <c r="GE383" s="8"/>
      <c r="GF383" s="8"/>
      <c r="GG383" s="8"/>
      <c r="GH383" s="8"/>
      <c r="GI383" s="8"/>
      <c r="GJ383" s="8"/>
      <c r="GK383" s="8"/>
      <c r="GL383" s="8"/>
      <c r="GM383" s="8"/>
      <c r="GN383" s="8"/>
      <c r="GO383" s="8"/>
      <c r="GP383" s="8"/>
      <c r="GQ383" s="8"/>
      <c r="GR383" s="8"/>
      <c r="GS383" s="8"/>
      <c r="GT383" s="8"/>
      <c r="GU383" s="8"/>
      <c r="GV383" s="8"/>
      <c r="GW383" s="8"/>
      <c r="GX383" s="8"/>
      <c r="GY383" s="8"/>
      <c r="GZ383" s="8"/>
      <c r="HA383" s="8"/>
      <c r="HB383" s="8"/>
      <c r="HC383" s="8"/>
      <c r="HD383" s="8"/>
      <c r="HE383" s="8"/>
      <c r="HF383" s="8"/>
      <c r="HG383" s="8"/>
      <c r="HH383" s="8"/>
      <c r="HI383" s="8"/>
      <c r="HJ383" s="8"/>
      <c r="HK383" s="8"/>
      <c r="HL383" s="8"/>
      <c r="HM383" s="8"/>
      <c r="HN383" s="8"/>
      <c r="HO383" s="8"/>
      <c r="HP383" s="8"/>
      <c r="HQ383" s="8"/>
      <c r="HR383" s="8"/>
      <c r="HS383" s="8"/>
      <c r="HT383" s="8"/>
      <c r="HU383" s="8"/>
      <c r="HV383" s="8"/>
      <c r="HW383" s="8"/>
      <c r="HX383" s="8"/>
      <c r="HY383" s="8"/>
      <c r="HZ383" s="8"/>
      <c r="IA383" s="8"/>
      <c r="IB383" s="8"/>
      <c r="IC383" s="8"/>
      <c r="ID383" s="8"/>
      <c r="IE383" s="8"/>
      <c r="IF383" s="8"/>
      <c r="IG383" s="8"/>
      <c r="IH383" s="8"/>
      <c r="II383" s="8"/>
      <c r="IJ383" s="8"/>
      <c r="IK383" s="8"/>
      <c r="IL383" s="8"/>
      <c r="IM383" s="8"/>
      <c r="IN383" s="8"/>
      <c r="IO383" s="8"/>
      <c r="IP383" s="8"/>
      <c r="IQ383" s="8"/>
      <c r="IR383" s="8"/>
      <c r="IS383" s="8"/>
      <c r="IT383" s="8"/>
      <c r="IU383" s="8"/>
      <c r="IV383" s="8"/>
    </row>
    <row r="384" spans="1:256" s="25" customFormat="1">
      <c r="A384" s="617"/>
      <c r="B384" s="618"/>
      <c r="C384" s="67"/>
      <c r="D384" s="616"/>
      <c r="E384" s="647"/>
      <c r="F384" s="67"/>
      <c r="G384" s="3"/>
      <c r="H384" s="128"/>
      <c r="I384" s="520"/>
      <c r="J384" s="520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  <c r="DP384" s="8"/>
      <c r="DQ384" s="8"/>
      <c r="DR384" s="8"/>
      <c r="DS384" s="8"/>
      <c r="DT384" s="8"/>
      <c r="DU384" s="8"/>
      <c r="DV384" s="8"/>
      <c r="DW384" s="8"/>
      <c r="DX384" s="8"/>
      <c r="DY384" s="8"/>
      <c r="DZ384" s="8"/>
      <c r="EA384" s="8"/>
      <c r="EB384" s="8"/>
      <c r="EC384" s="8"/>
      <c r="ED384" s="8"/>
      <c r="EE384" s="8"/>
      <c r="EF384" s="8"/>
      <c r="EG384" s="8"/>
      <c r="EH384" s="8"/>
      <c r="EI384" s="8"/>
      <c r="EJ384" s="8"/>
      <c r="EK384" s="8"/>
      <c r="EL384" s="8"/>
      <c r="EM384" s="8"/>
      <c r="EN384" s="8"/>
      <c r="EO384" s="8"/>
      <c r="EP384" s="8"/>
      <c r="EQ384" s="8"/>
      <c r="ER384" s="8"/>
      <c r="ES384" s="8"/>
      <c r="ET384" s="8"/>
      <c r="EU384" s="8"/>
      <c r="EV384" s="8"/>
      <c r="EW384" s="8"/>
      <c r="EX384" s="8"/>
      <c r="EY384" s="8"/>
      <c r="EZ384" s="8"/>
      <c r="FA384" s="8"/>
      <c r="FB384" s="8"/>
      <c r="FC384" s="8"/>
      <c r="FD384" s="8"/>
      <c r="FE384" s="8"/>
      <c r="FF384" s="8"/>
      <c r="FG384" s="8"/>
      <c r="FH384" s="8"/>
      <c r="FI384" s="8"/>
      <c r="FJ384" s="8"/>
      <c r="FK384" s="8"/>
      <c r="FL384" s="8"/>
      <c r="FM384" s="8"/>
      <c r="FN384" s="8"/>
      <c r="FO384" s="8"/>
      <c r="FP384" s="8"/>
      <c r="FQ384" s="8"/>
      <c r="FR384" s="8"/>
      <c r="FS384" s="8"/>
      <c r="FT384" s="8"/>
      <c r="FU384" s="8"/>
      <c r="FV384" s="8"/>
      <c r="FW384" s="8"/>
      <c r="FX384" s="8"/>
      <c r="FY384" s="8"/>
      <c r="FZ384" s="8"/>
      <c r="GA384" s="8"/>
      <c r="GB384" s="8"/>
      <c r="GC384" s="8"/>
      <c r="GD384" s="8"/>
      <c r="GE384" s="8"/>
      <c r="GF384" s="8"/>
      <c r="GG384" s="8"/>
      <c r="GH384" s="8"/>
      <c r="GI384" s="8"/>
      <c r="GJ384" s="8"/>
      <c r="GK384" s="8"/>
      <c r="GL384" s="8"/>
      <c r="GM384" s="8"/>
      <c r="GN384" s="8"/>
      <c r="GO384" s="8"/>
      <c r="GP384" s="8"/>
      <c r="GQ384" s="8"/>
      <c r="GR384" s="8"/>
      <c r="GS384" s="8"/>
      <c r="GT384" s="8"/>
      <c r="GU384" s="8"/>
      <c r="GV384" s="8"/>
      <c r="GW384" s="8"/>
      <c r="GX384" s="8"/>
      <c r="GY384" s="8"/>
      <c r="GZ384" s="8"/>
      <c r="HA384" s="8"/>
      <c r="HB384" s="8"/>
      <c r="HC384" s="8"/>
      <c r="HD384" s="8"/>
      <c r="HE384" s="8"/>
      <c r="HF384" s="8"/>
      <c r="HG384" s="8"/>
      <c r="HH384" s="8"/>
      <c r="HI384" s="8"/>
      <c r="HJ384" s="8"/>
      <c r="HK384" s="8"/>
      <c r="HL384" s="8"/>
      <c r="HM384" s="8"/>
      <c r="HN384" s="8"/>
      <c r="HO384" s="8"/>
      <c r="HP384" s="8"/>
      <c r="HQ384" s="8"/>
      <c r="HR384" s="8"/>
      <c r="HS384" s="8"/>
      <c r="HT384" s="8"/>
      <c r="HU384" s="8"/>
      <c r="HV384" s="8"/>
      <c r="HW384" s="8"/>
      <c r="HX384" s="8"/>
      <c r="HY384" s="8"/>
      <c r="HZ384" s="8"/>
      <c r="IA384" s="8"/>
      <c r="IB384" s="8"/>
      <c r="IC384" s="8"/>
      <c r="ID384" s="8"/>
      <c r="IE384" s="8"/>
      <c r="IF384" s="8"/>
      <c r="IG384" s="8"/>
      <c r="IH384" s="8"/>
      <c r="II384" s="8"/>
      <c r="IJ384" s="8"/>
      <c r="IK384" s="8"/>
      <c r="IL384" s="8"/>
      <c r="IM384" s="8"/>
      <c r="IN384" s="8"/>
      <c r="IO384" s="8"/>
      <c r="IP384" s="8"/>
      <c r="IQ384" s="8"/>
      <c r="IR384" s="8"/>
      <c r="IS384" s="8"/>
      <c r="IT384" s="8"/>
      <c r="IU384" s="8"/>
      <c r="IV384" s="8"/>
    </row>
    <row r="385" spans="1:256" s="25" customFormat="1">
      <c r="A385" s="648"/>
      <c r="B385" s="638"/>
      <c r="C385" s="100"/>
      <c r="D385" s="627"/>
      <c r="E385" s="100"/>
      <c r="F385" s="100"/>
      <c r="G385" s="3"/>
      <c r="H385" s="128"/>
      <c r="I385" s="520"/>
      <c r="J385" s="520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  <c r="DP385" s="8"/>
      <c r="DQ385" s="8"/>
      <c r="DR385" s="8"/>
      <c r="DS385" s="8"/>
      <c r="DT385" s="8"/>
      <c r="DU385" s="8"/>
      <c r="DV385" s="8"/>
      <c r="DW385" s="8"/>
      <c r="DX385" s="8"/>
      <c r="DY385" s="8"/>
      <c r="DZ385" s="8"/>
      <c r="EA385" s="8"/>
      <c r="EB385" s="8"/>
      <c r="EC385" s="8"/>
      <c r="ED385" s="8"/>
      <c r="EE385" s="8"/>
      <c r="EF385" s="8"/>
      <c r="EG385" s="8"/>
      <c r="EH385" s="8"/>
      <c r="EI385" s="8"/>
      <c r="EJ385" s="8"/>
      <c r="EK385" s="8"/>
      <c r="EL385" s="8"/>
      <c r="EM385" s="8"/>
      <c r="EN385" s="8"/>
      <c r="EO385" s="8"/>
      <c r="EP385" s="8"/>
      <c r="EQ385" s="8"/>
      <c r="ER385" s="8"/>
      <c r="ES385" s="8"/>
      <c r="ET385" s="8"/>
      <c r="EU385" s="8"/>
      <c r="EV385" s="8"/>
      <c r="EW385" s="8"/>
      <c r="EX385" s="8"/>
      <c r="EY385" s="8"/>
      <c r="EZ385" s="8"/>
      <c r="FA385" s="8"/>
      <c r="FB385" s="8"/>
      <c r="FC385" s="8"/>
      <c r="FD385" s="8"/>
      <c r="FE385" s="8"/>
      <c r="FF385" s="8"/>
      <c r="FG385" s="8"/>
      <c r="FH385" s="8"/>
      <c r="FI385" s="8"/>
      <c r="FJ385" s="8"/>
      <c r="FK385" s="8"/>
      <c r="FL385" s="8"/>
      <c r="FM385" s="8"/>
      <c r="FN385" s="8"/>
      <c r="FO385" s="8"/>
      <c r="FP385" s="8"/>
      <c r="FQ385" s="8"/>
      <c r="FR385" s="8"/>
      <c r="FS385" s="8"/>
      <c r="FT385" s="8"/>
      <c r="FU385" s="8"/>
      <c r="FV385" s="8"/>
      <c r="FW385" s="8"/>
      <c r="FX385" s="8"/>
      <c r="FY385" s="8"/>
      <c r="FZ385" s="8"/>
      <c r="GA385" s="8"/>
      <c r="GB385" s="8"/>
      <c r="GC385" s="8"/>
      <c r="GD385" s="8"/>
      <c r="GE385" s="8"/>
      <c r="GF385" s="8"/>
      <c r="GG385" s="8"/>
      <c r="GH385" s="8"/>
      <c r="GI385" s="8"/>
      <c r="GJ385" s="8"/>
      <c r="GK385" s="8"/>
      <c r="GL385" s="8"/>
      <c r="GM385" s="8"/>
      <c r="GN385" s="8"/>
      <c r="GO385" s="8"/>
      <c r="GP385" s="8"/>
      <c r="GQ385" s="8"/>
      <c r="GR385" s="8"/>
      <c r="GS385" s="8"/>
      <c r="GT385" s="8"/>
      <c r="GU385" s="8"/>
      <c r="GV385" s="8"/>
      <c r="GW385" s="8"/>
      <c r="GX385" s="8"/>
      <c r="GY385" s="8"/>
      <c r="GZ385" s="8"/>
      <c r="HA385" s="8"/>
      <c r="HB385" s="8"/>
      <c r="HC385" s="8"/>
      <c r="HD385" s="8"/>
      <c r="HE385" s="8"/>
      <c r="HF385" s="8"/>
      <c r="HG385" s="8"/>
      <c r="HH385" s="8"/>
      <c r="HI385" s="8"/>
      <c r="HJ385" s="8"/>
      <c r="HK385" s="8"/>
      <c r="HL385" s="8"/>
      <c r="HM385" s="8"/>
      <c r="HN385" s="8"/>
      <c r="HO385" s="8"/>
      <c r="HP385" s="8"/>
      <c r="HQ385" s="8"/>
      <c r="HR385" s="8"/>
      <c r="HS385" s="8"/>
      <c r="HT385" s="8"/>
      <c r="HU385" s="8"/>
      <c r="HV385" s="8"/>
      <c r="HW385" s="8"/>
      <c r="HX385" s="8"/>
      <c r="HY385" s="8"/>
      <c r="HZ385" s="8"/>
      <c r="IA385" s="8"/>
      <c r="IB385" s="8"/>
      <c r="IC385" s="8"/>
      <c r="ID385" s="8"/>
      <c r="IE385" s="8"/>
      <c r="IF385" s="8"/>
      <c r="IG385" s="8"/>
      <c r="IH385" s="8"/>
      <c r="II385" s="8"/>
      <c r="IJ385" s="8"/>
      <c r="IK385" s="8"/>
      <c r="IL385" s="8"/>
      <c r="IM385" s="8"/>
      <c r="IN385" s="8"/>
      <c r="IO385" s="8"/>
      <c r="IP385" s="8"/>
      <c r="IQ385" s="8"/>
      <c r="IR385" s="8"/>
      <c r="IS385" s="8"/>
      <c r="IT385" s="8"/>
      <c r="IU385" s="8"/>
      <c r="IV385" s="8"/>
    </row>
    <row r="386" spans="1:256" s="25" customFormat="1">
      <c r="A386" s="648"/>
      <c r="B386" s="638"/>
      <c r="C386" s="100"/>
      <c r="D386" s="627"/>
      <c r="E386" s="100"/>
      <c r="F386" s="100"/>
      <c r="G386" s="3"/>
      <c r="H386" s="128"/>
      <c r="I386" s="520"/>
      <c r="J386" s="520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  <c r="DP386" s="8"/>
      <c r="DQ386" s="8"/>
      <c r="DR386" s="8"/>
      <c r="DS386" s="8"/>
      <c r="DT386" s="8"/>
      <c r="DU386" s="8"/>
      <c r="DV386" s="8"/>
      <c r="DW386" s="8"/>
      <c r="DX386" s="8"/>
      <c r="DY386" s="8"/>
      <c r="DZ386" s="8"/>
      <c r="EA386" s="8"/>
      <c r="EB386" s="8"/>
      <c r="EC386" s="8"/>
      <c r="ED386" s="8"/>
      <c r="EE386" s="8"/>
      <c r="EF386" s="8"/>
      <c r="EG386" s="8"/>
      <c r="EH386" s="8"/>
      <c r="EI386" s="8"/>
      <c r="EJ386" s="8"/>
      <c r="EK386" s="8"/>
      <c r="EL386" s="8"/>
      <c r="EM386" s="8"/>
      <c r="EN386" s="8"/>
      <c r="EO386" s="8"/>
      <c r="EP386" s="8"/>
      <c r="EQ386" s="8"/>
      <c r="ER386" s="8"/>
      <c r="ES386" s="8"/>
      <c r="ET386" s="8"/>
      <c r="EU386" s="8"/>
      <c r="EV386" s="8"/>
      <c r="EW386" s="8"/>
      <c r="EX386" s="8"/>
      <c r="EY386" s="8"/>
      <c r="EZ386" s="8"/>
      <c r="FA386" s="8"/>
      <c r="FB386" s="8"/>
      <c r="FC386" s="8"/>
      <c r="FD386" s="8"/>
      <c r="FE386" s="8"/>
      <c r="FF386" s="8"/>
      <c r="FG386" s="8"/>
      <c r="FH386" s="8"/>
      <c r="FI386" s="8"/>
      <c r="FJ386" s="8"/>
      <c r="FK386" s="8"/>
      <c r="FL386" s="8"/>
      <c r="FM386" s="8"/>
      <c r="FN386" s="8"/>
      <c r="FO386" s="8"/>
      <c r="FP386" s="8"/>
      <c r="FQ386" s="8"/>
      <c r="FR386" s="8"/>
      <c r="FS386" s="8"/>
      <c r="FT386" s="8"/>
      <c r="FU386" s="8"/>
      <c r="FV386" s="8"/>
      <c r="FW386" s="8"/>
      <c r="FX386" s="8"/>
      <c r="FY386" s="8"/>
      <c r="FZ386" s="8"/>
      <c r="GA386" s="8"/>
      <c r="GB386" s="8"/>
      <c r="GC386" s="8"/>
      <c r="GD386" s="8"/>
      <c r="GE386" s="8"/>
      <c r="GF386" s="8"/>
      <c r="GG386" s="8"/>
      <c r="GH386" s="8"/>
      <c r="GI386" s="8"/>
      <c r="GJ386" s="8"/>
      <c r="GK386" s="8"/>
      <c r="GL386" s="8"/>
      <c r="GM386" s="8"/>
      <c r="GN386" s="8"/>
      <c r="GO386" s="8"/>
      <c r="GP386" s="8"/>
      <c r="GQ386" s="8"/>
      <c r="GR386" s="8"/>
      <c r="GS386" s="8"/>
      <c r="GT386" s="8"/>
      <c r="GU386" s="8"/>
      <c r="GV386" s="8"/>
      <c r="GW386" s="8"/>
      <c r="GX386" s="8"/>
      <c r="GY386" s="8"/>
      <c r="GZ386" s="8"/>
      <c r="HA386" s="8"/>
      <c r="HB386" s="8"/>
      <c r="HC386" s="8"/>
      <c r="HD386" s="8"/>
      <c r="HE386" s="8"/>
      <c r="HF386" s="8"/>
      <c r="HG386" s="8"/>
      <c r="HH386" s="8"/>
      <c r="HI386" s="8"/>
      <c r="HJ386" s="8"/>
      <c r="HK386" s="8"/>
      <c r="HL386" s="8"/>
      <c r="HM386" s="8"/>
      <c r="HN386" s="8"/>
      <c r="HO386" s="8"/>
      <c r="HP386" s="8"/>
      <c r="HQ386" s="8"/>
      <c r="HR386" s="8"/>
      <c r="HS386" s="8"/>
      <c r="HT386" s="8"/>
      <c r="HU386" s="8"/>
      <c r="HV386" s="8"/>
      <c r="HW386" s="8"/>
      <c r="HX386" s="8"/>
      <c r="HY386" s="8"/>
      <c r="HZ386" s="8"/>
      <c r="IA386" s="8"/>
      <c r="IB386" s="8"/>
      <c r="IC386" s="8"/>
      <c r="ID386" s="8"/>
      <c r="IE386" s="8"/>
      <c r="IF386" s="8"/>
      <c r="IG386" s="8"/>
      <c r="IH386" s="8"/>
      <c r="II386" s="8"/>
      <c r="IJ386" s="8"/>
      <c r="IK386" s="8"/>
      <c r="IL386" s="8"/>
      <c r="IM386" s="8"/>
      <c r="IN386" s="8"/>
      <c r="IO386" s="8"/>
      <c r="IP386" s="8"/>
      <c r="IQ386" s="8"/>
      <c r="IR386" s="8"/>
      <c r="IS386" s="8"/>
      <c r="IT386" s="8"/>
      <c r="IU386" s="8"/>
      <c r="IV386" s="8"/>
    </row>
    <row r="387" spans="1:256" s="25" customFormat="1">
      <c r="A387" s="648"/>
      <c r="B387" s="649"/>
      <c r="C387" s="100"/>
      <c r="D387" s="627"/>
      <c r="E387" s="100"/>
      <c r="F387" s="100"/>
      <c r="G387" s="3"/>
      <c r="H387" s="128"/>
      <c r="I387" s="520"/>
      <c r="J387" s="520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  <c r="DI387" s="8"/>
      <c r="DJ387" s="8"/>
      <c r="DK387" s="8"/>
      <c r="DL387" s="8"/>
      <c r="DM387" s="8"/>
      <c r="DN387" s="8"/>
      <c r="DO387" s="8"/>
      <c r="DP387" s="8"/>
      <c r="DQ387" s="8"/>
      <c r="DR387" s="8"/>
      <c r="DS387" s="8"/>
      <c r="DT387" s="8"/>
      <c r="DU387" s="8"/>
      <c r="DV387" s="8"/>
      <c r="DW387" s="8"/>
      <c r="DX387" s="8"/>
      <c r="DY387" s="8"/>
      <c r="DZ387" s="8"/>
      <c r="EA387" s="8"/>
      <c r="EB387" s="8"/>
      <c r="EC387" s="8"/>
      <c r="ED387" s="8"/>
      <c r="EE387" s="8"/>
      <c r="EF387" s="8"/>
      <c r="EG387" s="8"/>
      <c r="EH387" s="8"/>
      <c r="EI387" s="8"/>
      <c r="EJ387" s="8"/>
      <c r="EK387" s="8"/>
      <c r="EL387" s="8"/>
      <c r="EM387" s="8"/>
      <c r="EN387" s="8"/>
      <c r="EO387" s="8"/>
      <c r="EP387" s="8"/>
      <c r="EQ387" s="8"/>
      <c r="ER387" s="8"/>
      <c r="ES387" s="8"/>
      <c r="ET387" s="8"/>
      <c r="EU387" s="8"/>
      <c r="EV387" s="8"/>
      <c r="EW387" s="8"/>
      <c r="EX387" s="8"/>
      <c r="EY387" s="8"/>
      <c r="EZ387" s="8"/>
      <c r="FA387" s="8"/>
      <c r="FB387" s="8"/>
      <c r="FC387" s="8"/>
      <c r="FD387" s="8"/>
      <c r="FE387" s="8"/>
      <c r="FF387" s="8"/>
      <c r="FG387" s="8"/>
      <c r="FH387" s="8"/>
      <c r="FI387" s="8"/>
      <c r="FJ387" s="8"/>
      <c r="FK387" s="8"/>
      <c r="FL387" s="8"/>
      <c r="FM387" s="8"/>
      <c r="FN387" s="8"/>
      <c r="FO387" s="8"/>
      <c r="FP387" s="8"/>
      <c r="FQ387" s="8"/>
      <c r="FR387" s="8"/>
      <c r="FS387" s="8"/>
      <c r="FT387" s="8"/>
      <c r="FU387" s="8"/>
      <c r="FV387" s="8"/>
      <c r="FW387" s="8"/>
      <c r="FX387" s="8"/>
      <c r="FY387" s="8"/>
      <c r="FZ387" s="8"/>
      <c r="GA387" s="8"/>
      <c r="GB387" s="8"/>
      <c r="GC387" s="8"/>
      <c r="GD387" s="8"/>
      <c r="GE387" s="8"/>
      <c r="GF387" s="8"/>
      <c r="GG387" s="8"/>
      <c r="GH387" s="8"/>
      <c r="GI387" s="8"/>
      <c r="GJ387" s="8"/>
      <c r="GK387" s="8"/>
      <c r="GL387" s="8"/>
      <c r="GM387" s="8"/>
      <c r="GN387" s="8"/>
      <c r="GO387" s="8"/>
      <c r="GP387" s="8"/>
      <c r="GQ387" s="8"/>
      <c r="GR387" s="8"/>
      <c r="GS387" s="8"/>
      <c r="GT387" s="8"/>
      <c r="GU387" s="8"/>
      <c r="GV387" s="8"/>
      <c r="GW387" s="8"/>
      <c r="GX387" s="8"/>
      <c r="GY387" s="8"/>
      <c r="GZ387" s="8"/>
      <c r="HA387" s="8"/>
      <c r="HB387" s="8"/>
      <c r="HC387" s="8"/>
      <c r="HD387" s="8"/>
      <c r="HE387" s="8"/>
      <c r="HF387" s="8"/>
      <c r="HG387" s="8"/>
      <c r="HH387" s="8"/>
      <c r="HI387" s="8"/>
      <c r="HJ387" s="8"/>
      <c r="HK387" s="8"/>
      <c r="HL387" s="8"/>
      <c r="HM387" s="8"/>
      <c r="HN387" s="8"/>
      <c r="HO387" s="8"/>
      <c r="HP387" s="8"/>
      <c r="HQ387" s="8"/>
      <c r="HR387" s="8"/>
      <c r="HS387" s="8"/>
      <c r="HT387" s="8"/>
      <c r="HU387" s="8"/>
      <c r="HV387" s="8"/>
      <c r="HW387" s="8"/>
      <c r="HX387" s="8"/>
      <c r="HY387" s="8"/>
      <c r="HZ387" s="8"/>
      <c r="IA387" s="8"/>
      <c r="IB387" s="8"/>
      <c r="IC387" s="8"/>
      <c r="ID387" s="8"/>
      <c r="IE387" s="8"/>
      <c r="IF387" s="8"/>
      <c r="IG387" s="8"/>
      <c r="IH387" s="8"/>
      <c r="II387" s="8"/>
      <c r="IJ387" s="8"/>
      <c r="IK387" s="8"/>
      <c r="IL387" s="8"/>
      <c r="IM387" s="8"/>
      <c r="IN387" s="8"/>
      <c r="IO387" s="8"/>
      <c r="IP387" s="8"/>
      <c r="IQ387" s="8"/>
      <c r="IR387" s="8"/>
      <c r="IS387" s="8"/>
      <c r="IT387" s="8"/>
      <c r="IU387" s="8"/>
      <c r="IV387" s="8"/>
    </row>
    <row r="388" spans="1:256" s="25" customFormat="1">
      <c r="A388" s="617"/>
      <c r="B388" s="639"/>
      <c r="C388" s="67"/>
      <c r="D388" s="616"/>
      <c r="E388" s="67"/>
      <c r="F388" s="67"/>
      <c r="G388" s="3"/>
      <c r="H388" s="128"/>
      <c r="I388" s="520"/>
      <c r="J388" s="520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  <c r="DI388" s="8"/>
      <c r="DJ388" s="8"/>
      <c r="DK388" s="8"/>
      <c r="DL388" s="8"/>
      <c r="DM388" s="8"/>
      <c r="DN388" s="8"/>
      <c r="DO388" s="8"/>
      <c r="DP388" s="8"/>
      <c r="DQ388" s="8"/>
      <c r="DR388" s="8"/>
      <c r="DS388" s="8"/>
      <c r="DT388" s="8"/>
      <c r="DU388" s="8"/>
      <c r="DV388" s="8"/>
      <c r="DW388" s="8"/>
      <c r="DX388" s="8"/>
      <c r="DY388" s="8"/>
      <c r="DZ388" s="8"/>
      <c r="EA388" s="8"/>
      <c r="EB388" s="8"/>
      <c r="EC388" s="8"/>
      <c r="ED388" s="8"/>
      <c r="EE388" s="8"/>
      <c r="EF388" s="8"/>
      <c r="EG388" s="8"/>
      <c r="EH388" s="8"/>
      <c r="EI388" s="8"/>
      <c r="EJ388" s="8"/>
      <c r="EK388" s="8"/>
      <c r="EL388" s="8"/>
      <c r="EM388" s="8"/>
      <c r="EN388" s="8"/>
      <c r="EO388" s="8"/>
      <c r="EP388" s="8"/>
      <c r="EQ388" s="8"/>
      <c r="ER388" s="8"/>
      <c r="ES388" s="8"/>
      <c r="ET388" s="8"/>
      <c r="EU388" s="8"/>
      <c r="EV388" s="8"/>
      <c r="EW388" s="8"/>
      <c r="EX388" s="8"/>
      <c r="EY388" s="8"/>
      <c r="EZ388" s="8"/>
      <c r="FA388" s="8"/>
      <c r="FB388" s="8"/>
      <c r="FC388" s="8"/>
      <c r="FD388" s="8"/>
      <c r="FE388" s="8"/>
      <c r="FF388" s="8"/>
      <c r="FG388" s="8"/>
      <c r="FH388" s="8"/>
      <c r="FI388" s="8"/>
      <c r="FJ388" s="8"/>
      <c r="FK388" s="8"/>
      <c r="FL388" s="8"/>
      <c r="FM388" s="8"/>
      <c r="FN388" s="8"/>
      <c r="FO388" s="8"/>
      <c r="FP388" s="8"/>
      <c r="FQ388" s="8"/>
      <c r="FR388" s="8"/>
      <c r="FS388" s="8"/>
      <c r="FT388" s="8"/>
      <c r="FU388" s="8"/>
      <c r="FV388" s="8"/>
      <c r="FW388" s="8"/>
      <c r="FX388" s="8"/>
      <c r="FY388" s="8"/>
      <c r="FZ388" s="8"/>
      <c r="GA388" s="8"/>
      <c r="GB388" s="8"/>
      <c r="GC388" s="8"/>
      <c r="GD388" s="8"/>
      <c r="GE388" s="8"/>
      <c r="GF388" s="8"/>
      <c r="GG388" s="8"/>
      <c r="GH388" s="8"/>
      <c r="GI388" s="8"/>
      <c r="GJ388" s="8"/>
      <c r="GK388" s="8"/>
      <c r="GL388" s="8"/>
      <c r="GM388" s="8"/>
      <c r="GN388" s="8"/>
      <c r="GO388" s="8"/>
      <c r="GP388" s="8"/>
      <c r="GQ388" s="8"/>
      <c r="GR388" s="8"/>
      <c r="GS388" s="8"/>
      <c r="GT388" s="8"/>
      <c r="GU388" s="8"/>
      <c r="GV388" s="8"/>
      <c r="GW388" s="8"/>
      <c r="GX388" s="8"/>
      <c r="GY388" s="8"/>
      <c r="GZ388" s="8"/>
      <c r="HA388" s="8"/>
      <c r="HB388" s="8"/>
      <c r="HC388" s="8"/>
      <c r="HD388" s="8"/>
      <c r="HE388" s="8"/>
      <c r="HF388" s="8"/>
      <c r="HG388" s="8"/>
      <c r="HH388" s="8"/>
      <c r="HI388" s="8"/>
      <c r="HJ388" s="8"/>
      <c r="HK388" s="8"/>
      <c r="HL388" s="8"/>
      <c r="HM388" s="8"/>
      <c r="HN388" s="8"/>
      <c r="HO388" s="8"/>
      <c r="HP388" s="8"/>
      <c r="HQ388" s="8"/>
      <c r="HR388" s="8"/>
      <c r="HS388" s="8"/>
      <c r="HT388" s="8"/>
      <c r="HU388" s="8"/>
      <c r="HV388" s="8"/>
      <c r="HW388" s="8"/>
      <c r="HX388" s="8"/>
      <c r="HY388" s="8"/>
      <c r="HZ388" s="8"/>
      <c r="IA388" s="8"/>
      <c r="IB388" s="8"/>
      <c r="IC388" s="8"/>
      <c r="ID388" s="8"/>
      <c r="IE388" s="8"/>
      <c r="IF388" s="8"/>
      <c r="IG388" s="8"/>
      <c r="IH388" s="8"/>
      <c r="II388" s="8"/>
      <c r="IJ388" s="8"/>
      <c r="IK388" s="8"/>
      <c r="IL388" s="8"/>
      <c r="IM388" s="8"/>
      <c r="IN388" s="8"/>
      <c r="IO388" s="8"/>
      <c r="IP388" s="8"/>
      <c r="IQ388" s="8"/>
      <c r="IR388" s="8"/>
      <c r="IS388" s="8"/>
      <c r="IT388" s="8"/>
      <c r="IU388" s="8"/>
      <c r="IV388" s="8"/>
    </row>
    <row r="389" spans="1:256" s="25" customFormat="1">
      <c r="A389" s="640"/>
      <c r="B389" s="641"/>
      <c r="C389" s="67"/>
      <c r="D389" s="616"/>
      <c r="E389" s="67"/>
      <c r="F389" s="534"/>
      <c r="G389" s="3"/>
      <c r="H389" s="128"/>
      <c r="I389" s="520"/>
      <c r="J389" s="520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  <c r="DP389" s="8"/>
      <c r="DQ389" s="8"/>
      <c r="DR389" s="8"/>
      <c r="DS389" s="8"/>
      <c r="DT389" s="8"/>
      <c r="DU389" s="8"/>
      <c r="DV389" s="8"/>
      <c r="DW389" s="8"/>
      <c r="DX389" s="8"/>
      <c r="DY389" s="8"/>
      <c r="DZ389" s="8"/>
      <c r="EA389" s="8"/>
      <c r="EB389" s="8"/>
      <c r="EC389" s="8"/>
      <c r="ED389" s="8"/>
      <c r="EE389" s="8"/>
      <c r="EF389" s="8"/>
      <c r="EG389" s="8"/>
      <c r="EH389" s="8"/>
      <c r="EI389" s="8"/>
      <c r="EJ389" s="8"/>
      <c r="EK389" s="8"/>
      <c r="EL389" s="8"/>
      <c r="EM389" s="8"/>
      <c r="EN389" s="8"/>
      <c r="EO389" s="8"/>
      <c r="EP389" s="8"/>
      <c r="EQ389" s="8"/>
      <c r="ER389" s="8"/>
      <c r="ES389" s="8"/>
      <c r="ET389" s="8"/>
      <c r="EU389" s="8"/>
      <c r="EV389" s="8"/>
      <c r="EW389" s="8"/>
      <c r="EX389" s="8"/>
      <c r="EY389" s="8"/>
      <c r="EZ389" s="8"/>
      <c r="FA389" s="8"/>
      <c r="FB389" s="8"/>
      <c r="FC389" s="8"/>
      <c r="FD389" s="8"/>
      <c r="FE389" s="8"/>
      <c r="FF389" s="8"/>
      <c r="FG389" s="8"/>
      <c r="FH389" s="8"/>
      <c r="FI389" s="8"/>
      <c r="FJ389" s="8"/>
      <c r="FK389" s="8"/>
      <c r="FL389" s="8"/>
      <c r="FM389" s="8"/>
      <c r="FN389" s="8"/>
      <c r="FO389" s="8"/>
      <c r="FP389" s="8"/>
      <c r="FQ389" s="8"/>
      <c r="FR389" s="8"/>
      <c r="FS389" s="8"/>
      <c r="FT389" s="8"/>
      <c r="FU389" s="8"/>
      <c r="FV389" s="8"/>
      <c r="FW389" s="8"/>
      <c r="FX389" s="8"/>
      <c r="FY389" s="8"/>
      <c r="FZ389" s="8"/>
      <c r="GA389" s="8"/>
      <c r="GB389" s="8"/>
      <c r="GC389" s="8"/>
      <c r="GD389" s="8"/>
      <c r="GE389" s="8"/>
      <c r="GF389" s="8"/>
      <c r="GG389" s="8"/>
      <c r="GH389" s="8"/>
      <c r="GI389" s="8"/>
      <c r="GJ389" s="8"/>
      <c r="GK389" s="8"/>
      <c r="GL389" s="8"/>
      <c r="GM389" s="8"/>
      <c r="GN389" s="8"/>
      <c r="GO389" s="8"/>
      <c r="GP389" s="8"/>
      <c r="GQ389" s="8"/>
      <c r="GR389" s="8"/>
      <c r="GS389" s="8"/>
      <c r="GT389" s="8"/>
      <c r="GU389" s="8"/>
      <c r="GV389" s="8"/>
      <c r="GW389" s="8"/>
      <c r="GX389" s="8"/>
      <c r="GY389" s="8"/>
      <c r="GZ389" s="8"/>
      <c r="HA389" s="8"/>
      <c r="HB389" s="8"/>
      <c r="HC389" s="8"/>
      <c r="HD389" s="8"/>
      <c r="HE389" s="8"/>
      <c r="HF389" s="8"/>
      <c r="HG389" s="8"/>
      <c r="HH389" s="8"/>
      <c r="HI389" s="8"/>
      <c r="HJ389" s="8"/>
      <c r="HK389" s="8"/>
      <c r="HL389" s="8"/>
      <c r="HM389" s="8"/>
      <c r="HN389" s="8"/>
      <c r="HO389" s="8"/>
      <c r="HP389" s="8"/>
      <c r="HQ389" s="8"/>
      <c r="HR389" s="8"/>
      <c r="HS389" s="8"/>
      <c r="HT389" s="8"/>
      <c r="HU389" s="8"/>
      <c r="HV389" s="8"/>
      <c r="HW389" s="8"/>
      <c r="HX389" s="8"/>
      <c r="HY389" s="8"/>
      <c r="HZ389" s="8"/>
      <c r="IA389" s="8"/>
      <c r="IB389" s="8"/>
      <c r="IC389" s="8"/>
      <c r="ID389" s="8"/>
      <c r="IE389" s="8"/>
      <c r="IF389" s="8"/>
      <c r="IG389" s="8"/>
      <c r="IH389" s="8"/>
      <c r="II389" s="8"/>
      <c r="IJ389" s="8"/>
      <c r="IK389" s="8"/>
      <c r="IL389" s="8"/>
      <c r="IM389" s="8"/>
      <c r="IN389" s="8"/>
      <c r="IO389" s="8"/>
      <c r="IP389" s="8"/>
      <c r="IQ389" s="8"/>
      <c r="IR389" s="8"/>
      <c r="IS389" s="8"/>
      <c r="IT389" s="8"/>
      <c r="IU389" s="8"/>
      <c r="IV389" s="8"/>
    </row>
    <row r="390" spans="1:256" s="25" customFormat="1">
      <c r="A390" s="617"/>
      <c r="B390" s="618"/>
      <c r="C390" s="67"/>
      <c r="D390" s="616"/>
      <c r="E390" s="100"/>
      <c r="F390" s="67"/>
      <c r="G390" s="3"/>
      <c r="H390" s="128"/>
      <c r="I390" s="520"/>
      <c r="J390" s="520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  <c r="DP390" s="8"/>
      <c r="DQ390" s="8"/>
      <c r="DR390" s="8"/>
      <c r="DS390" s="8"/>
      <c r="DT390" s="8"/>
      <c r="DU390" s="8"/>
      <c r="DV390" s="8"/>
      <c r="DW390" s="8"/>
      <c r="DX390" s="8"/>
      <c r="DY390" s="8"/>
      <c r="DZ390" s="8"/>
      <c r="EA390" s="8"/>
      <c r="EB390" s="8"/>
      <c r="EC390" s="8"/>
      <c r="ED390" s="8"/>
      <c r="EE390" s="8"/>
      <c r="EF390" s="8"/>
      <c r="EG390" s="8"/>
      <c r="EH390" s="8"/>
      <c r="EI390" s="8"/>
      <c r="EJ390" s="8"/>
      <c r="EK390" s="8"/>
      <c r="EL390" s="8"/>
      <c r="EM390" s="8"/>
      <c r="EN390" s="8"/>
      <c r="EO390" s="8"/>
      <c r="EP390" s="8"/>
      <c r="EQ390" s="8"/>
      <c r="ER390" s="8"/>
      <c r="ES390" s="8"/>
      <c r="ET390" s="8"/>
      <c r="EU390" s="8"/>
      <c r="EV390" s="8"/>
      <c r="EW390" s="8"/>
      <c r="EX390" s="8"/>
      <c r="EY390" s="8"/>
      <c r="EZ390" s="8"/>
      <c r="FA390" s="8"/>
      <c r="FB390" s="8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  <c r="FN390" s="8"/>
      <c r="FO390" s="8"/>
      <c r="FP390" s="8"/>
      <c r="FQ390" s="8"/>
      <c r="FR390" s="8"/>
      <c r="FS390" s="8"/>
      <c r="FT390" s="8"/>
      <c r="FU390" s="8"/>
      <c r="FV390" s="8"/>
      <c r="FW390" s="8"/>
      <c r="FX390" s="8"/>
      <c r="FY390" s="8"/>
      <c r="FZ390" s="8"/>
      <c r="GA390" s="8"/>
      <c r="GB390" s="8"/>
      <c r="GC390" s="8"/>
      <c r="GD390" s="8"/>
      <c r="GE390" s="8"/>
      <c r="GF390" s="8"/>
      <c r="GG390" s="8"/>
      <c r="GH390" s="8"/>
      <c r="GI390" s="8"/>
      <c r="GJ390" s="8"/>
      <c r="GK390" s="8"/>
      <c r="GL390" s="8"/>
      <c r="GM390" s="8"/>
      <c r="GN390" s="8"/>
      <c r="GO390" s="8"/>
      <c r="GP390" s="8"/>
      <c r="GQ390" s="8"/>
      <c r="GR390" s="8"/>
      <c r="GS390" s="8"/>
      <c r="GT390" s="8"/>
      <c r="GU390" s="8"/>
      <c r="GV390" s="8"/>
      <c r="GW390" s="8"/>
      <c r="GX390" s="8"/>
      <c r="GY390" s="8"/>
      <c r="GZ390" s="8"/>
      <c r="HA390" s="8"/>
      <c r="HB390" s="8"/>
      <c r="HC390" s="8"/>
      <c r="HD390" s="8"/>
      <c r="HE390" s="8"/>
      <c r="HF390" s="8"/>
      <c r="HG390" s="8"/>
      <c r="HH390" s="8"/>
      <c r="HI390" s="8"/>
      <c r="HJ390" s="8"/>
      <c r="HK390" s="8"/>
      <c r="HL390" s="8"/>
      <c r="HM390" s="8"/>
      <c r="HN390" s="8"/>
      <c r="HO390" s="8"/>
      <c r="HP390" s="8"/>
      <c r="HQ390" s="8"/>
      <c r="HR390" s="8"/>
      <c r="HS390" s="8"/>
      <c r="HT390" s="8"/>
      <c r="HU390" s="8"/>
      <c r="HV390" s="8"/>
      <c r="HW390" s="8"/>
      <c r="HX390" s="8"/>
      <c r="HY390" s="8"/>
      <c r="HZ390" s="8"/>
      <c r="IA390" s="8"/>
      <c r="IB390" s="8"/>
      <c r="IC390" s="8"/>
      <c r="ID390" s="8"/>
      <c r="IE390" s="8"/>
      <c r="IF390" s="8"/>
      <c r="IG390" s="8"/>
      <c r="IH390" s="8"/>
      <c r="II390" s="8"/>
      <c r="IJ390" s="8"/>
      <c r="IK390" s="8"/>
      <c r="IL390" s="8"/>
      <c r="IM390" s="8"/>
      <c r="IN390" s="8"/>
      <c r="IO390" s="8"/>
      <c r="IP390" s="8"/>
      <c r="IQ390" s="8"/>
      <c r="IR390" s="8"/>
      <c r="IS390" s="8"/>
      <c r="IT390" s="8"/>
      <c r="IU390" s="8"/>
      <c r="IV390" s="8"/>
    </row>
    <row r="391" spans="1:256" s="25" customFormat="1">
      <c r="A391" s="617"/>
      <c r="B391" s="618"/>
      <c r="C391" s="67"/>
      <c r="D391" s="616"/>
      <c r="E391" s="100"/>
      <c r="F391" s="100"/>
      <c r="G391" s="3"/>
      <c r="H391" s="128"/>
      <c r="I391" s="520"/>
      <c r="J391" s="520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  <c r="DP391" s="8"/>
      <c r="DQ391" s="8"/>
      <c r="DR391" s="8"/>
      <c r="DS391" s="8"/>
      <c r="DT391" s="8"/>
      <c r="DU391" s="8"/>
      <c r="DV391" s="8"/>
      <c r="DW391" s="8"/>
      <c r="DX391" s="8"/>
      <c r="DY391" s="8"/>
      <c r="DZ391" s="8"/>
      <c r="EA391" s="8"/>
      <c r="EB391" s="8"/>
      <c r="EC391" s="8"/>
      <c r="ED391" s="8"/>
      <c r="EE391" s="8"/>
      <c r="EF391" s="8"/>
      <c r="EG391" s="8"/>
      <c r="EH391" s="8"/>
      <c r="EI391" s="8"/>
      <c r="EJ391" s="8"/>
      <c r="EK391" s="8"/>
      <c r="EL391" s="8"/>
      <c r="EM391" s="8"/>
      <c r="EN391" s="8"/>
      <c r="EO391" s="8"/>
      <c r="EP391" s="8"/>
      <c r="EQ391" s="8"/>
      <c r="ER391" s="8"/>
      <c r="ES391" s="8"/>
      <c r="ET391" s="8"/>
      <c r="EU391" s="8"/>
      <c r="EV391" s="8"/>
      <c r="EW391" s="8"/>
      <c r="EX391" s="8"/>
      <c r="EY391" s="8"/>
      <c r="EZ391" s="8"/>
      <c r="FA391" s="8"/>
      <c r="FB391" s="8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  <c r="FN391" s="8"/>
      <c r="FO391" s="8"/>
      <c r="FP391" s="8"/>
      <c r="FQ391" s="8"/>
      <c r="FR391" s="8"/>
      <c r="FS391" s="8"/>
      <c r="FT391" s="8"/>
      <c r="FU391" s="8"/>
      <c r="FV391" s="8"/>
      <c r="FW391" s="8"/>
      <c r="FX391" s="8"/>
      <c r="FY391" s="8"/>
      <c r="FZ391" s="8"/>
      <c r="GA391" s="8"/>
      <c r="GB391" s="8"/>
      <c r="GC391" s="8"/>
      <c r="GD391" s="8"/>
      <c r="GE391" s="8"/>
      <c r="GF391" s="8"/>
      <c r="GG391" s="8"/>
      <c r="GH391" s="8"/>
      <c r="GI391" s="8"/>
      <c r="GJ391" s="8"/>
      <c r="GK391" s="8"/>
      <c r="GL391" s="8"/>
      <c r="GM391" s="8"/>
      <c r="GN391" s="8"/>
      <c r="GO391" s="8"/>
      <c r="GP391" s="8"/>
      <c r="GQ391" s="8"/>
      <c r="GR391" s="8"/>
      <c r="GS391" s="8"/>
      <c r="GT391" s="8"/>
      <c r="GU391" s="8"/>
      <c r="GV391" s="8"/>
      <c r="GW391" s="8"/>
      <c r="GX391" s="8"/>
      <c r="GY391" s="8"/>
      <c r="GZ391" s="8"/>
      <c r="HA391" s="8"/>
      <c r="HB391" s="8"/>
      <c r="HC391" s="8"/>
      <c r="HD391" s="8"/>
      <c r="HE391" s="8"/>
      <c r="HF391" s="8"/>
      <c r="HG391" s="8"/>
      <c r="HH391" s="8"/>
      <c r="HI391" s="8"/>
      <c r="HJ391" s="8"/>
      <c r="HK391" s="8"/>
      <c r="HL391" s="8"/>
      <c r="HM391" s="8"/>
      <c r="HN391" s="8"/>
      <c r="HO391" s="8"/>
      <c r="HP391" s="8"/>
      <c r="HQ391" s="8"/>
      <c r="HR391" s="8"/>
      <c r="HS391" s="8"/>
      <c r="HT391" s="8"/>
      <c r="HU391" s="8"/>
      <c r="HV391" s="8"/>
      <c r="HW391" s="8"/>
      <c r="HX391" s="8"/>
      <c r="HY391" s="8"/>
      <c r="HZ391" s="8"/>
      <c r="IA391" s="8"/>
      <c r="IB391" s="8"/>
      <c r="IC391" s="8"/>
      <c r="ID391" s="8"/>
      <c r="IE391" s="8"/>
      <c r="IF391" s="8"/>
      <c r="IG391" s="8"/>
      <c r="IH391" s="8"/>
      <c r="II391" s="8"/>
      <c r="IJ391" s="8"/>
      <c r="IK391" s="8"/>
      <c r="IL391" s="8"/>
      <c r="IM391" s="8"/>
      <c r="IN391" s="8"/>
      <c r="IO391" s="8"/>
      <c r="IP391" s="8"/>
      <c r="IQ391" s="8"/>
      <c r="IR391" s="8"/>
      <c r="IS391" s="8"/>
      <c r="IT391" s="8"/>
      <c r="IU391" s="8"/>
      <c r="IV391" s="8"/>
    </row>
    <row r="392" spans="1:256" s="25" customFormat="1">
      <c r="A392" s="617"/>
      <c r="B392" s="618"/>
      <c r="C392" s="67"/>
      <c r="D392" s="616"/>
      <c r="E392" s="100"/>
      <c r="F392" s="100"/>
      <c r="G392" s="3"/>
      <c r="H392" s="128"/>
      <c r="I392" s="520"/>
      <c r="J392" s="520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  <c r="DP392" s="8"/>
      <c r="DQ392" s="8"/>
      <c r="DR392" s="8"/>
      <c r="DS392" s="8"/>
      <c r="DT392" s="8"/>
      <c r="DU392" s="8"/>
      <c r="DV392" s="8"/>
      <c r="DW392" s="8"/>
      <c r="DX392" s="8"/>
      <c r="DY392" s="8"/>
      <c r="DZ392" s="8"/>
      <c r="EA392" s="8"/>
      <c r="EB392" s="8"/>
      <c r="EC392" s="8"/>
      <c r="ED392" s="8"/>
      <c r="EE392" s="8"/>
      <c r="EF392" s="8"/>
      <c r="EG392" s="8"/>
      <c r="EH392" s="8"/>
      <c r="EI392" s="8"/>
      <c r="EJ392" s="8"/>
      <c r="EK392" s="8"/>
      <c r="EL392" s="8"/>
      <c r="EM392" s="8"/>
      <c r="EN392" s="8"/>
      <c r="EO392" s="8"/>
      <c r="EP392" s="8"/>
      <c r="EQ392" s="8"/>
      <c r="ER392" s="8"/>
      <c r="ES392" s="8"/>
      <c r="ET392" s="8"/>
      <c r="EU392" s="8"/>
      <c r="EV392" s="8"/>
      <c r="EW392" s="8"/>
      <c r="EX392" s="8"/>
      <c r="EY392" s="8"/>
      <c r="EZ392" s="8"/>
      <c r="FA392" s="8"/>
      <c r="FB392" s="8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  <c r="FN392" s="8"/>
      <c r="FO392" s="8"/>
      <c r="FP392" s="8"/>
      <c r="FQ392" s="8"/>
      <c r="FR392" s="8"/>
      <c r="FS392" s="8"/>
      <c r="FT392" s="8"/>
      <c r="FU392" s="8"/>
      <c r="FV392" s="8"/>
      <c r="FW392" s="8"/>
      <c r="FX392" s="8"/>
      <c r="FY392" s="8"/>
      <c r="FZ392" s="8"/>
      <c r="GA392" s="8"/>
      <c r="GB392" s="8"/>
      <c r="GC392" s="8"/>
      <c r="GD392" s="8"/>
      <c r="GE392" s="8"/>
      <c r="GF392" s="8"/>
      <c r="GG392" s="8"/>
      <c r="GH392" s="8"/>
      <c r="GI392" s="8"/>
      <c r="GJ392" s="8"/>
      <c r="GK392" s="8"/>
      <c r="GL392" s="8"/>
      <c r="GM392" s="8"/>
      <c r="GN392" s="8"/>
      <c r="GO392" s="8"/>
      <c r="GP392" s="8"/>
      <c r="GQ392" s="8"/>
      <c r="GR392" s="8"/>
      <c r="GS392" s="8"/>
      <c r="GT392" s="8"/>
      <c r="GU392" s="8"/>
      <c r="GV392" s="8"/>
      <c r="GW392" s="8"/>
      <c r="GX392" s="8"/>
      <c r="GY392" s="8"/>
      <c r="GZ392" s="8"/>
      <c r="HA392" s="8"/>
      <c r="HB392" s="8"/>
      <c r="HC392" s="8"/>
      <c r="HD392" s="8"/>
      <c r="HE392" s="8"/>
      <c r="HF392" s="8"/>
      <c r="HG392" s="8"/>
      <c r="HH392" s="8"/>
      <c r="HI392" s="8"/>
      <c r="HJ392" s="8"/>
      <c r="HK392" s="8"/>
      <c r="HL392" s="8"/>
      <c r="HM392" s="8"/>
      <c r="HN392" s="8"/>
      <c r="HO392" s="8"/>
      <c r="HP392" s="8"/>
      <c r="HQ392" s="8"/>
      <c r="HR392" s="8"/>
      <c r="HS392" s="8"/>
      <c r="HT392" s="8"/>
      <c r="HU392" s="8"/>
      <c r="HV392" s="8"/>
      <c r="HW392" s="8"/>
      <c r="HX392" s="8"/>
      <c r="HY392" s="8"/>
      <c r="HZ392" s="8"/>
      <c r="IA392" s="8"/>
      <c r="IB392" s="8"/>
      <c r="IC392" s="8"/>
      <c r="ID392" s="8"/>
      <c r="IE392" s="8"/>
      <c r="IF392" s="8"/>
      <c r="IG392" s="8"/>
      <c r="IH392" s="8"/>
      <c r="II392" s="8"/>
      <c r="IJ392" s="8"/>
      <c r="IK392" s="8"/>
      <c r="IL392" s="8"/>
      <c r="IM392" s="8"/>
      <c r="IN392" s="8"/>
      <c r="IO392" s="8"/>
      <c r="IP392" s="8"/>
      <c r="IQ392" s="8"/>
      <c r="IR392" s="8"/>
      <c r="IS392" s="8"/>
      <c r="IT392" s="8"/>
      <c r="IU392" s="8"/>
      <c r="IV392" s="8"/>
    </row>
    <row r="393" spans="1:256" s="25" customFormat="1">
      <c r="A393" s="619"/>
      <c r="B393" s="618"/>
      <c r="C393" s="67"/>
      <c r="D393" s="616"/>
      <c r="E393" s="67"/>
      <c r="F393" s="67"/>
      <c r="G393" s="3"/>
      <c r="H393" s="128"/>
      <c r="I393" s="520"/>
      <c r="J393" s="520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  <c r="DP393" s="8"/>
      <c r="DQ393" s="8"/>
      <c r="DR393" s="8"/>
      <c r="DS393" s="8"/>
      <c r="DT393" s="8"/>
      <c r="DU393" s="8"/>
      <c r="DV393" s="8"/>
      <c r="DW393" s="8"/>
      <c r="DX393" s="8"/>
      <c r="DY393" s="8"/>
      <c r="DZ393" s="8"/>
      <c r="EA393" s="8"/>
      <c r="EB393" s="8"/>
      <c r="EC393" s="8"/>
      <c r="ED393" s="8"/>
      <c r="EE393" s="8"/>
      <c r="EF393" s="8"/>
      <c r="EG393" s="8"/>
      <c r="EH393" s="8"/>
      <c r="EI393" s="8"/>
      <c r="EJ393" s="8"/>
      <c r="EK393" s="8"/>
      <c r="EL393" s="8"/>
      <c r="EM393" s="8"/>
      <c r="EN393" s="8"/>
      <c r="EO393" s="8"/>
      <c r="EP393" s="8"/>
      <c r="EQ393" s="8"/>
      <c r="ER393" s="8"/>
      <c r="ES393" s="8"/>
      <c r="ET393" s="8"/>
      <c r="EU393" s="8"/>
      <c r="EV393" s="8"/>
      <c r="EW393" s="8"/>
      <c r="EX393" s="8"/>
      <c r="EY393" s="8"/>
      <c r="EZ393" s="8"/>
      <c r="FA393" s="8"/>
      <c r="FB393" s="8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  <c r="FN393" s="8"/>
      <c r="FO393" s="8"/>
      <c r="FP393" s="8"/>
      <c r="FQ393" s="8"/>
      <c r="FR393" s="8"/>
      <c r="FS393" s="8"/>
      <c r="FT393" s="8"/>
      <c r="FU393" s="8"/>
      <c r="FV393" s="8"/>
      <c r="FW393" s="8"/>
      <c r="FX393" s="8"/>
      <c r="FY393" s="8"/>
      <c r="FZ393" s="8"/>
      <c r="GA393" s="8"/>
      <c r="GB393" s="8"/>
      <c r="GC393" s="8"/>
      <c r="GD393" s="8"/>
      <c r="GE393" s="8"/>
      <c r="GF393" s="8"/>
      <c r="GG393" s="8"/>
      <c r="GH393" s="8"/>
      <c r="GI393" s="8"/>
      <c r="GJ393" s="8"/>
      <c r="GK393" s="8"/>
      <c r="GL393" s="8"/>
      <c r="GM393" s="8"/>
      <c r="GN393" s="8"/>
      <c r="GO393" s="8"/>
      <c r="GP393" s="8"/>
      <c r="GQ393" s="8"/>
      <c r="GR393" s="8"/>
      <c r="GS393" s="8"/>
      <c r="GT393" s="8"/>
      <c r="GU393" s="8"/>
      <c r="GV393" s="8"/>
      <c r="GW393" s="8"/>
      <c r="GX393" s="8"/>
      <c r="GY393" s="8"/>
      <c r="GZ393" s="8"/>
      <c r="HA393" s="8"/>
      <c r="HB393" s="8"/>
      <c r="HC393" s="8"/>
      <c r="HD393" s="8"/>
      <c r="HE393" s="8"/>
      <c r="HF393" s="8"/>
      <c r="HG393" s="8"/>
      <c r="HH393" s="8"/>
      <c r="HI393" s="8"/>
      <c r="HJ393" s="8"/>
      <c r="HK393" s="8"/>
      <c r="HL393" s="8"/>
      <c r="HM393" s="8"/>
      <c r="HN393" s="8"/>
      <c r="HO393" s="8"/>
      <c r="HP393" s="8"/>
      <c r="HQ393" s="8"/>
      <c r="HR393" s="8"/>
      <c r="HS393" s="8"/>
      <c r="HT393" s="8"/>
      <c r="HU393" s="8"/>
      <c r="HV393" s="8"/>
      <c r="HW393" s="8"/>
      <c r="HX393" s="8"/>
      <c r="HY393" s="8"/>
      <c r="HZ393" s="8"/>
      <c r="IA393" s="8"/>
      <c r="IB393" s="8"/>
      <c r="IC393" s="8"/>
      <c r="ID393" s="8"/>
      <c r="IE393" s="8"/>
      <c r="IF393" s="8"/>
      <c r="IG393" s="8"/>
      <c r="IH393" s="8"/>
      <c r="II393" s="8"/>
      <c r="IJ393" s="8"/>
      <c r="IK393" s="8"/>
      <c r="IL393" s="8"/>
      <c r="IM393" s="8"/>
      <c r="IN393" s="8"/>
      <c r="IO393" s="8"/>
      <c r="IP393" s="8"/>
      <c r="IQ393" s="8"/>
      <c r="IR393" s="8"/>
      <c r="IS393" s="8"/>
      <c r="IT393" s="8"/>
      <c r="IU393" s="8"/>
      <c r="IV393" s="8"/>
    </row>
    <row r="394" spans="1:256" s="25" customFormat="1">
      <c r="A394" s="617"/>
      <c r="B394" s="618"/>
      <c r="C394" s="67"/>
      <c r="D394" s="616"/>
      <c r="E394" s="67"/>
      <c r="F394" s="67"/>
      <c r="G394" s="3"/>
      <c r="H394" s="128"/>
      <c r="I394" s="520"/>
      <c r="J394" s="520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  <c r="DI394" s="8"/>
      <c r="DJ394" s="8"/>
      <c r="DK394" s="8"/>
      <c r="DL394" s="8"/>
      <c r="DM394" s="8"/>
      <c r="DN394" s="8"/>
      <c r="DO394" s="8"/>
      <c r="DP394" s="8"/>
      <c r="DQ394" s="8"/>
      <c r="DR394" s="8"/>
      <c r="DS394" s="8"/>
      <c r="DT394" s="8"/>
      <c r="DU394" s="8"/>
      <c r="DV394" s="8"/>
      <c r="DW394" s="8"/>
      <c r="DX394" s="8"/>
      <c r="DY394" s="8"/>
      <c r="DZ394" s="8"/>
      <c r="EA394" s="8"/>
      <c r="EB394" s="8"/>
      <c r="EC394" s="8"/>
      <c r="ED394" s="8"/>
      <c r="EE394" s="8"/>
      <c r="EF394" s="8"/>
      <c r="EG394" s="8"/>
      <c r="EH394" s="8"/>
      <c r="EI394" s="8"/>
      <c r="EJ394" s="8"/>
      <c r="EK394" s="8"/>
      <c r="EL394" s="8"/>
      <c r="EM394" s="8"/>
      <c r="EN394" s="8"/>
      <c r="EO394" s="8"/>
      <c r="EP394" s="8"/>
      <c r="EQ394" s="8"/>
      <c r="ER394" s="8"/>
      <c r="ES394" s="8"/>
      <c r="ET394" s="8"/>
      <c r="EU394" s="8"/>
      <c r="EV394" s="8"/>
      <c r="EW394" s="8"/>
      <c r="EX394" s="8"/>
      <c r="EY394" s="8"/>
      <c r="EZ394" s="8"/>
      <c r="FA394" s="8"/>
      <c r="FB394" s="8"/>
      <c r="FC394" s="8"/>
      <c r="FD394" s="8"/>
      <c r="FE394" s="8"/>
      <c r="FF394" s="8"/>
      <c r="FG394" s="8"/>
      <c r="FH394" s="8"/>
      <c r="FI394" s="8"/>
      <c r="FJ394" s="8"/>
      <c r="FK394" s="8"/>
      <c r="FL394" s="8"/>
      <c r="FM394" s="8"/>
      <c r="FN394" s="8"/>
      <c r="FO394" s="8"/>
      <c r="FP394" s="8"/>
      <c r="FQ394" s="8"/>
      <c r="FR394" s="8"/>
      <c r="FS394" s="8"/>
      <c r="FT394" s="8"/>
      <c r="FU394" s="8"/>
      <c r="FV394" s="8"/>
      <c r="FW394" s="8"/>
      <c r="FX394" s="8"/>
      <c r="FY394" s="8"/>
      <c r="FZ394" s="8"/>
      <c r="GA394" s="8"/>
      <c r="GB394" s="8"/>
      <c r="GC394" s="8"/>
      <c r="GD394" s="8"/>
      <c r="GE394" s="8"/>
      <c r="GF394" s="8"/>
      <c r="GG394" s="8"/>
      <c r="GH394" s="8"/>
      <c r="GI394" s="8"/>
      <c r="GJ394" s="8"/>
      <c r="GK394" s="8"/>
      <c r="GL394" s="8"/>
      <c r="GM394" s="8"/>
      <c r="GN394" s="8"/>
      <c r="GO394" s="8"/>
      <c r="GP394" s="8"/>
      <c r="GQ394" s="8"/>
      <c r="GR394" s="8"/>
      <c r="GS394" s="8"/>
      <c r="GT394" s="8"/>
      <c r="GU394" s="8"/>
      <c r="GV394" s="8"/>
      <c r="GW394" s="8"/>
      <c r="GX394" s="8"/>
      <c r="GY394" s="8"/>
      <c r="GZ394" s="8"/>
      <c r="HA394" s="8"/>
      <c r="HB394" s="8"/>
      <c r="HC394" s="8"/>
      <c r="HD394" s="8"/>
      <c r="HE394" s="8"/>
      <c r="HF394" s="8"/>
      <c r="HG394" s="8"/>
      <c r="HH394" s="8"/>
      <c r="HI394" s="8"/>
      <c r="HJ394" s="8"/>
      <c r="HK394" s="8"/>
      <c r="HL394" s="8"/>
      <c r="HM394" s="8"/>
      <c r="HN394" s="8"/>
      <c r="HO394" s="8"/>
      <c r="HP394" s="8"/>
      <c r="HQ394" s="8"/>
      <c r="HR394" s="8"/>
      <c r="HS394" s="8"/>
      <c r="HT394" s="8"/>
      <c r="HU394" s="8"/>
      <c r="HV394" s="8"/>
      <c r="HW394" s="8"/>
      <c r="HX394" s="8"/>
      <c r="HY394" s="8"/>
      <c r="HZ394" s="8"/>
      <c r="IA394" s="8"/>
      <c r="IB394" s="8"/>
      <c r="IC394" s="8"/>
      <c r="ID394" s="8"/>
      <c r="IE394" s="8"/>
      <c r="IF394" s="8"/>
      <c r="IG394" s="8"/>
      <c r="IH394" s="8"/>
      <c r="II394" s="8"/>
      <c r="IJ394" s="8"/>
      <c r="IK394" s="8"/>
      <c r="IL394" s="8"/>
      <c r="IM394" s="8"/>
      <c r="IN394" s="8"/>
      <c r="IO394" s="8"/>
      <c r="IP394" s="8"/>
      <c r="IQ394" s="8"/>
      <c r="IR394" s="8"/>
      <c r="IS394" s="8"/>
      <c r="IT394" s="8"/>
      <c r="IU394" s="8"/>
      <c r="IV394" s="8"/>
    </row>
    <row r="395" spans="1:256" s="25" customFormat="1">
      <c r="A395" s="617"/>
      <c r="B395" s="618"/>
      <c r="C395" s="67"/>
      <c r="D395" s="616"/>
      <c r="E395" s="67"/>
      <c r="F395" s="67"/>
      <c r="G395" s="3"/>
      <c r="H395" s="128"/>
      <c r="I395" s="520"/>
      <c r="J395" s="520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  <c r="DP395" s="8"/>
      <c r="DQ395" s="8"/>
      <c r="DR395" s="8"/>
      <c r="DS395" s="8"/>
      <c r="DT395" s="8"/>
      <c r="DU395" s="8"/>
      <c r="DV395" s="8"/>
      <c r="DW395" s="8"/>
      <c r="DX395" s="8"/>
      <c r="DY395" s="8"/>
      <c r="DZ395" s="8"/>
      <c r="EA395" s="8"/>
      <c r="EB395" s="8"/>
      <c r="EC395" s="8"/>
      <c r="ED395" s="8"/>
      <c r="EE395" s="8"/>
      <c r="EF395" s="8"/>
      <c r="EG395" s="8"/>
      <c r="EH395" s="8"/>
      <c r="EI395" s="8"/>
      <c r="EJ395" s="8"/>
      <c r="EK395" s="8"/>
      <c r="EL395" s="8"/>
      <c r="EM395" s="8"/>
      <c r="EN395" s="8"/>
      <c r="EO395" s="8"/>
      <c r="EP395" s="8"/>
      <c r="EQ395" s="8"/>
      <c r="ER395" s="8"/>
      <c r="ES395" s="8"/>
      <c r="ET395" s="8"/>
      <c r="EU395" s="8"/>
      <c r="EV395" s="8"/>
      <c r="EW395" s="8"/>
      <c r="EX395" s="8"/>
      <c r="EY395" s="8"/>
      <c r="EZ395" s="8"/>
      <c r="FA395" s="8"/>
      <c r="FB395" s="8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  <c r="FN395" s="8"/>
      <c r="FO395" s="8"/>
      <c r="FP395" s="8"/>
      <c r="FQ395" s="8"/>
      <c r="FR395" s="8"/>
      <c r="FS395" s="8"/>
      <c r="FT395" s="8"/>
      <c r="FU395" s="8"/>
      <c r="FV395" s="8"/>
      <c r="FW395" s="8"/>
      <c r="FX395" s="8"/>
      <c r="FY395" s="8"/>
      <c r="FZ395" s="8"/>
      <c r="GA395" s="8"/>
      <c r="GB395" s="8"/>
      <c r="GC395" s="8"/>
      <c r="GD395" s="8"/>
      <c r="GE395" s="8"/>
      <c r="GF395" s="8"/>
      <c r="GG395" s="8"/>
      <c r="GH395" s="8"/>
      <c r="GI395" s="8"/>
      <c r="GJ395" s="8"/>
      <c r="GK395" s="8"/>
      <c r="GL395" s="8"/>
      <c r="GM395" s="8"/>
      <c r="GN395" s="8"/>
      <c r="GO395" s="8"/>
      <c r="GP395" s="8"/>
      <c r="GQ395" s="8"/>
      <c r="GR395" s="8"/>
      <c r="GS395" s="8"/>
      <c r="GT395" s="8"/>
      <c r="GU395" s="8"/>
      <c r="GV395" s="8"/>
      <c r="GW395" s="8"/>
      <c r="GX395" s="8"/>
      <c r="GY395" s="8"/>
      <c r="GZ395" s="8"/>
      <c r="HA395" s="8"/>
      <c r="HB395" s="8"/>
      <c r="HC395" s="8"/>
      <c r="HD395" s="8"/>
      <c r="HE395" s="8"/>
      <c r="HF395" s="8"/>
      <c r="HG395" s="8"/>
      <c r="HH395" s="8"/>
      <c r="HI395" s="8"/>
      <c r="HJ395" s="8"/>
      <c r="HK395" s="8"/>
      <c r="HL395" s="8"/>
      <c r="HM395" s="8"/>
      <c r="HN395" s="8"/>
      <c r="HO395" s="8"/>
      <c r="HP395" s="8"/>
      <c r="HQ395" s="8"/>
      <c r="HR395" s="8"/>
      <c r="HS395" s="8"/>
      <c r="HT395" s="8"/>
      <c r="HU395" s="8"/>
      <c r="HV395" s="8"/>
      <c r="HW395" s="8"/>
      <c r="HX395" s="8"/>
      <c r="HY395" s="8"/>
      <c r="HZ395" s="8"/>
      <c r="IA395" s="8"/>
      <c r="IB395" s="8"/>
      <c r="IC395" s="8"/>
      <c r="ID395" s="8"/>
      <c r="IE395" s="8"/>
      <c r="IF395" s="8"/>
      <c r="IG395" s="8"/>
      <c r="IH395" s="8"/>
      <c r="II395" s="8"/>
      <c r="IJ395" s="8"/>
      <c r="IK395" s="8"/>
      <c r="IL395" s="8"/>
      <c r="IM395" s="8"/>
      <c r="IN395" s="8"/>
      <c r="IO395" s="8"/>
      <c r="IP395" s="8"/>
      <c r="IQ395" s="8"/>
      <c r="IR395" s="8"/>
      <c r="IS395" s="8"/>
      <c r="IT395" s="8"/>
      <c r="IU395" s="8"/>
      <c r="IV395" s="8"/>
    </row>
    <row r="396" spans="1:256" s="25" customFormat="1">
      <c r="A396" s="619"/>
      <c r="B396" s="618"/>
      <c r="C396" s="67"/>
      <c r="D396" s="616"/>
      <c r="E396" s="67"/>
      <c r="F396" s="67"/>
      <c r="G396" s="3"/>
      <c r="H396" s="128"/>
      <c r="I396" s="520"/>
      <c r="J396" s="520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  <c r="DP396" s="8"/>
      <c r="DQ396" s="8"/>
      <c r="DR396" s="8"/>
      <c r="DS396" s="8"/>
      <c r="DT396" s="8"/>
      <c r="DU396" s="8"/>
      <c r="DV396" s="8"/>
      <c r="DW396" s="8"/>
      <c r="DX396" s="8"/>
      <c r="DY396" s="8"/>
      <c r="DZ396" s="8"/>
      <c r="EA396" s="8"/>
      <c r="EB396" s="8"/>
      <c r="EC396" s="8"/>
      <c r="ED396" s="8"/>
      <c r="EE396" s="8"/>
      <c r="EF396" s="8"/>
      <c r="EG396" s="8"/>
      <c r="EH396" s="8"/>
      <c r="EI396" s="8"/>
      <c r="EJ396" s="8"/>
      <c r="EK396" s="8"/>
      <c r="EL396" s="8"/>
      <c r="EM396" s="8"/>
      <c r="EN396" s="8"/>
      <c r="EO396" s="8"/>
      <c r="EP396" s="8"/>
      <c r="EQ396" s="8"/>
      <c r="ER396" s="8"/>
      <c r="ES396" s="8"/>
      <c r="ET396" s="8"/>
      <c r="EU396" s="8"/>
      <c r="EV396" s="8"/>
      <c r="EW396" s="8"/>
      <c r="EX396" s="8"/>
      <c r="EY396" s="8"/>
      <c r="EZ396" s="8"/>
      <c r="FA396" s="8"/>
      <c r="FB396" s="8"/>
      <c r="FC396" s="8"/>
      <c r="FD396" s="8"/>
      <c r="FE396" s="8"/>
      <c r="FF396" s="8"/>
      <c r="FG396" s="8"/>
      <c r="FH396" s="8"/>
      <c r="FI396" s="8"/>
      <c r="FJ396" s="8"/>
      <c r="FK396" s="8"/>
      <c r="FL396" s="8"/>
      <c r="FM396" s="8"/>
      <c r="FN396" s="8"/>
      <c r="FO396" s="8"/>
      <c r="FP396" s="8"/>
      <c r="FQ396" s="8"/>
      <c r="FR396" s="8"/>
      <c r="FS396" s="8"/>
      <c r="FT396" s="8"/>
      <c r="FU396" s="8"/>
      <c r="FV396" s="8"/>
      <c r="FW396" s="8"/>
      <c r="FX396" s="8"/>
      <c r="FY396" s="8"/>
      <c r="FZ396" s="8"/>
      <c r="GA396" s="8"/>
      <c r="GB396" s="8"/>
      <c r="GC396" s="8"/>
      <c r="GD396" s="8"/>
      <c r="GE396" s="8"/>
      <c r="GF396" s="8"/>
      <c r="GG396" s="8"/>
      <c r="GH396" s="8"/>
      <c r="GI396" s="8"/>
      <c r="GJ396" s="8"/>
      <c r="GK396" s="8"/>
      <c r="GL396" s="8"/>
      <c r="GM396" s="8"/>
      <c r="GN396" s="8"/>
      <c r="GO396" s="8"/>
      <c r="GP396" s="8"/>
      <c r="GQ396" s="8"/>
      <c r="GR396" s="8"/>
      <c r="GS396" s="8"/>
      <c r="GT396" s="8"/>
      <c r="GU396" s="8"/>
      <c r="GV396" s="8"/>
      <c r="GW396" s="8"/>
      <c r="GX396" s="8"/>
      <c r="GY396" s="8"/>
      <c r="GZ396" s="8"/>
      <c r="HA396" s="8"/>
      <c r="HB396" s="8"/>
      <c r="HC396" s="8"/>
      <c r="HD396" s="8"/>
      <c r="HE396" s="8"/>
      <c r="HF396" s="8"/>
      <c r="HG396" s="8"/>
      <c r="HH396" s="8"/>
      <c r="HI396" s="8"/>
      <c r="HJ396" s="8"/>
      <c r="HK396" s="8"/>
      <c r="HL396" s="8"/>
      <c r="HM396" s="8"/>
      <c r="HN396" s="8"/>
      <c r="HO396" s="8"/>
      <c r="HP396" s="8"/>
      <c r="HQ396" s="8"/>
      <c r="HR396" s="8"/>
      <c r="HS396" s="8"/>
      <c r="HT396" s="8"/>
      <c r="HU396" s="8"/>
      <c r="HV396" s="8"/>
      <c r="HW396" s="8"/>
      <c r="HX396" s="8"/>
      <c r="HY396" s="8"/>
      <c r="HZ396" s="8"/>
      <c r="IA396" s="8"/>
      <c r="IB396" s="8"/>
      <c r="IC396" s="8"/>
      <c r="ID396" s="8"/>
      <c r="IE396" s="8"/>
      <c r="IF396" s="8"/>
      <c r="IG396" s="8"/>
      <c r="IH396" s="8"/>
      <c r="II396" s="8"/>
      <c r="IJ396" s="8"/>
      <c r="IK396" s="8"/>
      <c r="IL396" s="8"/>
      <c r="IM396" s="8"/>
      <c r="IN396" s="8"/>
      <c r="IO396" s="8"/>
      <c r="IP396" s="8"/>
      <c r="IQ396" s="8"/>
      <c r="IR396" s="8"/>
      <c r="IS396" s="8"/>
      <c r="IT396" s="8"/>
      <c r="IU396" s="8"/>
      <c r="IV396" s="8"/>
    </row>
    <row r="397" spans="1:256" s="25" customFormat="1">
      <c r="A397" s="619"/>
      <c r="B397" s="618"/>
      <c r="C397" s="67"/>
      <c r="D397" s="616"/>
      <c r="E397" s="67"/>
      <c r="F397" s="67"/>
      <c r="G397" s="3"/>
      <c r="H397" s="128"/>
      <c r="I397" s="520"/>
      <c r="J397" s="520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  <c r="DD397" s="8"/>
      <c r="DE397" s="8"/>
      <c r="DF397" s="8"/>
      <c r="DG397" s="8"/>
      <c r="DH397" s="8"/>
      <c r="DI397" s="8"/>
      <c r="DJ397" s="8"/>
      <c r="DK397" s="8"/>
      <c r="DL397" s="8"/>
      <c r="DM397" s="8"/>
      <c r="DN397" s="8"/>
      <c r="DO397" s="8"/>
      <c r="DP397" s="8"/>
      <c r="DQ397" s="8"/>
      <c r="DR397" s="8"/>
      <c r="DS397" s="8"/>
      <c r="DT397" s="8"/>
      <c r="DU397" s="8"/>
      <c r="DV397" s="8"/>
      <c r="DW397" s="8"/>
      <c r="DX397" s="8"/>
      <c r="DY397" s="8"/>
      <c r="DZ397" s="8"/>
      <c r="EA397" s="8"/>
      <c r="EB397" s="8"/>
      <c r="EC397" s="8"/>
      <c r="ED397" s="8"/>
      <c r="EE397" s="8"/>
      <c r="EF397" s="8"/>
      <c r="EG397" s="8"/>
      <c r="EH397" s="8"/>
      <c r="EI397" s="8"/>
      <c r="EJ397" s="8"/>
      <c r="EK397" s="8"/>
      <c r="EL397" s="8"/>
      <c r="EM397" s="8"/>
      <c r="EN397" s="8"/>
      <c r="EO397" s="8"/>
      <c r="EP397" s="8"/>
      <c r="EQ397" s="8"/>
      <c r="ER397" s="8"/>
      <c r="ES397" s="8"/>
      <c r="ET397" s="8"/>
      <c r="EU397" s="8"/>
      <c r="EV397" s="8"/>
      <c r="EW397" s="8"/>
      <c r="EX397" s="8"/>
      <c r="EY397" s="8"/>
      <c r="EZ397" s="8"/>
      <c r="FA397" s="8"/>
      <c r="FB397" s="8"/>
      <c r="FC397" s="8"/>
      <c r="FD397" s="8"/>
      <c r="FE397" s="8"/>
      <c r="FF397" s="8"/>
      <c r="FG397" s="8"/>
      <c r="FH397" s="8"/>
      <c r="FI397" s="8"/>
      <c r="FJ397" s="8"/>
      <c r="FK397" s="8"/>
      <c r="FL397" s="8"/>
      <c r="FM397" s="8"/>
      <c r="FN397" s="8"/>
      <c r="FO397" s="8"/>
      <c r="FP397" s="8"/>
      <c r="FQ397" s="8"/>
      <c r="FR397" s="8"/>
      <c r="FS397" s="8"/>
      <c r="FT397" s="8"/>
      <c r="FU397" s="8"/>
      <c r="FV397" s="8"/>
      <c r="FW397" s="8"/>
      <c r="FX397" s="8"/>
      <c r="FY397" s="8"/>
      <c r="FZ397" s="8"/>
      <c r="GA397" s="8"/>
      <c r="GB397" s="8"/>
      <c r="GC397" s="8"/>
      <c r="GD397" s="8"/>
      <c r="GE397" s="8"/>
      <c r="GF397" s="8"/>
      <c r="GG397" s="8"/>
      <c r="GH397" s="8"/>
      <c r="GI397" s="8"/>
      <c r="GJ397" s="8"/>
      <c r="GK397" s="8"/>
      <c r="GL397" s="8"/>
      <c r="GM397" s="8"/>
      <c r="GN397" s="8"/>
      <c r="GO397" s="8"/>
      <c r="GP397" s="8"/>
      <c r="GQ397" s="8"/>
      <c r="GR397" s="8"/>
      <c r="GS397" s="8"/>
      <c r="GT397" s="8"/>
      <c r="GU397" s="8"/>
      <c r="GV397" s="8"/>
      <c r="GW397" s="8"/>
      <c r="GX397" s="8"/>
      <c r="GY397" s="8"/>
      <c r="GZ397" s="8"/>
      <c r="HA397" s="8"/>
      <c r="HB397" s="8"/>
      <c r="HC397" s="8"/>
      <c r="HD397" s="8"/>
      <c r="HE397" s="8"/>
      <c r="HF397" s="8"/>
      <c r="HG397" s="8"/>
      <c r="HH397" s="8"/>
      <c r="HI397" s="8"/>
      <c r="HJ397" s="8"/>
      <c r="HK397" s="8"/>
      <c r="HL397" s="8"/>
      <c r="HM397" s="8"/>
      <c r="HN397" s="8"/>
      <c r="HO397" s="8"/>
      <c r="HP397" s="8"/>
      <c r="HQ397" s="8"/>
      <c r="HR397" s="8"/>
      <c r="HS397" s="8"/>
      <c r="HT397" s="8"/>
      <c r="HU397" s="8"/>
      <c r="HV397" s="8"/>
      <c r="HW397" s="8"/>
      <c r="HX397" s="8"/>
      <c r="HY397" s="8"/>
      <c r="HZ397" s="8"/>
      <c r="IA397" s="8"/>
      <c r="IB397" s="8"/>
      <c r="IC397" s="8"/>
      <c r="ID397" s="8"/>
      <c r="IE397" s="8"/>
      <c r="IF397" s="8"/>
      <c r="IG397" s="8"/>
      <c r="IH397" s="8"/>
      <c r="II397" s="8"/>
      <c r="IJ397" s="8"/>
      <c r="IK397" s="8"/>
      <c r="IL397" s="8"/>
      <c r="IM397" s="8"/>
      <c r="IN397" s="8"/>
      <c r="IO397" s="8"/>
      <c r="IP397" s="8"/>
      <c r="IQ397" s="8"/>
      <c r="IR397" s="8"/>
      <c r="IS397" s="8"/>
      <c r="IT397" s="8"/>
      <c r="IU397" s="8"/>
      <c r="IV397" s="8"/>
    </row>
    <row r="398" spans="1:256" s="25" customFormat="1">
      <c r="A398" s="619"/>
      <c r="B398" s="618"/>
      <c r="C398" s="67"/>
      <c r="D398" s="616"/>
      <c r="E398" s="67"/>
      <c r="F398" s="67"/>
      <c r="G398" s="3"/>
      <c r="H398" s="128"/>
      <c r="I398" s="520"/>
      <c r="J398" s="520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  <c r="DP398" s="8"/>
      <c r="DQ398" s="8"/>
      <c r="DR398" s="8"/>
      <c r="DS398" s="8"/>
      <c r="DT398" s="8"/>
      <c r="DU398" s="8"/>
      <c r="DV398" s="8"/>
      <c r="DW398" s="8"/>
      <c r="DX398" s="8"/>
      <c r="DY398" s="8"/>
      <c r="DZ398" s="8"/>
      <c r="EA398" s="8"/>
      <c r="EB398" s="8"/>
      <c r="EC398" s="8"/>
      <c r="ED398" s="8"/>
      <c r="EE398" s="8"/>
      <c r="EF398" s="8"/>
      <c r="EG398" s="8"/>
      <c r="EH398" s="8"/>
      <c r="EI398" s="8"/>
      <c r="EJ398" s="8"/>
      <c r="EK398" s="8"/>
      <c r="EL398" s="8"/>
      <c r="EM398" s="8"/>
      <c r="EN398" s="8"/>
      <c r="EO398" s="8"/>
      <c r="EP398" s="8"/>
      <c r="EQ398" s="8"/>
      <c r="ER398" s="8"/>
      <c r="ES398" s="8"/>
      <c r="ET398" s="8"/>
      <c r="EU398" s="8"/>
      <c r="EV398" s="8"/>
      <c r="EW398" s="8"/>
      <c r="EX398" s="8"/>
      <c r="EY398" s="8"/>
      <c r="EZ398" s="8"/>
      <c r="FA398" s="8"/>
      <c r="FB398" s="8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  <c r="FN398" s="8"/>
      <c r="FO398" s="8"/>
      <c r="FP398" s="8"/>
      <c r="FQ398" s="8"/>
      <c r="FR398" s="8"/>
      <c r="FS398" s="8"/>
      <c r="FT398" s="8"/>
      <c r="FU398" s="8"/>
      <c r="FV398" s="8"/>
      <c r="FW398" s="8"/>
      <c r="FX398" s="8"/>
      <c r="FY398" s="8"/>
      <c r="FZ398" s="8"/>
      <c r="GA398" s="8"/>
      <c r="GB398" s="8"/>
      <c r="GC398" s="8"/>
      <c r="GD398" s="8"/>
      <c r="GE398" s="8"/>
      <c r="GF398" s="8"/>
      <c r="GG398" s="8"/>
      <c r="GH398" s="8"/>
      <c r="GI398" s="8"/>
      <c r="GJ398" s="8"/>
      <c r="GK398" s="8"/>
      <c r="GL398" s="8"/>
      <c r="GM398" s="8"/>
      <c r="GN398" s="8"/>
      <c r="GO398" s="8"/>
      <c r="GP398" s="8"/>
      <c r="GQ398" s="8"/>
      <c r="GR398" s="8"/>
      <c r="GS398" s="8"/>
      <c r="GT398" s="8"/>
      <c r="GU398" s="8"/>
      <c r="GV398" s="8"/>
      <c r="GW398" s="8"/>
      <c r="GX398" s="8"/>
      <c r="GY398" s="8"/>
      <c r="GZ398" s="8"/>
      <c r="HA398" s="8"/>
      <c r="HB398" s="8"/>
      <c r="HC398" s="8"/>
      <c r="HD398" s="8"/>
      <c r="HE398" s="8"/>
      <c r="HF398" s="8"/>
      <c r="HG398" s="8"/>
      <c r="HH398" s="8"/>
      <c r="HI398" s="8"/>
      <c r="HJ398" s="8"/>
      <c r="HK398" s="8"/>
      <c r="HL398" s="8"/>
      <c r="HM398" s="8"/>
      <c r="HN398" s="8"/>
      <c r="HO398" s="8"/>
      <c r="HP398" s="8"/>
      <c r="HQ398" s="8"/>
      <c r="HR398" s="8"/>
      <c r="HS398" s="8"/>
      <c r="HT398" s="8"/>
      <c r="HU398" s="8"/>
      <c r="HV398" s="8"/>
      <c r="HW398" s="8"/>
      <c r="HX398" s="8"/>
      <c r="HY398" s="8"/>
      <c r="HZ398" s="8"/>
      <c r="IA398" s="8"/>
      <c r="IB398" s="8"/>
      <c r="IC398" s="8"/>
      <c r="ID398" s="8"/>
      <c r="IE398" s="8"/>
      <c r="IF398" s="8"/>
      <c r="IG398" s="8"/>
      <c r="IH398" s="8"/>
      <c r="II398" s="8"/>
      <c r="IJ398" s="8"/>
      <c r="IK398" s="8"/>
      <c r="IL398" s="8"/>
      <c r="IM398" s="8"/>
      <c r="IN398" s="8"/>
      <c r="IO398" s="8"/>
      <c r="IP398" s="8"/>
      <c r="IQ398" s="8"/>
      <c r="IR398" s="8"/>
      <c r="IS398" s="8"/>
      <c r="IT398" s="8"/>
      <c r="IU398" s="8"/>
      <c r="IV398" s="8"/>
    </row>
    <row r="399" spans="1:256" s="25" customFormat="1">
      <c r="A399" s="619"/>
      <c r="B399" s="618"/>
      <c r="C399" s="67"/>
      <c r="D399" s="616"/>
      <c r="E399" s="67"/>
      <c r="F399" s="67"/>
      <c r="G399" s="3"/>
      <c r="H399" s="128"/>
      <c r="I399" s="520"/>
      <c r="J399" s="520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  <c r="DI399" s="8"/>
      <c r="DJ399" s="8"/>
      <c r="DK399" s="8"/>
      <c r="DL399" s="8"/>
      <c r="DM399" s="8"/>
      <c r="DN399" s="8"/>
      <c r="DO399" s="8"/>
      <c r="DP399" s="8"/>
      <c r="DQ399" s="8"/>
      <c r="DR399" s="8"/>
      <c r="DS399" s="8"/>
      <c r="DT399" s="8"/>
      <c r="DU399" s="8"/>
      <c r="DV399" s="8"/>
      <c r="DW399" s="8"/>
      <c r="DX399" s="8"/>
      <c r="DY399" s="8"/>
      <c r="DZ399" s="8"/>
      <c r="EA399" s="8"/>
      <c r="EB399" s="8"/>
      <c r="EC399" s="8"/>
      <c r="ED399" s="8"/>
      <c r="EE399" s="8"/>
      <c r="EF399" s="8"/>
      <c r="EG399" s="8"/>
      <c r="EH399" s="8"/>
      <c r="EI399" s="8"/>
      <c r="EJ399" s="8"/>
      <c r="EK399" s="8"/>
      <c r="EL399" s="8"/>
      <c r="EM399" s="8"/>
      <c r="EN399" s="8"/>
      <c r="EO399" s="8"/>
      <c r="EP399" s="8"/>
      <c r="EQ399" s="8"/>
      <c r="ER399" s="8"/>
      <c r="ES399" s="8"/>
      <c r="ET399" s="8"/>
      <c r="EU399" s="8"/>
      <c r="EV399" s="8"/>
      <c r="EW399" s="8"/>
      <c r="EX399" s="8"/>
      <c r="EY399" s="8"/>
      <c r="EZ399" s="8"/>
      <c r="FA399" s="8"/>
      <c r="FB399" s="8"/>
      <c r="FC399" s="8"/>
      <c r="FD399" s="8"/>
      <c r="FE399" s="8"/>
      <c r="FF399" s="8"/>
      <c r="FG399" s="8"/>
      <c r="FH399" s="8"/>
      <c r="FI399" s="8"/>
      <c r="FJ399" s="8"/>
      <c r="FK399" s="8"/>
      <c r="FL399" s="8"/>
      <c r="FM399" s="8"/>
      <c r="FN399" s="8"/>
      <c r="FO399" s="8"/>
      <c r="FP399" s="8"/>
      <c r="FQ399" s="8"/>
      <c r="FR399" s="8"/>
      <c r="FS399" s="8"/>
      <c r="FT399" s="8"/>
      <c r="FU399" s="8"/>
      <c r="FV399" s="8"/>
      <c r="FW399" s="8"/>
      <c r="FX399" s="8"/>
      <c r="FY399" s="8"/>
      <c r="FZ399" s="8"/>
      <c r="GA399" s="8"/>
      <c r="GB399" s="8"/>
      <c r="GC399" s="8"/>
      <c r="GD399" s="8"/>
      <c r="GE399" s="8"/>
      <c r="GF399" s="8"/>
      <c r="GG399" s="8"/>
      <c r="GH399" s="8"/>
      <c r="GI399" s="8"/>
      <c r="GJ399" s="8"/>
      <c r="GK399" s="8"/>
      <c r="GL399" s="8"/>
      <c r="GM399" s="8"/>
      <c r="GN399" s="8"/>
      <c r="GO399" s="8"/>
      <c r="GP399" s="8"/>
      <c r="GQ399" s="8"/>
      <c r="GR399" s="8"/>
      <c r="GS399" s="8"/>
      <c r="GT399" s="8"/>
      <c r="GU399" s="8"/>
      <c r="GV399" s="8"/>
      <c r="GW399" s="8"/>
      <c r="GX399" s="8"/>
      <c r="GY399" s="8"/>
      <c r="GZ399" s="8"/>
      <c r="HA399" s="8"/>
      <c r="HB399" s="8"/>
      <c r="HC399" s="8"/>
      <c r="HD399" s="8"/>
      <c r="HE399" s="8"/>
      <c r="HF399" s="8"/>
      <c r="HG399" s="8"/>
      <c r="HH399" s="8"/>
      <c r="HI399" s="8"/>
      <c r="HJ399" s="8"/>
      <c r="HK399" s="8"/>
      <c r="HL399" s="8"/>
      <c r="HM399" s="8"/>
      <c r="HN399" s="8"/>
      <c r="HO399" s="8"/>
      <c r="HP399" s="8"/>
      <c r="HQ399" s="8"/>
      <c r="HR399" s="8"/>
      <c r="HS399" s="8"/>
      <c r="HT399" s="8"/>
      <c r="HU399" s="8"/>
      <c r="HV399" s="8"/>
      <c r="HW399" s="8"/>
      <c r="HX399" s="8"/>
      <c r="HY399" s="8"/>
      <c r="HZ399" s="8"/>
      <c r="IA399" s="8"/>
      <c r="IB399" s="8"/>
      <c r="IC399" s="8"/>
      <c r="ID399" s="8"/>
      <c r="IE399" s="8"/>
      <c r="IF399" s="8"/>
      <c r="IG399" s="8"/>
      <c r="IH399" s="8"/>
      <c r="II399" s="8"/>
      <c r="IJ399" s="8"/>
      <c r="IK399" s="8"/>
      <c r="IL399" s="8"/>
      <c r="IM399" s="8"/>
      <c r="IN399" s="8"/>
      <c r="IO399" s="8"/>
      <c r="IP399" s="8"/>
      <c r="IQ399" s="8"/>
      <c r="IR399" s="8"/>
      <c r="IS399" s="8"/>
      <c r="IT399" s="8"/>
      <c r="IU399" s="8"/>
      <c r="IV399" s="8"/>
    </row>
    <row r="400" spans="1:256" s="25" customFormat="1">
      <c r="A400" s="619"/>
      <c r="B400" s="618"/>
      <c r="C400" s="67"/>
      <c r="D400" s="616"/>
      <c r="E400" s="67"/>
      <c r="F400" s="67"/>
      <c r="G400" s="3"/>
      <c r="H400" s="128"/>
      <c r="I400" s="520"/>
      <c r="J400" s="520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  <c r="DI400" s="8"/>
      <c r="DJ400" s="8"/>
      <c r="DK400" s="8"/>
      <c r="DL400" s="8"/>
      <c r="DM400" s="8"/>
      <c r="DN400" s="8"/>
      <c r="DO400" s="8"/>
      <c r="DP400" s="8"/>
      <c r="DQ400" s="8"/>
      <c r="DR400" s="8"/>
      <c r="DS400" s="8"/>
      <c r="DT400" s="8"/>
      <c r="DU400" s="8"/>
      <c r="DV400" s="8"/>
      <c r="DW400" s="8"/>
      <c r="DX400" s="8"/>
      <c r="DY400" s="8"/>
      <c r="DZ400" s="8"/>
      <c r="EA400" s="8"/>
      <c r="EB400" s="8"/>
      <c r="EC400" s="8"/>
      <c r="ED400" s="8"/>
      <c r="EE400" s="8"/>
      <c r="EF400" s="8"/>
      <c r="EG400" s="8"/>
      <c r="EH400" s="8"/>
      <c r="EI400" s="8"/>
      <c r="EJ400" s="8"/>
      <c r="EK400" s="8"/>
      <c r="EL400" s="8"/>
      <c r="EM400" s="8"/>
      <c r="EN400" s="8"/>
      <c r="EO400" s="8"/>
      <c r="EP400" s="8"/>
      <c r="EQ400" s="8"/>
      <c r="ER400" s="8"/>
      <c r="ES400" s="8"/>
      <c r="ET400" s="8"/>
      <c r="EU400" s="8"/>
      <c r="EV400" s="8"/>
      <c r="EW400" s="8"/>
      <c r="EX400" s="8"/>
      <c r="EY400" s="8"/>
      <c r="EZ400" s="8"/>
      <c r="FA400" s="8"/>
      <c r="FB400" s="8"/>
      <c r="FC400" s="8"/>
      <c r="FD400" s="8"/>
      <c r="FE400" s="8"/>
      <c r="FF400" s="8"/>
      <c r="FG400" s="8"/>
      <c r="FH400" s="8"/>
      <c r="FI400" s="8"/>
      <c r="FJ400" s="8"/>
      <c r="FK400" s="8"/>
      <c r="FL400" s="8"/>
      <c r="FM400" s="8"/>
      <c r="FN400" s="8"/>
      <c r="FO400" s="8"/>
      <c r="FP400" s="8"/>
      <c r="FQ400" s="8"/>
      <c r="FR400" s="8"/>
      <c r="FS400" s="8"/>
      <c r="FT400" s="8"/>
      <c r="FU400" s="8"/>
      <c r="FV400" s="8"/>
      <c r="FW400" s="8"/>
      <c r="FX400" s="8"/>
      <c r="FY400" s="8"/>
      <c r="FZ400" s="8"/>
      <c r="GA400" s="8"/>
      <c r="GB400" s="8"/>
      <c r="GC400" s="8"/>
      <c r="GD400" s="8"/>
      <c r="GE400" s="8"/>
      <c r="GF400" s="8"/>
      <c r="GG400" s="8"/>
      <c r="GH400" s="8"/>
      <c r="GI400" s="8"/>
      <c r="GJ400" s="8"/>
      <c r="GK400" s="8"/>
      <c r="GL400" s="8"/>
      <c r="GM400" s="8"/>
      <c r="GN400" s="8"/>
      <c r="GO400" s="8"/>
      <c r="GP400" s="8"/>
      <c r="GQ400" s="8"/>
      <c r="GR400" s="8"/>
      <c r="GS400" s="8"/>
      <c r="GT400" s="8"/>
      <c r="GU400" s="8"/>
      <c r="GV400" s="8"/>
      <c r="GW400" s="8"/>
      <c r="GX400" s="8"/>
      <c r="GY400" s="8"/>
      <c r="GZ400" s="8"/>
      <c r="HA400" s="8"/>
      <c r="HB400" s="8"/>
      <c r="HC400" s="8"/>
      <c r="HD400" s="8"/>
      <c r="HE400" s="8"/>
      <c r="HF400" s="8"/>
      <c r="HG400" s="8"/>
      <c r="HH400" s="8"/>
      <c r="HI400" s="8"/>
      <c r="HJ400" s="8"/>
      <c r="HK400" s="8"/>
      <c r="HL400" s="8"/>
      <c r="HM400" s="8"/>
      <c r="HN400" s="8"/>
      <c r="HO400" s="8"/>
      <c r="HP400" s="8"/>
      <c r="HQ400" s="8"/>
      <c r="HR400" s="8"/>
      <c r="HS400" s="8"/>
      <c r="HT400" s="8"/>
      <c r="HU400" s="8"/>
      <c r="HV400" s="8"/>
      <c r="HW400" s="8"/>
      <c r="HX400" s="8"/>
      <c r="HY400" s="8"/>
      <c r="HZ400" s="8"/>
      <c r="IA400" s="8"/>
      <c r="IB400" s="8"/>
      <c r="IC400" s="8"/>
      <c r="ID400" s="8"/>
      <c r="IE400" s="8"/>
      <c r="IF400" s="8"/>
      <c r="IG400" s="8"/>
      <c r="IH400" s="8"/>
      <c r="II400" s="8"/>
      <c r="IJ400" s="8"/>
      <c r="IK400" s="8"/>
      <c r="IL400" s="8"/>
      <c r="IM400" s="8"/>
      <c r="IN400" s="8"/>
      <c r="IO400" s="8"/>
      <c r="IP400" s="8"/>
      <c r="IQ400" s="8"/>
      <c r="IR400" s="8"/>
      <c r="IS400" s="8"/>
      <c r="IT400" s="8"/>
      <c r="IU400" s="8"/>
      <c r="IV400" s="8"/>
    </row>
    <row r="401" spans="1:256" s="25" customFormat="1">
      <c r="A401" s="619"/>
      <c r="B401" s="618"/>
      <c r="C401" s="67"/>
      <c r="D401" s="616"/>
      <c r="E401" s="67"/>
      <c r="F401" s="67"/>
      <c r="G401" s="3"/>
      <c r="H401" s="128"/>
      <c r="I401" s="520"/>
      <c r="J401" s="520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  <c r="DI401" s="8"/>
      <c r="DJ401" s="8"/>
      <c r="DK401" s="8"/>
      <c r="DL401" s="8"/>
      <c r="DM401" s="8"/>
      <c r="DN401" s="8"/>
      <c r="DO401" s="8"/>
      <c r="DP401" s="8"/>
      <c r="DQ401" s="8"/>
      <c r="DR401" s="8"/>
      <c r="DS401" s="8"/>
      <c r="DT401" s="8"/>
      <c r="DU401" s="8"/>
      <c r="DV401" s="8"/>
      <c r="DW401" s="8"/>
      <c r="DX401" s="8"/>
      <c r="DY401" s="8"/>
      <c r="DZ401" s="8"/>
      <c r="EA401" s="8"/>
      <c r="EB401" s="8"/>
      <c r="EC401" s="8"/>
      <c r="ED401" s="8"/>
      <c r="EE401" s="8"/>
      <c r="EF401" s="8"/>
      <c r="EG401" s="8"/>
      <c r="EH401" s="8"/>
      <c r="EI401" s="8"/>
      <c r="EJ401" s="8"/>
      <c r="EK401" s="8"/>
      <c r="EL401" s="8"/>
      <c r="EM401" s="8"/>
      <c r="EN401" s="8"/>
      <c r="EO401" s="8"/>
      <c r="EP401" s="8"/>
      <c r="EQ401" s="8"/>
      <c r="ER401" s="8"/>
      <c r="ES401" s="8"/>
      <c r="ET401" s="8"/>
      <c r="EU401" s="8"/>
      <c r="EV401" s="8"/>
      <c r="EW401" s="8"/>
      <c r="EX401" s="8"/>
      <c r="EY401" s="8"/>
      <c r="EZ401" s="8"/>
      <c r="FA401" s="8"/>
      <c r="FB401" s="8"/>
      <c r="FC401" s="8"/>
      <c r="FD401" s="8"/>
      <c r="FE401" s="8"/>
      <c r="FF401" s="8"/>
      <c r="FG401" s="8"/>
      <c r="FH401" s="8"/>
      <c r="FI401" s="8"/>
      <c r="FJ401" s="8"/>
      <c r="FK401" s="8"/>
      <c r="FL401" s="8"/>
      <c r="FM401" s="8"/>
      <c r="FN401" s="8"/>
      <c r="FO401" s="8"/>
      <c r="FP401" s="8"/>
      <c r="FQ401" s="8"/>
      <c r="FR401" s="8"/>
      <c r="FS401" s="8"/>
      <c r="FT401" s="8"/>
      <c r="FU401" s="8"/>
      <c r="FV401" s="8"/>
      <c r="FW401" s="8"/>
      <c r="FX401" s="8"/>
      <c r="FY401" s="8"/>
      <c r="FZ401" s="8"/>
      <c r="GA401" s="8"/>
      <c r="GB401" s="8"/>
      <c r="GC401" s="8"/>
      <c r="GD401" s="8"/>
      <c r="GE401" s="8"/>
      <c r="GF401" s="8"/>
      <c r="GG401" s="8"/>
      <c r="GH401" s="8"/>
      <c r="GI401" s="8"/>
      <c r="GJ401" s="8"/>
      <c r="GK401" s="8"/>
      <c r="GL401" s="8"/>
      <c r="GM401" s="8"/>
      <c r="GN401" s="8"/>
      <c r="GO401" s="8"/>
      <c r="GP401" s="8"/>
      <c r="GQ401" s="8"/>
      <c r="GR401" s="8"/>
      <c r="GS401" s="8"/>
      <c r="GT401" s="8"/>
      <c r="GU401" s="8"/>
      <c r="GV401" s="8"/>
      <c r="GW401" s="8"/>
      <c r="GX401" s="8"/>
      <c r="GY401" s="8"/>
      <c r="GZ401" s="8"/>
      <c r="HA401" s="8"/>
      <c r="HB401" s="8"/>
      <c r="HC401" s="8"/>
      <c r="HD401" s="8"/>
      <c r="HE401" s="8"/>
      <c r="HF401" s="8"/>
      <c r="HG401" s="8"/>
      <c r="HH401" s="8"/>
      <c r="HI401" s="8"/>
      <c r="HJ401" s="8"/>
      <c r="HK401" s="8"/>
      <c r="HL401" s="8"/>
      <c r="HM401" s="8"/>
      <c r="HN401" s="8"/>
      <c r="HO401" s="8"/>
      <c r="HP401" s="8"/>
      <c r="HQ401" s="8"/>
      <c r="HR401" s="8"/>
      <c r="HS401" s="8"/>
      <c r="HT401" s="8"/>
      <c r="HU401" s="8"/>
      <c r="HV401" s="8"/>
      <c r="HW401" s="8"/>
      <c r="HX401" s="8"/>
      <c r="HY401" s="8"/>
      <c r="HZ401" s="8"/>
      <c r="IA401" s="8"/>
      <c r="IB401" s="8"/>
      <c r="IC401" s="8"/>
      <c r="ID401" s="8"/>
      <c r="IE401" s="8"/>
      <c r="IF401" s="8"/>
      <c r="IG401" s="8"/>
      <c r="IH401" s="8"/>
      <c r="II401" s="8"/>
      <c r="IJ401" s="8"/>
      <c r="IK401" s="8"/>
      <c r="IL401" s="8"/>
      <c r="IM401" s="8"/>
      <c r="IN401" s="8"/>
      <c r="IO401" s="8"/>
      <c r="IP401" s="8"/>
      <c r="IQ401" s="8"/>
      <c r="IR401" s="8"/>
      <c r="IS401" s="8"/>
      <c r="IT401" s="8"/>
      <c r="IU401" s="8"/>
      <c r="IV401" s="8"/>
    </row>
    <row r="402" spans="1:256" s="25" customFormat="1">
      <c r="A402" s="619"/>
      <c r="B402" s="618"/>
      <c r="C402" s="67"/>
      <c r="D402" s="616"/>
      <c r="E402" s="67"/>
      <c r="F402" s="67"/>
      <c r="G402" s="3"/>
      <c r="H402" s="128"/>
      <c r="I402" s="520"/>
      <c r="J402" s="520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  <c r="DP402" s="8"/>
      <c r="DQ402" s="8"/>
      <c r="DR402" s="8"/>
      <c r="DS402" s="8"/>
      <c r="DT402" s="8"/>
      <c r="DU402" s="8"/>
      <c r="DV402" s="8"/>
      <c r="DW402" s="8"/>
      <c r="DX402" s="8"/>
      <c r="DY402" s="8"/>
      <c r="DZ402" s="8"/>
      <c r="EA402" s="8"/>
      <c r="EB402" s="8"/>
      <c r="EC402" s="8"/>
      <c r="ED402" s="8"/>
      <c r="EE402" s="8"/>
      <c r="EF402" s="8"/>
      <c r="EG402" s="8"/>
      <c r="EH402" s="8"/>
      <c r="EI402" s="8"/>
      <c r="EJ402" s="8"/>
      <c r="EK402" s="8"/>
      <c r="EL402" s="8"/>
      <c r="EM402" s="8"/>
      <c r="EN402" s="8"/>
      <c r="EO402" s="8"/>
      <c r="EP402" s="8"/>
      <c r="EQ402" s="8"/>
      <c r="ER402" s="8"/>
      <c r="ES402" s="8"/>
      <c r="ET402" s="8"/>
      <c r="EU402" s="8"/>
      <c r="EV402" s="8"/>
      <c r="EW402" s="8"/>
      <c r="EX402" s="8"/>
      <c r="EY402" s="8"/>
      <c r="EZ402" s="8"/>
      <c r="FA402" s="8"/>
      <c r="FB402" s="8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  <c r="FN402" s="8"/>
      <c r="FO402" s="8"/>
      <c r="FP402" s="8"/>
      <c r="FQ402" s="8"/>
      <c r="FR402" s="8"/>
      <c r="FS402" s="8"/>
      <c r="FT402" s="8"/>
      <c r="FU402" s="8"/>
      <c r="FV402" s="8"/>
      <c r="FW402" s="8"/>
      <c r="FX402" s="8"/>
      <c r="FY402" s="8"/>
      <c r="FZ402" s="8"/>
      <c r="GA402" s="8"/>
      <c r="GB402" s="8"/>
      <c r="GC402" s="8"/>
      <c r="GD402" s="8"/>
      <c r="GE402" s="8"/>
      <c r="GF402" s="8"/>
      <c r="GG402" s="8"/>
      <c r="GH402" s="8"/>
      <c r="GI402" s="8"/>
      <c r="GJ402" s="8"/>
      <c r="GK402" s="8"/>
      <c r="GL402" s="8"/>
      <c r="GM402" s="8"/>
      <c r="GN402" s="8"/>
      <c r="GO402" s="8"/>
      <c r="GP402" s="8"/>
      <c r="GQ402" s="8"/>
      <c r="GR402" s="8"/>
      <c r="GS402" s="8"/>
      <c r="GT402" s="8"/>
      <c r="GU402" s="8"/>
      <c r="GV402" s="8"/>
      <c r="GW402" s="8"/>
      <c r="GX402" s="8"/>
      <c r="GY402" s="8"/>
      <c r="GZ402" s="8"/>
      <c r="HA402" s="8"/>
      <c r="HB402" s="8"/>
      <c r="HC402" s="8"/>
      <c r="HD402" s="8"/>
      <c r="HE402" s="8"/>
      <c r="HF402" s="8"/>
      <c r="HG402" s="8"/>
      <c r="HH402" s="8"/>
      <c r="HI402" s="8"/>
      <c r="HJ402" s="8"/>
      <c r="HK402" s="8"/>
      <c r="HL402" s="8"/>
      <c r="HM402" s="8"/>
      <c r="HN402" s="8"/>
      <c r="HO402" s="8"/>
      <c r="HP402" s="8"/>
      <c r="HQ402" s="8"/>
      <c r="HR402" s="8"/>
      <c r="HS402" s="8"/>
      <c r="HT402" s="8"/>
      <c r="HU402" s="8"/>
      <c r="HV402" s="8"/>
      <c r="HW402" s="8"/>
      <c r="HX402" s="8"/>
      <c r="HY402" s="8"/>
      <c r="HZ402" s="8"/>
      <c r="IA402" s="8"/>
      <c r="IB402" s="8"/>
      <c r="IC402" s="8"/>
      <c r="ID402" s="8"/>
      <c r="IE402" s="8"/>
      <c r="IF402" s="8"/>
      <c r="IG402" s="8"/>
      <c r="IH402" s="8"/>
      <c r="II402" s="8"/>
      <c r="IJ402" s="8"/>
      <c r="IK402" s="8"/>
      <c r="IL402" s="8"/>
      <c r="IM402" s="8"/>
      <c r="IN402" s="8"/>
      <c r="IO402" s="8"/>
      <c r="IP402" s="8"/>
      <c r="IQ402" s="8"/>
      <c r="IR402" s="8"/>
      <c r="IS402" s="8"/>
      <c r="IT402" s="8"/>
      <c r="IU402" s="8"/>
      <c r="IV402" s="8"/>
    </row>
    <row r="403" spans="1:256" s="25" customFormat="1">
      <c r="A403" s="650"/>
      <c r="B403" s="651"/>
      <c r="C403" s="652"/>
      <c r="D403" s="653"/>
      <c r="E403" s="652"/>
      <c r="F403" s="71"/>
      <c r="G403" s="3"/>
      <c r="H403" s="128"/>
      <c r="I403" s="520"/>
      <c r="J403" s="520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  <c r="DP403" s="8"/>
      <c r="DQ403" s="8"/>
      <c r="DR403" s="8"/>
      <c r="DS403" s="8"/>
      <c r="DT403" s="8"/>
      <c r="DU403" s="8"/>
      <c r="DV403" s="8"/>
      <c r="DW403" s="8"/>
      <c r="DX403" s="8"/>
      <c r="DY403" s="8"/>
      <c r="DZ403" s="8"/>
      <c r="EA403" s="8"/>
      <c r="EB403" s="8"/>
      <c r="EC403" s="8"/>
      <c r="ED403" s="8"/>
      <c r="EE403" s="8"/>
      <c r="EF403" s="8"/>
      <c r="EG403" s="8"/>
      <c r="EH403" s="8"/>
      <c r="EI403" s="8"/>
      <c r="EJ403" s="8"/>
      <c r="EK403" s="8"/>
      <c r="EL403" s="8"/>
      <c r="EM403" s="8"/>
      <c r="EN403" s="8"/>
      <c r="EO403" s="8"/>
      <c r="EP403" s="8"/>
      <c r="EQ403" s="8"/>
      <c r="ER403" s="8"/>
      <c r="ES403" s="8"/>
      <c r="ET403" s="8"/>
      <c r="EU403" s="8"/>
      <c r="EV403" s="8"/>
      <c r="EW403" s="8"/>
      <c r="EX403" s="8"/>
      <c r="EY403" s="8"/>
      <c r="EZ403" s="8"/>
      <c r="FA403" s="8"/>
      <c r="FB403" s="8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  <c r="FN403" s="8"/>
      <c r="FO403" s="8"/>
      <c r="FP403" s="8"/>
      <c r="FQ403" s="8"/>
      <c r="FR403" s="8"/>
      <c r="FS403" s="8"/>
      <c r="FT403" s="8"/>
      <c r="FU403" s="8"/>
      <c r="FV403" s="8"/>
      <c r="FW403" s="8"/>
      <c r="FX403" s="8"/>
      <c r="FY403" s="8"/>
      <c r="FZ403" s="8"/>
      <c r="GA403" s="8"/>
      <c r="GB403" s="8"/>
      <c r="GC403" s="8"/>
      <c r="GD403" s="8"/>
      <c r="GE403" s="8"/>
      <c r="GF403" s="8"/>
      <c r="GG403" s="8"/>
      <c r="GH403" s="8"/>
      <c r="GI403" s="8"/>
      <c r="GJ403" s="8"/>
      <c r="GK403" s="8"/>
      <c r="GL403" s="8"/>
      <c r="GM403" s="8"/>
      <c r="GN403" s="8"/>
      <c r="GO403" s="8"/>
      <c r="GP403" s="8"/>
      <c r="GQ403" s="8"/>
      <c r="GR403" s="8"/>
      <c r="GS403" s="8"/>
      <c r="GT403" s="8"/>
      <c r="GU403" s="8"/>
      <c r="GV403" s="8"/>
      <c r="GW403" s="8"/>
      <c r="GX403" s="8"/>
      <c r="GY403" s="8"/>
      <c r="GZ403" s="8"/>
      <c r="HA403" s="8"/>
      <c r="HB403" s="8"/>
      <c r="HC403" s="8"/>
      <c r="HD403" s="8"/>
      <c r="HE403" s="8"/>
      <c r="HF403" s="8"/>
      <c r="HG403" s="8"/>
      <c r="HH403" s="8"/>
      <c r="HI403" s="8"/>
      <c r="HJ403" s="8"/>
      <c r="HK403" s="8"/>
      <c r="HL403" s="8"/>
      <c r="HM403" s="8"/>
      <c r="HN403" s="8"/>
      <c r="HO403" s="8"/>
      <c r="HP403" s="8"/>
      <c r="HQ403" s="8"/>
      <c r="HR403" s="8"/>
      <c r="HS403" s="8"/>
      <c r="HT403" s="8"/>
      <c r="HU403" s="8"/>
      <c r="HV403" s="8"/>
      <c r="HW403" s="8"/>
      <c r="HX403" s="8"/>
      <c r="HY403" s="8"/>
      <c r="HZ403" s="8"/>
      <c r="IA403" s="8"/>
      <c r="IB403" s="8"/>
      <c r="IC403" s="8"/>
      <c r="ID403" s="8"/>
      <c r="IE403" s="8"/>
      <c r="IF403" s="8"/>
      <c r="IG403" s="8"/>
      <c r="IH403" s="8"/>
      <c r="II403" s="8"/>
      <c r="IJ403" s="8"/>
      <c r="IK403" s="8"/>
      <c r="IL403" s="8"/>
      <c r="IM403" s="8"/>
      <c r="IN403" s="8"/>
      <c r="IO403" s="8"/>
      <c r="IP403" s="8"/>
      <c r="IQ403" s="8"/>
      <c r="IR403" s="8"/>
      <c r="IS403" s="8"/>
      <c r="IT403" s="8"/>
      <c r="IU403" s="8"/>
      <c r="IV403" s="8"/>
    </row>
    <row r="404" spans="1:256">
      <c r="A404" s="185"/>
      <c r="B404" s="520"/>
      <c r="C404" s="2"/>
      <c r="D404" s="22"/>
      <c r="E404" s="2"/>
      <c r="F404" s="3"/>
      <c r="G404" s="3"/>
      <c r="H404" s="128"/>
      <c r="I404" s="520"/>
      <c r="J404" s="520"/>
    </row>
    <row r="405" spans="1:256">
      <c r="A405" s="185"/>
      <c r="B405" s="520"/>
      <c r="C405" s="2"/>
      <c r="D405" s="22"/>
      <c r="E405" s="2"/>
      <c r="F405" s="3"/>
      <c r="G405" s="3"/>
      <c r="H405" s="128"/>
      <c r="I405" s="520"/>
      <c r="J405" s="520"/>
    </row>
    <row r="406" spans="1:256" ht="12.75" customHeight="1">
      <c r="A406" s="589"/>
      <c r="B406" s="589"/>
      <c r="C406" s="589"/>
      <c r="D406" s="589"/>
      <c r="E406" s="589"/>
      <c r="F406" s="589"/>
      <c r="G406" s="589"/>
      <c r="H406" s="589"/>
      <c r="I406" s="589"/>
      <c r="J406" s="589"/>
      <c r="K406" s="376"/>
    </row>
    <row r="407" spans="1:256" ht="12.75" customHeight="1">
      <c r="A407" s="589"/>
      <c r="B407" s="589"/>
      <c r="C407" s="589"/>
      <c r="D407" s="589"/>
      <c r="E407" s="589"/>
      <c r="F407" s="589"/>
      <c r="G407" s="589"/>
      <c r="H407" s="589"/>
      <c r="I407" s="589"/>
      <c r="J407" s="589"/>
      <c r="K407" s="376"/>
    </row>
    <row r="408" spans="1:256" ht="12.75" customHeight="1">
      <c r="A408" s="66"/>
      <c r="B408" s="589"/>
      <c r="C408" s="589"/>
      <c r="D408" s="377"/>
      <c r="E408" s="589"/>
      <c r="F408" s="377"/>
      <c r="G408" s="589"/>
      <c r="H408" s="377"/>
      <c r="I408" s="589"/>
      <c r="J408" s="654">
        <f>+D408+F408+H408</f>
        <v>0</v>
      </c>
      <c r="K408" s="376"/>
    </row>
    <row r="409" spans="1:256" ht="12.75" customHeight="1">
      <c r="A409" s="66"/>
      <c r="B409" s="589"/>
      <c r="C409" s="589"/>
      <c r="D409" s="655"/>
      <c r="E409" s="589"/>
      <c r="F409" s="655"/>
      <c r="G409" s="589"/>
      <c r="H409" s="655"/>
      <c r="I409" s="589"/>
      <c r="J409" s="656">
        <f>+D409+F409+H409</f>
        <v>0</v>
      </c>
      <c r="K409" s="376"/>
    </row>
    <row r="410" spans="1:256" ht="12.75" customHeight="1">
      <c r="A410" s="522"/>
      <c r="B410" s="657"/>
      <c r="C410" s="522"/>
      <c r="D410" s="657"/>
      <c r="E410" s="658"/>
      <c r="F410" s="657"/>
      <c r="G410" s="103"/>
      <c r="H410" s="377"/>
      <c r="I410" s="658"/>
      <c r="J410" s="659">
        <f>+D410+F410+H410</f>
        <v>0</v>
      </c>
      <c r="K410" s="374"/>
    </row>
    <row r="411" spans="1:256" ht="12.75" customHeight="1">
      <c r="A411" s="660"/>
      <c r="B411" s="657"/>
      <c r="C411" s="660"/>
      <c r="D411" s="657"/>
      <c r="E411" s="658"/>
      <c r="F411" s="657"/>
      <c r="G411" s="103"/>
      <c r="H411" s="377"/>
      <c r="I411" s="658"/>
      <c r="J411" s="659">
        <f t="shared" ref="J411:J415" si="11">+D411+F411+H411</f>
        <v>0</v>
      </c>
      <c r="K411" s="374"/>
    </row>
    <row r="412" spans="1:256" ht="12.75" customHeight="1">
      <c r="A412" s="661"/>
      <c r="B412" s="661"/>
      <c r="C412" s="66"/>
      <c r="D412" s="661"/>
      <c r="E412" s="66"/>
      <c r="F412" s="661"/>
      <c r="G412" s="103"/>
      <c r="H412" s="661"/>
      <c r="I412" s="66"/>
      <c r="J412" s="63">
        <f t="shared" si="11"/>
        <v>0</v>
      </c>
      <c r="K412" s="66"/>
    </row>
    <row r="413" spans="1:256" ht="12.75" customHeight="1">
      <c r="A413" s="380"/>
      <c r="B413" s="380"/>
      <c r="C413" s="662"/>
      <c r="D413" s="662"/>
      <c r="E413" s="662"/>
      <c r="F413" s="380"/>
      <c r="G413" s="76"/>
      <c r="H413" s="140"/>
      <c r="I413" s="662"/>
      <c r="J413" s="663">
        <f t="shared" si="11"/>
        <v>0</v>
      </c>
      <c r="K413" s="379"/>
    </row>
    <row r="414" spans="1:256" ht="12.75" customHeight="1">
      <c r="A414" s="380"/>
      <c r="B414" s="380"/>
      <c r="C414" s="662"/>
      <c r="D414" s="662"/>
      <c r="E414" s="662"/>
      <c r="F414" s="380"/>
      <c r="G414" s="76"/>
      <c r="H414" s="140"/>
      <c r="I414" s="662"/>
      <c r="J414" s="663">
        <f t="shared" si="11"/>
        <v>0</v>
      </c>
      <c r="K414" s="379"/>
    </row>
    <row r="415" spans="1:256" ht="12.75" customHeight="1">
      <c r="A415" s="531"/>
      <c r="B415" s="589"/>
      <c r="C415" s="589"/>
      <c r="D415" s="664"/>
      <c r="E415" s="589"/>
      <c r="F415" s="664"/>
      <c r="G415" s="589"/>
      <c r="H415" s="664"/>
      <c r="I415" s="376"/>
      <c r="J415" s="378">
        <f t="shared" si="11"/>
        <v>0</v>
      </c>
      <c r="K415" s="376"/>
    </row>
  </sheetData>
  <sheetProtection algorithmName="SHA-512" hashValue="6zUOoXdDSpabRlYdPP8mtHFNEUQYDl/RV+sOFpUGqmArKrBI13f2qUNGLprBgFWNF1UU1Y3OlJzgCBbF7vGErg==" saltValue="F0zsylUGzKB1GuLv5unw8Q==" spinCount="100000" sheet="1" objects="1" scenarios="1"/>
  <autoFilter ref="A7:J240"/>
  <mergeCells count="2">
    <mergeCell ref="A1:F1"/>
    <mergeCell ref="A3:F3"/>
  </mergeCells>
  <conditionalFormatting sqref="S228:S229">
    <cfRule type="cellIs" dxfId="0" priority="1" stopIfTrue="1" operator="greaterThan">
      <formula>1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orientation="portrait" r:id="rId1"/>
  <headerFooter alignWithMargins="0">
    <oddFooter>&amp;C&amp;6Página &amp;P de &amp;N</oddFooter>
  </headerFooter>
  <rowBreaks count="7" manualBreakCount="7">
    <brk id="41" max="5" man="1"/>
    <brk id="70" max="5" man="1"/>
    <brk id="106" max="5" man="1"/>
    <brk id="120" max="5" man="1"/>
    <brk id="159" max="5" man="1"/>
    <brk id="207" max="5" man="1"/>
    <brk id="24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 PERAVIA no.02</vt:lpstr>
      <vt:lpstr>'PRES PERAVIA no.02'!Área_de_impresión</vt:lpstr>
      <vt:lpstr>'PRES PERAVIA no.02'!Títulos_a_imprimir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 Massiel Grullón Olivo</dc:creator>
  <cp:lastModifiedBy>Karol Alexandra Peña Grullón</cp:lastModifiedBy>
  <cp:lastPrinted>2020-02-28T18:01:37Z</cp:lastPrinted>
  <dcterms:created xsi:type="dcterms:W3CDTF">2016-09-20T13:17:42Z</dcterms:created>
  <dcterms:modified xsi:type="dcterms:W3CDTF">2020-06-08T16:04:33Z</dcterms:modified>
</cp:coreProperties>
</file>