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umentos Compartidos Evaluacion y Costo\0- COMPRAS Y CONTRATACIONES\PAGINA 2019\estebania las charcas\"/>
    </mc:Choice>
  </mc:AlternateContent>
  <bookViews>
    <workbookView xWindow="0" yWindow="0" windowWidth="20490" windowHeight="7800"/>
  </bookViews>
  <sheets>
    <sheet name="PRESUPUESTO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b" localSheetId="0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>'[1]CUB-10181-3(Rescision)'!#REF!</definedName>
    <definedName name="\i" localSheetId="0">'[1]CUB-10181-3(Rescision)'!#REF!</definedName>
    <definedName name="\i">'[1]CUB-10181-3(Rescision)'!#REF!</definedName>
    <definedName name="\m" localSheetId="0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>#REF!</definedName>
    <definedName name="__ZE1" localSheetId="0">#REF!</definedName>
    <definedName name="__ZE1">#REF!</definedName>
    <definedName name="__ZE1_8">#REF!</definedName>
    <definedName name="__ZE2" localSheetId="0">#REF!</definedName>
    <definedName name="__ZE2">#REF!</definedName>
    <definedName name="__ZE2_8">#REF!</definedName>
    <definedName name="__ZE3" localSheetId="0">#REF!</definedName>
    <definedName name="__ZE3">#REF!</definedName>
    <definedName name="__ZE3_8">#REF!</definedName>
    <definedName name="__ZE4" localSheetId="0">#REF!</definedName>
    <definedName name="__ZE4">#REF!</definedName>
    <definedName name="__ZE4_8">#REF!</definedName>
    <definedName name="__ZE5" localSheetId="0">#REF!</definedName>
    <definedName name="__ZE5">#REF!</definedName>
    <definedName name="__ZE5_8">#REF!</definedName>
    <definedName name="__ZE6" localSheetId="0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'PRESUPUESTO '!$A$6:$F$887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>#REF!</definedName>
    <definedName name="_ZE1" localSheetId="0">#REF!</definedName>
    <definedName name="_ZE1">#REF!</definedName>
    <definedName name="_ZE1_8">#REF!</definedName>
    <definedName name="_ZE2" localSheetId="0">#REF!</definedName>
    <definedName name="_ZE2">#REF!</definedName>
    <definedName name="_ZE2_8">#REF!</definedName>
    <definedName name="_ZE3" localSheetId="0">#REF!</definedName>
    <definedName name="_ZE3">#REF!</definedName>
    <definedName name="_ZE3_8">#REF!</definedName>
    <definedName name="_ZE4" localSheetId="0">#REF!</definedName>
    <definedName name="_ZE4">#REF!</definedName>
    <definedName name="_ZE4_8">#REF!</definedName>
    <definedName name="_ZE5" localSheetId="0">#REF!</definedName>
    <definedName name="_ZE5">#REF!</definedName>
    <definedName name="_ZE5_8">#REF!</definedName>
    <definedName name="_ZE6" localSheetId="0">#REF!</definedName>
    <definedName name="_ZE6">#REF!</definedName>
    <definedName name="_ZE6_8">#REF!</definedName>
    <definedName name="a" localSheetId="0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>#REF!</definedName>
    <definedName name="ACUEDUCTO" localSheetId="0">[4]INS!#REF!</definedName>
    <definedName name="ACUEDUCTO">[4]INS!#REF!</definedName>
    <definedName name="ACUEDUCTO_8">#REF!</definedName>
    <definedName name="ADAPTADOR_HEM_PVC_1" localSheetId="0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 localSheetId="0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 localSheetId="0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[5]PRESUPUESTO!$C$4</definedName>
    <definedName name="ana_6">#REF!</definedName>
    <definedName name="analiis" localSheetId="0">[6]M.O.!#REF!</definedName>
    <definedName name="analiis">[6]M.O.!#REF!</definedName>
    <definedName name="analisis">#REF!</definedName>
    <definedName name="ANALISSSSS">#N/A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'PRESUPUESTO '!$A$1:$F$916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[7]M.O.!#REF!</definedName>
    <definedName name="as">[7]M.O.!#REF!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 localSheetId="0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[8]ADDENDA!#REF!</definedName>
    <definedName name="b">[8]ADDENDA!#REF!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#N/A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[9]INSU!$B$42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VNBVNBV">#N/A</definedName>
    <definedName name="BVNBVNBV_6">#REF!</definedName>
    <definedName name="C._ADICIONAL">#N/A</definedName>
    <definedName name="C._ADICIONAL_6">NA()</definedName>
    <definedName name="caballeteasbecto" localSheetId="0">[10]precios!#REF!</definedName>
    <definedName name="caballeteasbecto">[10]precios!#REF!</definedName>
    <definedName name="caballeteasbecto_8">#REF!</definedName>
    <definedName name="caballeteasbeto" localSheetId="0">[10]precios!#REF!</definedName>
    <definedName name="caballeteasbeto">[10]precios!#REF!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[6]M.O.!#REF!</definedName>
    <definedName name="CARACOL">[6]M.O.!#REF!</definedName>
    <definedName name="CARANTEPECHO" localSheetId="0">#REF!</definedName>
    <definedName name="CARANTEPECHO">#REF!</definedName>
    <definedName name="CARANTEPECHO_6">#REF!</definedName>
    <definedName name="CARANTEPECHO_8">#REF!</definedName>
    <definedName name="CARCOL30" localSheetId="0">#REF!</definedName>
    <definedName name="CARCOL30">#REF!</definedName>
    <definedName name="CARCOL30_6">#REF!</definedName>
    <definedName name="CARCOL30_8">#REF!</definedName>
    <definedName name="CARCOL50" localSheetId="0">#REF!</definedName>
    <definedName name="CARCOL50">#REF!</definedName>
    <definedName name="CARCOL50_6">#REF!</definedName>
    <definedName name="CARCOL50_8">#REF!</definedName>
    <definedName name="CARCOL51">[6]M.O.!#REF!</definedName>
    <definedName name="CARCOLAMARRE" localSheetId="0">#REF!</definedName>
    <definedName name="CARCOLAMARRE">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#REF!</definedName>
    <definedName name="CARLOSAPLA">#REF!</definedName>
    <definedName name="CARLOSAPLA_6">#REF!</definedName>
    <definedName name="CARLOSAPLA_8">#REF!</definedName>
    <definedName name="CARLOSAVARIASAGUAS" localSheetId="0">#REF!</definedName>
    <definedName name="CARLOSAVARIASAGUAS">#REF!</definedName>
    <definedName name="CARLOSAVARIASAGUAS_6">#REF!</definedName>
    <definedName name="CARLOSAVARIASAGUAS_8">#REF!</definedName>
    <definedName name="CARMURO" localSheetId="0">#REF!</definedName>
    <definedName name="CARMURO">#REF!</definedName>
    <definedName name="CARMURO_6">#REF!</definedName>
    <definedName name="CARMURO_8">#REF!</definedName>
    <definedName name="CARP1" localSheetId="0">#REF!</definedName>
    <definedName name="CARP1">#REF!</definedName>
    <definedName name="CARP1_6">#REF!</definedName>
    <definedName name="CARP1_8">#REF!</definedName>
    <definedName name="CARP2" localSheetId="0">#REF!</definedName>
    <definedName name="CARP2">#REF!</definedName>
    <definedName name="CARP2_6">#REF!</definedName>
    <definedName name="CARP2_8">#REF!</definedName>
    <definedName name="CARPDINTEL" localSheetId="0">#REF!</definedName>
    <definedName name="CARPDINTEL">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#REF!</definedName>
    <definedName name="CARPVIGA2040">#REF!</definedName>
    <definedName name="CARPVIGA2040_6">#REF!</definedName>
    <definedName name="CARPVIGA2040_8">#REF!</definedName>
    <definedName name="CARPVIGA3050" localSheetId="0">#REF!</definedName>
    <definedName name="CARPVIGA3050">#REF!</definedName>
    <definedName name="CARPVIGA3050_6">#REF!</definedName>
    <definedName name="CARPVIGA3050_8">#REF!</definedName>
    <definedName name="CARPVIGA3060" localSheetId="0">#REF!</definedName>
    <definedName name="CARPVIGA3060">#REF!</definedName>
    <definedName name="CARPVIGA3060_6">#REF!</definedName>
    <definedName name="CARPVIGA3060_8">#REF!</definedName>
    <definedName name="CARPVIGA4080" localSheetId="0">#REF!</definedName>
    <definedName name="CARPVIGA4080">#REF!</definedName>
    <definedName name="CARPVIGA4080_6">#REF!</definedName>
    <definedName name="CARPVIGA4080_8">#REF!</definedName>
    <definedName name="CARRAMPA" localSheetId="0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[6]M.O.!#REF!</definedName>
    <definedName name="CASABE">[6]M.O.!#REF!</definedName>
    <definedName name="CASABE_8">#REF!</definedName>
    <definedName name="CASBESTO" localSheetId="0">#REF!</definedName>
    <definedName name="CASBESTO">#REF!</definedName>
    <definedName name="CASBESTO_6">#REF!</definedName>
    <definedName name="CASBESTO_8">#REF!</definedName>
    <definedName name="CBLOCK10" localSheetId="0">#REF!</definedName>
    <definedName name="CBLOCK10">#REF!</definedName>
    <definedName name="CBLOCK10_6">#REF!</definedName>
    <definedName name="CBLOCK10_8">#REF!</definedName>
    <definedName name="cell">'[11]LISTADO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[9]INSU!$B$104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 localSheetId="0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#REF!</definedName>
    <definedName name="clavos">#REF!</definedName>
    <definedName name="clavos_6">#REF!</definedName>
    <definedName name="clavos_8">#REF!</definedName>
    <definedName name="CLAVOZINC">[12]INS!$D$767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 localSheetId="0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 localSheetId="0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 localSheetId="0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 localSheetId="0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 localSheetId="0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 localSheetId="0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 localSheetId="0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 localSheetId="0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 localSheetId="0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 localSheetId="0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[4]INS!#REF!</definedName>
    <definedName name="COPIA">[4]INS!#REF!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[8]ADDENDA!#REF!</definedName>
    <definedName name="cuadro">[8]ADDENDA!#REF!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#REF!</definedName>
    <definedName name="CZINC">#REF!</definedName>
    <definedName name="CZINC_6">#REF!</definedName>
    <definedName name="CZINC_8">#REF!</definedName>
    <definedName name="derop" localSheetId="0">[7]M.O.!#REF!</definedName>
    <definedName name="derop">[7]M.O.!#REF!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>#REF!</definedName>
    <definedName name="dfd">#REF!</definedName>
    <definedName name="DIA" localSheetId="0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>#REF!</definedName>
    <definedName name="donatelo" localSheetId="0">[13]INS!#REF!</definedName>
    <definedName name="donatelo">[13]INS!#REF!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>#REF!</definedName>
    <definedName name="encofradocolumna_8">#REF!</definedName>
    <definedName name="encofradorampa" localSheetId="0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 localSheetId="0">[8]ADDENDA!#REF!</definedName>
    <definedName name="expl">[8]ADDENDA!#REF!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#N/A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>[2]M.O.!#REF!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'[12]HORM. Y MORTEROS.'!$H$212</definedName>
    <definedName name="hormigon140" localSheetId="0">#REF!</definedName>
    <definedName name="hormigon140">#REF!</definedName>
    <definedName name="hormigon140_6">#REF!</definedName>
    <definedName name="hormigon140_8">#REF!</definedName>
    <definedName name="hormigon180" localSheetId="0">#REF!</definedName>
    <definedName name="hormigon180">#REF!</definedName>
    <definedName name="hormigon180_8">#REF!</definedName>
    <definedName name="hormigon210" localSheetId="0">#REF!</definedName>
    <definedName name="hormigon210">#REF!</definedName>
    <definedName name="hormigon210_8">#REF!</definedName>
    <definedName name="ilma" localSheetId="0">[6]M.O.!#REF!</definedName>
    <definedName name="ilma">[6]M.O.!#REF!</definedName>
    <definedName name="impresion_2">[14]Directos!#REF!</definedName>
    <definedName name="Imprimir_área_IM">[5]PRESUPUESTO!$A$1763:$L$1796</definedName>
    <definedName name="Imprimir_área_IM_6">#REF!</definedName>
    <definedName name="ingeniera">[7]M.O.!$C$10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[6]M.O.!#REF!</definedName>
    <definedName name="k">[6]M.O.!#REF!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[9]INSU!$B$41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 localSheetId="0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#REF!</definedName>
    <definedName name="MAESTROCARP">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>#REF!</definedName>
    <definedName name="mezclajuntabloque_8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>#REF!</definedName>
    <definedName name="moaceromalla" localSheetId="0">#REF!</definedName>
    <definedName name="moaceromalla">#REF!</definedName>
    <definedName name="moaceromalla_8">#REF!</definedName>
    <definedName name="moacerorampa" localSheetId="0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#REF!</definedName>
    <definedName name="MOPISOCERAMICA">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[15]Insumos!#REF!</definedName>
    <definedName name="NADA">[15]Insumos!#REF!</definedName>
    <definedName name="NADA_6">#REF!</definedName>
    <definedName name="NADA_8">#REF!</definedName>
    <definedName name="NINGUNA" localSheetId="0">[15]Insumos!#REF!</definedName>
    <definedName name="NINGUNA">[15]Insumos!#REF!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[12]SALARIOS!$C$10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[16]peso!#REF!</definedName>
    <definedName name="p">[16]peso!#REF!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[9]MO!$B$11</definedName>
    <definedName name="PEONCARP" localSheetId="0">#REF!</definedName>
    <definedName name="PEONCARP">#REF!</definedName>
    <definedName name="PEONCARP_6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[12]INS!$D$770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[9]INSU!$B$103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[9]INSU!$B$90</definedName>
    <definedName name="PLIGADORA2">#REF!</definedName>
    <definedName name="PLIGADORA2_6">#REF!</definedName>
    <definedName name="PLOMERO" localSheetId="0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#REF!</definedName>
    <definedName name="PLOMEROAYUDANTE">#REF!</definedName>
    <definedName name="PLOMEROAYUDANTE_6">#REF!</definedName>
    <definedName name="PLOMEROAYUDANTE_8">#REF!</definedName>
    <definedName name="PLOMEROOFICIAL" localSheetId="0">#REF!</definedName>
    <definedName name="PLOMEROOFICIAL">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[10]precios!#REF!</definedName>
    <definedName name="pmadera2162">[10]precios!#REF!</definedName>
    <definedName name="pmadera2162_8">#REF!</definedName>
    <definedName name="po">[17]PRESUPUESTO!$O$9:$O$236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[18]Precios!$A$4:$F$1576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 localSheetId="0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#REF!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[19]INS!#REF!</definedName>
    <definedName name="QQQ">[2]M.O.!#REF!</definedName>
    <definedName name="QQQQ">#REF!</definedName>
    <definedName name="QQQQQ">#REF!</definedName>
    <definedName name="qw">[17]PRESUPUESTO!$M$10:$AH$731</definedName>
    <definedName name="qwe">[5]PRESUPUESTO!$D$133</definedName>
    <definedName name="qwe_6">#REF!</definedName>
    <definedName name="RASTRILLO" localSheetId="0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[20]COF!$G$733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#N/A</definedName>
    <definedName name="SDSDFSDFSDF_6">#REF!</definedName>
    <definedName name="SEGUETA" localSheetId="0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[6]M.O.!$C$12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 localSheetId="0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 localSheetId="0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 localSheetId="0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 localSheetId="0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'PRESUPUESTO '!$1:$6</definedName>
    <definedName name="_xlnm.Print_Titles">#N/A</definedName>
    <definedName name="Tolas" localSheetId="0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 localSheetId="0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 localSheetId="0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 localSheetId="0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>#REF!</definedName>
    <definedName name="vaciadozapata" localSheetId="0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[19]INS!$D$561</definedName>
    <definedName name="YEE_PVC_DREN_2" localSheetId="0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 localSheetId="0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_FC7055F2_165C_4ECF_924D_37F607DAA418_.wvu.PrintArea" localSheetId="0" hidden="1">'PRESUPUESTO '!$A$1:$F$915</definedName>
    <definedName name="Z_FC7055F2_165C_4ECF_924D_37F607DAA418_.wvu.PrintTitles" localSheetId="0" hidden="1">'PRESUPUESTO '!$1:$6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 localSheetId="0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1" l="1"/>
  <c r="C128" i="1"/>
  <c r="C127" i="1"/>
  <c r="C126" i="1"/>
  <c r="C131" i="1" s="1"/>
  <c r="C133" i="1" l="1"/>
  <c r="C132" i="1"/>
  <c r="F129" i="1" l="1"/>
  <c r="F128" i="1"/>
  <c r="F127" i="1"/>
  <c r="F126" i="1"/>
  <c r="F123" i="1"/>
  <c r="F40" i="1"/>
  <c r="F38" i="1"/>
  <c r="F37" i="1"/>
  <c r="F36" i="1"/>
  <c r="F35" i="1"/>
  <c r="C31" i="1"/>
  <c r="F31" i="1" s="1"/>
  <c r="F30" i="1"/>
  <c r="C12" i="1"/>
  <c r="F43" i="1" l="1"/>
  <c r="F131" i="1" l="1"/>
  <c r="F132" i="1"/>
  <c r="F133" i="1"/>
  <c r="F42" i="1"/>
  <c r="L300" i="1" l="1"/>
  <c r="J300" i="1"/>
  <c r="H300" i="1"/>
  <c r="L299" i="1"/>
  <c r="J299" i="1"/>
  <c r="H299" i="1"/>
  <c r="L298" i="1"/>
  <c r="J298" i="1"/>
  <c r="H298" i="1"/>
  <c r="L297" i="1"/>
  <c r="J297" i="1"/>
  <c r="H297" i="1"/>
  <c r="L296" i="1"/>
  <c r="J296" i="1"/>
  <c r="H296" i="1"/>
  <c r="F909" i="1" l="1"/>
  <c r="F908" i="1"/>
  <c r="F889" i="1"/>
  <c r="F903" i="1" s="1"/>
  <c r="F888" i="1"/>
  <c r="F884" i="1"/>
  <c r="F882" i="1"/>
  <c r="F881" i="1"/>
  <c r="F880" i="1"/>
  <c r="F879" i="1"/>
  <c r="F876" i="1"/>
  <c r="F875" i="1"/>
  <c r="F874" i="1"/>
  <c r="F873" i="1"/>
  <c r="F872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0" i="1"/>
  <c r="F839" i="1"/>
  <c r="F838" i="1"/>
  <c r="F837" i="1"/>
  <c r="F836" i="1"/>
  <c r="F835" i="1"/>
  <c r="F834" i="1"/>
  <c r="F833" i="1"/>
  <c r="F832" i="1"/>
  <c r="F831" i="1"/>
  <c r="F828" i="1"/>
  <c r="F826" i="1"/>
  <c r="F825" i="1"/>
  <c r="F824" i="1"/>
  <c r="F823" i="1"/>
  <c r="F822" i="1"/>
  <c r="F821" i="1"/>
  <c r="F820" i="1"/>
  <c r="F819" i="1"/>
  <c r="F818" i="1"/>
  <c r="F817" i="1"/>
  <c r="F816" i="1"/>
  <c r="F814" i="1"/>
  <c r="F812" i="1"/>
  <c r="F811" i="1"/>
  <c r="F810" i="1"/>
  <c r="F809" i="1"/>
  <c r="F807" i="1"/>
  <c r="F803" i="1"/>
  <c r="F802" i="1"/>
  <c r="F801" i="1"/>
  <c r="F800" i="1"/>
  <c r="F799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6" i="1"/>
  <c r="F765" i="1"/>
  <c r="F764" i="1"/>
  <c r="F763" i="1"/>
  <c r="F762" i="1"/>
  <c r="F761" i="1"/>
  <c r="F760" i="1"/>
  <c r="F759" i="1"/>
  <c r="F758" i="1"/>
  <c r="F756" i="1"/>
  <c r="F755" i="1"/>
  <c r="F754" i="1"/>
  <c r="F753" i="1"/>
  <c r="F752" i="1"/>
  <c r="F750" i="1"/>
  <c r="F749" i="1"/>
  <c r="F748" i="1"/>
  <c r="F747" i="1"/>
  <c r="F746" i="1"/>
  <c r="F745" i="1"/>
  <c r="F744" i="1"/>
  <c r="F743" i="1"/>
  <c r="F742" i="1"/>
  <c r="F741" i="1"/>
  <c r="F738" i="1"/>
  <c r="F737" i="1"/>
  <c r="F736" i="1"/>
  <c r="F735" i="1"/>
  <c r="F734" i="1"/>
  <c r="F733" i="1"/>
  <c r="F732" i="1"/>
  <c r="F730" i="1"/>
  <c r="F729" i="1"/>
  <c r="F728" i="1"/>
  <c r="F727" i="1"/>
  <c r="F726" i="1"/>
  <c r="F725" i="1"/>
  <c r="F723" i="1"/>
  <c r="F721" i="1"/>
  <c r="F720" i="1"/>
  <c r="F719" i="1"/>
  <c r="F718" i="1"/>
  <c r="F717" i="1"/>
  <c r="F716" i="1"/>
  <c r="F715" i="1"/>
  <c r="F714" i="1"/>
  <c r="F712" i="1"/>
  <c r="F711" i="1"/>
  <c r="F710" i="1"/>
  <c r="F709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89" i="1"/>
  <c r="F687" i="1"/>
  <c r="F686" i="1"/>
  <c r="F685" i="1"/>
  <c r="F684" i="1"/>
  <c r="F683" i="1"/>
  <c r="F682" i="1"/>
  <c r="F680" i="1"/>
  <c r="F678" i="1"/>
  <c r="F677" i="1"/>
  <c r="F675" i="1"/>
  <c r="F674" i="1"/>
  <c r="F673" i="1"/>
  <c r="F672" i="1"/>
  <c r="F671" i="1"/>
  <c r="F669" i="1"/>
  <c r="F667" i="1"/>
  <c r="F665" i="1"/>
  <c r="F664" i="1"/>
  <c r="F663" i="1"/>
  <c r="F661" i="1"/>
  <c r="F659" i="1"/>
  <c r="F658" i="1"/>
  <c r="F657" i="1"/>
  <c r="F656" i="1"/>
  <c r="F655" i="1"/>
  <c r="F654" i="1"/>
  <c r="F653" i="1"/>
  <c r="F72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8" i="1"/>
  <c r="F637" i="1"/>
  <c r="F636" i="1"/>
  <c r="F635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1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6" i="1"/>
  <c r="F495" i="1"/>
  <c r="F494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2" i="1"/>
  <c r="F470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2" i="1"/>
  <c r="F451" i="1"/>
  <c r="F450" i="1"/>
  <c r="F449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6" i="1"/>
  <c r="F335" i="1"/>
  <c r="F334" i="1"/>
  <c r="F333" i="1"/>
  <c r="F332" i="1"/>
  <c r="F331" i="1"/>
  <c r="F330" i="1"/>
  <c r="F329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295" i="1"/>
  <c r="F294" i="1"/>
  <c r="F293" i="1"/>
  <c r="F292" i="1"/>
  <c r="F291" i="1"/>
  <c r="F290" i="1"/>
  <c r="F289" i="1"/>
  <c r="F288" i="1"/>
  <c r="F287" i="1"/>
  <c r="F286" i="1"/>
  <c r="F285" i="1"/>
  <c r="A285" i="1"/>
  <c r="A286" i="1" s="1"/>
  <c r="A287" i="1" s="1"/>
  <c r="A288" i="1" s="1"/>
  <c r="A289" i="1" s="1"/>
  <c r="A290" i="1" s="1"/>
  <c r="A291" i="1" s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A270" i="1"/>
  <c r="A271" i="1" s="1"/>
  <c r="A272" i="1" s="1"/>
  <c r="A273" i="1" s="1"/>
  <c r="A274" i="1" s="1"/>
  <c r="A275" i="1" s="1"/>
  <c r="A276" i="1" s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A253" i="1"/>
  <c r="A254" i="1" s="1"/>
  <c r="A255" i="1" s="1"/>
  <c r="A256" i="1" s="1"/>
  <c r="A257" i="1" s="1"/>
  <c r="A258" i="1" s="1"/>
  <c r="A259" i="1" s="1"/>
  <c r="A260" i="1" s="1"/>
  <c r="A261" i="1" s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A232" i="1"/>
  <c r="A233" i="1" s="1"/>
  <c r="A234" i="1" s="1"/>
  <c r="A235" i="1" s="1"/>
  <c r="A236" i="1" s="1"/>
  <c r="A237" i="1" s="1"/>
  <c r="F231" i="1"/>
  <c r="F230" i="1"/>
  <c r="F229" i="1"/>
  <c r="F228" i="1"/>
  <c r="F227" i="1"/>
  <c r="F226" i="1"/>
  <c r="F225" i="1"/>
  <c r="F224" i="1"/>
  <c r="F223" i="1"/>
  <c r="A223" i="1"/>
  <c r="A224" i="1" s="1"/>
  <c r="A225" i="1" s="1"/>
  <c r="A226" i="1" s="1"/>
  <c r="A227" i="1" s="1"/>
  <c r="A228" i="1" s="1"/>
  <c r="A229" i="1" s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A172" i="1"/>
  <c r="A176" i="1" s="1"/>
  <c r="F170" i="1"/>
  <c r="F169" i="1"/>
  <c r="F168" i="1"/>
  <c r="F167" i="1"/>
  <c r="A167" i="1"/>
  <c r="A168" i="1" s="1"/>
  <c r="F166" i="1"/>
  <c r="F165" i="1"/>
  <c r="F164" i="1"/>
  <c r="F163" i="1"/>
  <c r="F162" i="1"/>
  <c r="F161" i="1"/>
  <c r="F160" i="1"/>
  <c r="F159" i="1"/>
  <c r="F158" i="1"/>
  <c r="F157" i="1"/>
  <c r="A157" i="1"/>
  <c r="A158" i="1" s="1"/>
  <c r="A159" i="1" s="1"/>
  <c r="F156" i="1"/>
  <c r="F155" i="1"/>
  <c r="F154" i="1"/>
  <c r="F153" i="1"/>
  <c r="F152" i="1"/>
  <c r="F151" i="1"/>
  <c r="A151" i="1"/>
  <c r="A152" i="1" s="1"/>
  <c r="A153" i="1" s="1"/>
  <c r="A154" i="1" s="1"/>
  <c r="F150" i="1"/>
  <c r="F149" i="1"/>
  <c r="F148" i="1"/>
  <c r="F147" i="1"/>
  <c r="A147" i="1"/>
  <c r="A148" i="1" s="1"/>
  <c r="F146" i="1"/>
  <c r="F145" i="1"/>
  <c r="F144" i="1"/>
  <c r="F143" i="1"/>
  <c r="F142" i="1"/>
  <c r="F141" i="1"/>
  <c r="F140" i="1"/>
  <c r="F139" i="1"/>
  <c r="F138" i="1"/>
  <c r="F137" i="1"/>
  <c r="F136" i="1"/>
  <c r="A136" i="1"/>
  <c r="A137" i="1" s="1"/>
  <c r="A138" i="1" s="1"/>
  <c r="A139" i="1" s="1"/>
  <c r="A140" i="1" s="1"/>
  <c r="A141" i="1" s="1"/>
  <c r="A142" i="1" s="1"/>
  <c r="A143" i="1" s="1"/>
  <c r="A144" i="1" s="1"/>
  <c r="F135" i="1"/>
  <c r="F121" i="1"/>
  <c r="F120" i="1"/>
  <c r="F119" i="1"/>
  <c r="F113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806" i="1"/>
  <c r="F808" i="1"/>
  <c r="F93" i="1"/>
  <c r="F92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4" i="1"/>
  <c r="F63" i="1"/>
  <c r="F62" i="1"/>
  <c r="F61" i="1"/>
  <c r="F58" i="1"/>
  <c r="F57" i="1"/>
  <c r="F55" i="1"/>
  <c r="F54" i="1"/>
  <c r="F52" i="1"/>
  <c r="F51" i="1"/>
  <c r="F50" i="1"/>
  <c r="F49" i="1"/>
  <c r="F48" i="1"/>
  <c r="F47" i="1"/>
  <c r="F46" i="1"/>
  <c r="F45" i="1"/>
  <c r="F28" i="1"/>
  <c r="F27" i="1"/>
  <c r="F24" i="1"/>
  <c r="F22" i="1"/>
  <c r="F21" i="1"/>
  <c r="F20" i="1"/>
  <c r="F19" i="1"/>
  <c r="F18" i="1"/>
  <c r="F17" i="1"/>
  <c r="F16" i="1"/>
  <c r="F15" i="1"/>
  <c r="F12" i="1"/>
  <c r="F11" i="1"/>
  <c r="F9" i="1"/>
  <c r="F8" i="1"/>
  <c r="F890" i="1" l="1"/>
  <c r="F25" i="1"/>
  <c r="F616" i="1"/>
  <c r="F652" i="1"/>
  <c r="F94" i="1"/>
  <c r="F662" i="1"/>
  <c r="F885" i="1"/>
  <c r="F448" i="1"/>
  <c r="F328" i="1"/>
  <c r="F829" i="1"/>
  <c r="F497" i="1"/>
  <c r="F337" i="1"/>
  <c r="F453" i="1"/>
  <c r="F739" i="1"/>
  <c r="F493" i="1"/>
  <c r="F690" i="1" l="1"/>
  <c r="F549" i="1"/>
  <c r="F60" i="1"/>
  <c r="F114" i="1" l="1"/>
  <c r="F892" i="1" s="1"/>
  <c r="F893" i="1" s="1"/>
  <c r="F900" i="1" s="1"/>
  <c r="F902" i="1" l="1"/>
  <c r="F897" i="1"/>
  <c r="F906" i="1" s="1"/>
  <c r="F905" i="1"/>
  <c r="F899" i="1"/>
  <c r="F904" i="1"/>
  <c r="F898" i="1"/>
  <c r="F896" i="1"/>
  <c r="F901" i="1"/>
  <c r="F907" i="1"/>
  <c r="F910" i="1" l="1"/>
  <c r="F912" i="1" s="1"/>
  <c r="F914" i="1" s="1"/>
</calcChain>
</file>

<file path=xl/comments1.xml><?xml version="1.0" encoding="utf-8"?>
<comments xmlns="http://schemas.openxmlformats.org/spreadsheetml/2006/main">
  <authors>
    <author>Claudia Sofía De León Rosario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Claudia Sofía De León Rosario:</t>
        </r>
        <r>
          <rPr>
            <sz val="9"/>
            <color indexed="81"/>
            <rFont val="Tahoma"/>
            <family val="2"/>
          </rPr>
          <t xml:space="preserve">
VERIFICAR SCH 30</t>
        </r>
      </text>
    </comment>
  </commentList>
</comments>
</file>

<file path=xl/sharedStrings.xml><?xml version="1.0" encoding="utf-8"?>
<sst xmlns="http://schemas.openxmlformats.org/spreadsheetml/2006/main" count="1491" uniqueCount="732">
  <si>
    <t>Obra: CONSTRUCCION ACUEDUCTO MULTIPLE DE ESTEBANIA Y LAS CHARCAS</t>
  </si>
  <si>
    <t xml:space="preserve">Provincia: AZUA </t>
  </si>
  <si>
    <t>ZONA: II</t>
  </si>
  <si>
    <t>PARTIDA</t>
  </si>
  <si>
    <t>D E S C R I P C I O N</t>
  </si>
  <si>
    <t>CANTIDAD</t>
  </si>
  <si>
    <t>UND</t>
  </si>
  <si>
    <t>P.U. (RD$)</t>
  </si>
  <si>
    <t>VALOR ( RD$)</t>
  </si>
  <si>
    <t>A</t>
  </si>
  <si>
    <t xml:space="preserve">OBRA DE TOMA </t>
  </si>
  <si>
    <t xml:space="preserve">DEMOLICION ROCA Y SOPORTE DE COCUYERAS </t>
  </si>
  <si>
    <t>U</t>
  </si>
  <si>
    <t xml:space="preserve">SUMINISTRO E INSTALACION DE COCUYERAS </t>
  </si>
  <si>
    <t xml:space="preserve">CANASTO DE BARRAS RECTANGULARES 1/4" A 0.025 EN ACERO INOXIDABLE (COCUYERAS) </t>
  </si>
  <si>
    <t>M</t>
  </si>
  <si>
    <t>BLOQUE DE ANCLAJE SUPERIOR  No. 1 DE H.A. 0.44 QQ/M3 FC'= 210 KG/CM2 (VER DETALLE EN PLANOS)</t>
  </si>
  <si>
    <t xml:space="preserve">MANO DE OBRA GENERAL </t>
  </si>
  <si>
    <t>SUB TOTAL FASE A</t>
  </si>
  <si>
    <t>B</t>
  </si>
  <si>
    <t xml:space="preserve">LINEA DE ADUCCION DESDE OBRA DE TOMA HASTA PLANTA POTABILIZADORA DE 70 L.P.S. (TRAMOS FALTANTES) </t>
  </si>
  <si>
    <t xml:space="preserve">LIMPIEZA EN AREA DE TRABAJO (DESYERBE DE MALEZAS CON EQUIPO Y PERSONAL DE APOYO) </t>
  </si>
  <si>
    <t>HR</t>
  </si>
  <si>
    <t xml:space="preserve">PRELIMINARES </t>
  </si>
  <si>
    <t>2.1.1</t>
  </si>
  <si>
    <t>2.1.2</t>
  </si>
  <si>
    <t>2.1.3</t>
  </si>
  <si>
    <t xml:space="preserve">REPLANTEO Y CONTROL TOPOGRAFICO </t>
  </si>
  <si>
    <t xml:space="preserve">MOVIMIENTO DE TIERRA </t>
  </si>
  <si>
    <t>EXCAVACION CON EQUIPO CLASIFICACA</t>
  </si>
  <si>
    <t>4.1.1</t>
  </si>
  <si>
    <t xml:space="preserve">BOLOS GRANDES 10% </t>
  </si>
  <si>
    <t>M3</t>
  </si>
  <si>
    <t>4.1.2</t>
  </si>
  <si>
    <t xml:space="preserve">BOLOS MEDIANOS 20% </t>
  </si>
  <si>
    <t>4.1.3</t>
  </si>
  <si>
    <t xml:space="preserve">BOLOS PEQUEÑOS 30% </t>
  </si>
  <si>
    <t>4.1.4</t>
  </si>
  <si>
    <t xml:space="preserve">MATERIAL GRANULAR  40% </t>
  </si>
  <si>
    <t xml:space="preserve">ASIENTO DE ARENA (INCLUYE ACARREO INTERNO) </t>
  </si>
  <si>
    <t xml:space="preserve">SUMINISTRO MATERIAL DE PRESTAMO 0.50 M PARA CUBRIR TUBO DE PVC DISTANCIA 35 KM </t>
  </si>
  <si>
    <t xml:space="preserve">RELLENO COMPACTADO </t>
  </si>
  <si>
    <t>4.4.1</t>
  </si>
  <si>
    <t>M3C</t>
  </si>
  <si>
    <t xml:space="preserve">BOTE DE MATERIAL C/CAMION D= 5 KM </t>
  </si>
  <si>
    <t xml:space="preserve">SUMINISTRO DE TUBERIA </t>
  </si>
  <si>
    <t xml:space="preserve">DE Ø12" PVC SDR-26  C/J.G. </t>
  </si>
  <si>
    <t>COLOCACION DE TUBERIA</t>
  </si>
  <si>
    <t xml:space="preserve">SUMINISTRO DE PIEZAS ESPECIALES </t>
  </si>
  <si>
    <t>ANCLAJES DE H.A P/TUBERIA DE ACERO CADA 6 M (VER PLANOS DE DETALLE) 0.76 QQ/M3 FC'= 210 KG/CM2  (E0+000 - E1 - 966.21) (INCLUYE TRANSPORTE INTERNO DE LOS MATERIALES)</t>
  </si>
  <si>
    <t>MANO DE OBRA COLOCACION DE PIEZAS DE 12"  ACERO-ACERO</t>
  </si>
  <si>
    <t xml:space="preserve">MANO DE OBRA COLOCACION DE PIEZAS DE 12"  ACERO-PVC </t>
  </si>
  <si>
    <t xml:space="preserve">SUMINISTRO Y COLOCACION DE JUNTAS </t>
  </si>
  <si>
    <t xml:space="preserve">JUNTA MECANICA TIPO DRESSER DE 12" DE 150 PSI </t>
  </si>
  <si>
    <t xml:space="preserve">MANO DE OBRA COLOCACION JUNTA DE 12" </t>
  </si>
  <si>
    <t>SUMINISTRO Y COLOCACION DE VALVULAS</t>
  </si>
  <si>
    <t xml:space="preserve">DE AIRE COMBINADA Ø3" H.F (V.A.C) DE 150 PSI EN TUBERIA DE ACERO (INCLUYE: CUERPO DE LA VALVULA, NIPLES EN H.G, CODOS EN H.G. LLAVE DE PASO, CLAMP DEL Ø DE LA TUBERIA A CONECTAR, MOVIMIENTO DE TIERRA Y MANO DE OBRA) </t>
  </si>
  <si>
    <t xml:space="preserve">DE AIRE COMBINADA Ø3" H.F (V.A.C) DE 150 PSI EN TUBERIA DE PVC (INCLUYE: CUERPO DE LA VALVULA, NIPLES EN H.G, CODOS EN H.G. LLAVE DE PASO, CLAMP DEL Ø DE LA TUBERIA A CONECTAR, MOVIMIENTO DE TIERRA Y MANO DE OBRA) </t>
  </si>
  <si>
    <t xml:space="preserve">VALVULA DE COMPUERTA Ø12" H.F (V.A.C) DE 150 PSI (INCLUYE: CUERPO DE LA VALVULA, TORNILLOS 5/8" X 3", JUNTA DE GOMA, NIPLE PLATILLADO DE Ø X 12", JUNTA DRESSER Ø,  MOVIMIENTO DE TIERRA Y MANO DE OBRA) </t>
  </si>
  <si>
    <t xml:space="preserve">DE DESAGUE Ø8" H.F (V.D) DE 150 PSI PLATILLADA COMPLETA EN TUBERIA DE ACERO (INCLUYE: TEE Ø X Ø , JUNTA MECANICA TIPO DRESSER DE Ø, DOS TUBO DE ACERO DE Ø, ANCLAJES DE H.S. FC'= 180 KG/CM2, MOVIMIENTO DE TIERRA Y MANO DE OBRA) </t>
  </si>
  <si>
    <t xml:space="preserve">DE DESAGUE Ø4" H.F (V.D) DE 150 PSI PLATILLADA COMPLETA EN TUBERIA DE ACERO (INCLUYE: TEE Ø X Ø , JUNTA MECANICA TIPO DRESSER DE Ø, UN TUBO DE ACERO DE Ø, ANCLAJES DE H.S. FC'= 180 KG/CM2, MOVIMIENTO DE TIERRA Y MANO DE OBRA) </t>
  </si>
  <si>
    <t xml:space="preserve">DE DESAGUE Ø4" H.F (V.D) DE 150 PSI PLATILLADA COMPLETA EN TUBERIA DE PVC  (INCLUYE: TEE Ø X Ø , JUNTA MECANICA TIPO DRESSER DE Ø, UN TUBO DE ACERO DE Ø, ANCLAJES DE H.S. FC'= 180 KG/CM2, MOVIMIENTO DE TIERRA Y MANO DE OBRA) </t>
  </si>
  <si>
    <t xml:space="preserve">REGISTRO PARA VALVULA DE AIRE COMBINADA (TUBO DE CONCRETO 30") (VER DETALLE EN PLANOS)  </t>
  </si>
  <si>
    <t xml:space="preserve">CAJA TELESCOPICA PARA VALVULA DE DESAGUE (VER DETALLE EN PLANOS) </t>
  </si>
  <si>
    <t xml:space="preserve">USO DE BOMBA DE ACHIQUE </t>
  </si>
  <si>
    <t>DE 6"</t>
  </si>
  <si>
    <t>DE 4"</t>
  </si>
  <si>
    <t>ADECUACIÓN CAMINO DE ACCESO ESTEBANIA-OBRA DE TOMA (EL SALTO)</t>
  </si>
  <si>
    <t>REMOCIÓN Y RECOLOCACIÓN DE ALAMBRADAS</t>
  </si>
  <si>
    <t>SUMINISTRO Y COLOCACION DE PIEZAS ESPECIALES</t>
  </si>
  <si>
    <t>PREPARACIÓN DE SUPERFICIE (AFINE) PARA VACIADO ANCLAJES</t>
  </si>
  <si>
    <t>M2</t>
  </si>
  <si>
    <t xml:space="preserve">LIMPIEZA CONTINUA Y  FINAL (OBREROS, CAMION  Y HERRAMIENTAS MENORES) EN TRAMOS DE ALTA PENDIENTE </t>
  </si>
  <si>
    <t>SUB-TOTAL FASE B</t>
  </si>
  <si>
    <t>C</t>
  </si>
  <si>
    <t xml:space="preserve">PLANTA POTABILIZADORA DE  FILTRACION RAPIDA DE 70 L.P.S  </t>
  </si>
  <si>
    <t>PRELIMINARES</t>
  </si>
  <si>
    <t>REPLANTEO Y CONTROL TOPOGRAFICO</t>
  </si>
  <si>
    <t>MES</t>
  </si>
  <si>
    <t>LOSA DE FONDO  0.10 - 2.08 QQ/M3</t>
  </si>
  <si>
    <t>LOSA DE FONDO  0.15 - 0.92 QQ/M3</t>
  </si>
  <si>
    <t>LOSA DE FONDO  0.30 - 0.99 QQ/M3</t>
  </si>
  <si>
    <t>MUROS  0.30 - 2.07 QQ/M3</t>
  </si>
  <si>
    <t>MUROS  0.20 - 1.92 QQ/M3</t>
  </si>
  <si>
    <t>MUROS  0.20 - 3.34 QQ/M3</t>
  </si>
  <si>
    <t>MUROS  0.10 - 2.08 QQ/M3</t>
  </si>
  <si>
    <t>MENSULA P/SOPORTE DE PLACAS   2.43 QQ/M3</t>
  </si>
  <si>
    <t>H.A LOSA 0.10 - 0.92 QQ/M3 FC'= 280 KG/CM2 PASARELAS</t>
  </si>
  <si>
    <t>RELLENO HORMIGON SIMPLE</t>
  </si>
  <si>
    <t xml:space="preserve">RELLENO H.S. EN FONDO FC'= 180 KG/CM2 </t>
  </si>
  <si>
    <t xml:space="preserve">RELLENO DE HORMIGON  CICLOPEO FC'= 140 KG/CM2 </t>
  </si>
  <si>
    <t>TERMINACION DE SUPERFICIE</t>
  </si>
  <si>
    <t>FINO LOSA FONDO PULIDO</t>
  </si>
  <si>
    <t xml:space="preserve">PAÑETE EXTERIOR </t>
  </si>
  <si>
    <t>PAÑETE INTERIOR PULIDO</t>
  </si>
  <si>
    <t>CANTOS</t>
  </si>
  <si>
    <t>TERMINACIÓN EXTERIOR PLANTA</t>
  </si>
  <si>
    <t xml:space="preserve">CARPETA ASFALTICA DE 2" (INCLUYE IMPRIMACION SENCILLA Y RIEGO DE AHDERENCIA)  </t>
  </si>
  <si>
    <t>CONTEN</t>
  </si>
  <si>
    <t>ML</t>
  </si>
  <si>
    <t xml:space="preserve">BADEN </t>
  </si>
  <si>
    <t>ACERA PERIMETRAL 0.80 M</t>
  </si>
  <si>
    <t xml:space="preserve">IMBORNAL DE DOS PARRILLAS CON FILTRANTE (INCLUYE PERFORACION POR PERCUSION EN 14" DE 100', ENCAMISADO EN 12" DE 100', RANURADO EN 12" DE 25', ZAPATA Y SUMINISTRO DE TUBERIA DE 12" ACERO DE 100' DE 1/4"   (VER DETALLE EN PLANOS) </t>
  </si>
  <si>
    <t>PINTURA BASE BLANCA</t>
  </si>
  <si>
    <t>PINTURA ACRILICA</t>
  </si>
  <si>
    <t>LETRERO Y LOGO DE INAPA</t>
  </si>
  <si>
    <t>APLICACIÓN DE</t>
  </si>
  <si>
    <t>IMPERMEABILIZANTE</t>
  </si>
  <si>
    <t>GLS</t>
  </si>
  <si>
    <t>JUNTA  HIDROFILICAS (25 X 20 ) MM</t>
  </si>
  <si>
    <t>INSTALACIONES (SUMINISTRO Y COLOCACIÓN)</t>
  </si>
  <si>
    <t>CANALETA DE ENTRADA</t>
  </si>
  <si>
    <t>8.1.1</t>
  </si>
  <si>
    <t xml:space="preserve">COMPUERTA ACERO INOXIDABLE (ANSI 304) (0.40X 0.80) M ADICIONAMIENTO MANUAL PARA FILTRACIÓN DIRECTA </t>
  </si>
  <si>
    <t>8.1.2</t>
  </si>
  <si>
    <t xml:space="preserve">COMPUERTA  ACERO INOXIDABLE (ANSI 304)  ( 0.70 x 0.40) M ENTRADA A FLOCULADOR </t>
  </si>
  <si>
    <t>FLOCULADORES</t>
  </si>
  <si>
    <t>8.2.1</t>
  </si>
  <si>
    <t>DE PLACAS EN PP E=1"  (INC 15% DE DESPERDICIO)</t>
  </si>
  <si>
    <t>P3</t>
  </si>
  <si>
    <t>8.2.2</t>
  </si>
  <si>
    <t>INSTALACION DE PLACAS EN PP E=1"  (INC 15% DE DESPERDICIO)</t>
  </si>
  <si>
    <t>8.2.3</t>
  </si>
  <si>
    <t xml:space="preserve">VÁLVULA DE COMPUERTA 6" H.F. PLATILLADA COMPLETA DE 150 PSI  (DESAGÜE) (INCLUYE: TORNILLOS, JUNTA DE GOMA, NIPLE PLATILLADO Y JUNTA DRESSER) </t>
  </si>
  <si>
    <t>8.2.4</t>
  </si>
  <si>
    <t>CODO 6"X90  ACERO SCH-40 C/PROTECCION ANTICORROSIVO  (DESAGÜE)</t>
  </si>
  <si>
    <t>8.2.5</t>
  </si>
  <si>
    <t>NIPLE 6"X3' ACERO SCH-40 C/PROTECCION ANTICORROSIVO (DESAGÜE)</t>
  </si>
  <si>
    <t>8.2.6</t>
  </si>
  <si>
    <t>TUBERÍA  6" ACERO SCH-40 C/PROTECCION ANTICORROSIVA (DESAGÜE)</t>
  </si>
  <si>
    <t>8.2.7</t>
  </si>
  <si>
    <t xml:space="preserve">MANO DE OBRA DE PIEZAS Y VALVULA DE 6"  </t>
  </si>
  <si>
    <t>8.2.8</t>
  </si>
  <si>
    <t xml:space="preserve">MANO DE OBRA TUBERIA DE ACERO DE 6"  </t>
  </si>
  <si>
    <t>8.2.9</t>
  </si>
  <si>
    <t>ANCLAJES P/PIEZAS ESPECIALES</t>
  </si>
  <si>
    <t>8.2.10</t>
  </si>
  <si>
    <t xml:space="preserve">REGISTRO P/ VÁLVULA 6" (VER PLANOS) </t>
  </si>
  <si>
    <t>CANAL DISTRIBUCIÓN AGUA A SEDIMENTADORES</t>
  </si>
  <si>
    <t>8.3.1</t>
  </si>
  <si>
    <t xml:space="preserve">VÁLVULA DE COMPUERTA 6" H.F. PLATILLADA COMPLETA DE 150 PSI  (DESAGÜE) (INCLUYE: CUERPO DE LA VALVULA, TORNILLOS 5/8" X 3", JUNTA DE GOMA, NIPLE PLATILLADO DE Ø X 12", JUNTA DRESSER Ø,  MOVIMIENTO DE TIERRA Y MANO DE OBRA) </t>
  </si>
  <si>
    <t>8.3.2</t>
  </si>
  <si>
    <t>8.3.3</t>
  </si>
  <si>
    <t>8.3.4</t>
  </si>
  <si>
    <t>8.3.5</t>
  </si>
  <si>
    <t>8.3.6</t>
  </si>
  <si>
    <t>8.3.7</t>
  </si>
  <si>
    <t>CANALETA ENTRADA A SEDIMENTADORES</t>
  </si>
  <si>
    <t>8.4.1</t>
  </si>
  <si>
    <t>COMPUERTA ACERO INOXIDABLE TIPO MANUAL (0.40 X 0.40) M, VASTAGO =3.45M</t>
  </si>
  <si>
    <t>8.4.2</t>
  </si>
  <si>
    <t>NIPLE 6"X1' PVC P/ ORIFICIOS CANALETA</t>
  </si>
  <si>
    <t>SEDIMENTADORES</t>
  </si>
  <si>
    <t>8.5.1</t>
  </si>
  <si>
    <t xml:space="preserve">SISTEMA DE MODULO  LAMELLARES PVC DE 8' X 3' X 1'  ANSI - NSF - AWWA  ( ESPESOR &gt; 0.6 MM ) (INCLUYE ESTRUCTURA DE SOPORTE Y TORNILLERIA AISI 304)  </t>
  </si>
  <si>
    <t>8.5.2</t>
  </si>
  <si>
    <t xml:space="preserve">INSTALACION DE SISTEMA DE MODULO  LAMELLARES PVC DE 8' X 3' X 1'  ANSI - NSF - AWWA  ( ESPESOR &gt; 0.6 MM ) (INCLUYE ESTRUCTURA DE SOPORTE Y TORNILLERIA AISI 304)  </t>
  </si>
  <si>
    <t>8.5.3</t>
  </si>
  <si>
    <t>TUBERÍA  6" PVC SDR-26 (PERFORADA), L=2.70 M</t>
  </si>
  <si>
    <t>8.5.4</t>
  </si>
  <si>
    <t>8.5.5</t>
  </si>
  <si>
    <t>8.5.6</t>
  </si>
  <si>
    <t>8.5.7</t>
  </si>
  <si>
    <t>8.5.8</t>
  </si>
  <si>
    <t xml:space="preserve">VÁLVULA DE MARIPOSA 16" H.D. PLATILLADA COMPLETA ,VAST. H=5.76 M P/TRABAJAR SUMERGIDAS (DESAGUE FONDO) (INCLUYE: CUERPO DE LA VALVULA, TORNILLOS 5/8" X 3", JUNTA DE GOMA, NIPLE PLATILLADO DE Ø X 12", JUNTA DRESSER Ø,  MOVIMIENTO DE TIERRA Y MANO DE OBRA) </t>
  </si>
  <si>
    <t>8.5.9</t>
  </si>
  <si>
    <t xml:space="preserve">MANO DE OBRA CODOS, TEE Y REDUCCION DE 12" </t>
  </si>
  <si>
    <t>8.5.10</t>
  </si>
  <si>
    <t xml:space="preserve">MANO DE OBRA TUBERIAS DE ACERO Y PVC DE 12"  Y 6"  </t>
  </si>
  <si>
    <t>FILTROS</t>
  </si>
  <si>
    <t>8.6.1</t>
  </si>
  <si>
    <t xml:space="preserve">SUMINISTRO E INSTALACION DE COMPUERTA TIPO MURAL DE 0.40 X 0.40 M EN ACERO INOXIDABLE AISI 304, ACCIONAMIENTO MANUAL. CON EXTENSION DE 3.45 M </t>
  </si>
  <si>
    <t>8.6.2</t>
  </si>
  <si>
    <t xml:space="preserve">SUMINISTRO E INSTALACION DE COMPUERTA TIPO MURAL DE 0.45 X 0.45 M EN ACERO INOXIDABLE AISI 304, ACCIONAMIENTO MANUAL. CON EXTENSION DE 2.70 M </t>
  </si>
  <si>
    <t>8.6.3</t>
  </si>
  <si>
    <t xml:space="preserve">SUMINISTRO E INSTALACION DE COMPUERTA TIPO MURAL DE 0.45 X 0.45 M EN ACERO INOXIDABLE AISI 304, ACCIONAMIENTO MANUAL. CON EXTENSION DE 3.60 M </t>
  </si>
  <si>
    <t>8.6.4</t>
  </si>
  <si>
    <t xml:space="preserve">SUMINISTRO E INSTALACION DE COMPUERTA TIPO MURAL DE 0.40 X 0.40 M EN ACERO INOXIDABLE AISI 304, ACCIONAMIENTO MANUAL. CON EXTENSION DE 3.80 M </t>
  </si>
  <si>
    <t>8.6.5</t>
  </si>
  <si>
    <t>VERTEDOR DE PRODUCCION (0.40 X 0.35) (MADERA)</t>
  </si>
  <si>
    <t>8.6.6</t>
  </si>
  <si>
    <t>8.6.7</t>
  </si>
  <si>
    <t xml:space="preserve">RELLENO HORMIGON CICLOPEO ENTRADA FILTRO FC'= 140 KG/CM2 </t>
  </si>
  <si>
    <t xml:space="preserve">RELLENO H.S. FONDO FILTRO FC'= 180 KG/CM2 </t>
  </si>
  <si>
    <t>GRANULOMETRÍA (SUMINISTRO Y ENVASADO)</t>
  </si>
  <si>
    <t>ARENA  e=0.80 M</t>
  </si>
  <si>
    <t>CAPA TORPEDO  e=0.10 M</t>
  </si>
  <si>
    <t>GRAVA 1/8" @ 1/4" e=0.05 M</t>
  </si>
  <si>
    <t>GRAVA 1/4" @ 3/4" e=0.05 M</t>
  </si>
  <si>
    <t>GRAVA 3/4" @ 11/2" e=0.05 M</t>
  </si>
  <si>
    <t>GRAVA 11/2" @ 21/2" e=0.05 M</t>
  </si>
  <si>
    <t>ENVASADO ARENA Y CAPA TORPEDO</t>
  </si>
  <si>
    <t>GRANULOMETRÍA (COLOCACION)</t>
  </si>
  <si>
    <t xml:space="preserve"> TOBERAS EN FILTROS (INC. LOSAS )</t>
  </si>
  <si>
    <t xml:space="preserve">SUMINISTRO E INSTALACION DE BOQUILLAS ORHOS MODELO A-1 CON 0.30 MM DE APERTURA EN RANURA PARA RETROLAVADO CON AGUA Y AIRE </t>
  </si>
  <si>
    <t>P2</t>
  </si>
  <si>
    <t xml:space="preserve">PISO MONOLITICO PARA BOQUILLAS ORTHOS MODELO A-1 </t>
  </si>
  <si>
    <t>CANAL CONTACTO CLORO Y SALIDA</t>
  </si>
  <si>
    <t>VERTEDOR DE CONTROL REMOVIBLE 1.00X0.50 ACERO INOXIDABLE</t>
  </si>
  <si>
    <t>DIFUSOR DE CLORO (0.50 X 0.80)  PVC</t>
  </si>
  <si>
    <t xml:space="preserve">VÁLVULA DE COMPUERTA 6" H.F. PLATILLADA COMPLETA DE 150 PSI  (DESAGÜE) (INCLUYE: TORNILLOS, JUNTA DE GOMA, NIPLE PLATILLADO Y JUNTA DRESSER)  (INCLUYE: CUERPO DE LA VALVULA, TORNILLOS 5/8" X 3", JUNTA DE GOMA, NIPLE PLATILLADO DE Ø X 12", JUNTA DRESSER Ø,  MOVIMIENTO DE TIERRA Y MANO DE OBRA) </t>
  </si>
  <si>
    <t>NIPLE 6"X3' ACERO SCH-40 C/PROTECCION ANTICORROSIVA  (DESAGUE)</t>
  </si>
  <si>
    <t xml:space="preserve">TUBERIA DE  6" ACERO SCH-40 C/PROTECCION ANTICORROSIVA  P/DESAGUE </t>
  </si>
  <si>
    <t>DESAGÜE GENERAL PLANTA (REGISTRO 14.95 X 0.95)</t>
  </si>
  <si>
    <t xml:space="preserve">TUBERÍA 12" PVC SDR-26 C/J.G. </t>
  </si>
  <si>
    <t xml:space="preserve">JUNTAS MECANICAS TIPO  DRESSER 12" DE 150 PSI </t>
  </si>
  <si>
    <t>REJILLA P/ REGISTRO  (1.00 X 1.50)</t>
  </si>
  <si>
    <t xml:space="preserve">MANO DE OBRA DE PIEZAS, VALVULAS Y TAPAS METALICAS  </t>
  </si>
  <si>
    <t xml:space="preserve">MANO DE OBRA TUBERIA DE ACERO Y PVC  DE 12"   </t>
  </si>
  <si>
    <t>MOVIMIENTO DE TIERRA P/TUBERIAS</t>
  </si>
  <si>
    <t>13.10.1</t>
  </si>
  <si>
    <t>EXCAVACION MATERIAL COMPACTO  A MANO EN PRESENCIA DE AGUA</t>
  </si>
  <si>
    <t>13.10.2</t>
  </si>
  <si>
    <t>13.10.3</t>
  </si>
  <si>
    <t xml:space="preserve">RELLENO COMPACTADO C/COMPACTADOR MECANICO EN CAPAS DE 0.30 M </t>
  </si>
  <si>
    <t>13.10.4</t>
  </si>
  <si>
    <t>SALIDA GENERAL PLANTA (INCLUYE TUBERIA A CARCAMO DE BOMBEO)</t>
  </si>
  <si>
    <t xml:space="preserve">MANO DE OBRA DE PIEZAS DE ACERO DE 12"  </t>
  </si>
  <si>
    <t>11.8.1</t>
  </si>
  <si>
    <t>11.8.2</t>
  </si>
  <si>
    <t>11.8.3</t>
  </si>
  <si>
    <t xml:space="preserve">RELLENO COMPACTADO C/COMPACTADOR MECANICO EN CAPAS DE 0.30M </t>
  </si>
  <si>
    <t>11.8.4</t>
  </si>
  <si>
    <t>PASARELAS</t>
  </si>
  <si>
    <t xml:space="preserve">BARANDAS H=1.00 M; 11/2" H.G. (VER PLANOS) </t>
  </si>
  <si>
    <t xml:space="preserve">ESCALONES EN TOLA METÁLICA A=1.00 M (VER PLANOS) </t>
  </si>
  <si>
    <t xml:space="preserve">ESCALERA EXTENSIBLE METÁLICA H=20´ (VER PLANOS) </t>
  </si>
  <si>
    <t xml:space="preserve"> RAMPA Y ANDAMIOS P/VACIADO</t>
  </si>
  <si>
    <t xml:space="preserve">CASETA PARA MATERIALES (12' X 32') </t>
  </si>
  <si>
    <t>II</t>
  </si>
  <si>
    <t>CASA DE QUÍMICOS</t>
  </si>
  <si>
    <t>REPLANTEO</t>
  </si>
  <si>
    <t>MOVIMIENTO DE TIERRA</t>
  </si>
  <si>
    <t xml:space="preserve">HORMIGON ARMADO EN: FC'= 240 KG/CM2 </t>
  </si>
  <si>
    <t xml:space="preserve">ZAPATA DE MUROS  0.25 - 0.66 QQ/M3 FC'= 210 KG/CM2 </t>
  </si>
  <si>
    <t>LOSA DE ENTREPISO  0.12 - 1.58 QQ/M3</t>
  </si>
  <si>
    <t>LOSA DE TECHO  0.12 - 1.34 QQ/M3</t>
  </si>
  <si>
    <t>LOSA FONDO TINA   0.20 - 1.76 QQ/M3</t>
  </si>
  <si>
    <t>VIGA V1  0.20X0.15 - 9.27 QQ/M3</t>
  </si>
  <si>
    <t>VIGA VE  0.20X0.25 - 9.41 QQ/M3</t>
  </si>
  <si>
    <t>VIGA VT  0.20X0.25 - 5.87  QQ/M3</t>
  </si>
  <si>
    <t>VIGAS DINTELES  0.20X0.20 - 3.07 QQ/M3</t>
  </si>
  <si>
    <t>COLUMNA CA  0.20X0.20 - 3.07 QQ/M3</t>
  </si>
  <si>
    <t>COLUMNA C  0.20X0.20 - 4.40 QQ/M3</t>
  </si>
  <si>
    <t>MUROS TINA  0.15 - 3.06 QQ/M3</t>
  </si>
  <si>
    <t>ESCALERA ACCESO TINA</t>
  </si>
  <si>
    <t>U.</t>
  </si>
  <si>
    <t>MUROS BLOQUES</t>
  </si>
  <si>
    <t>MUROS BLOQUES 0.20</t>
  </si>
  <si>
    <t>MUROS BLOQUES 0.15</t>
  </si>
  <si>
    <t>TERMINACIÓN DE SUPERFICIE</t>
  </si>
  <si>
    <t>FINO TECHO</t>
  </si>
  <si>
    <t xml:space="preserve">CANTOS </t>
  </si>
  <si>
    <t>ANTEPECHO</t>
  </si>
  <si>
    <t>PAÑETE LOSA ALREDEDOR TINA</t>
  </si>
  <si>
    <t>PAÑETE INTERIOR PULIDO MUROS TINA</t>
  </si>
  <si>
    <t>FINO FONDO PULIDO TINA</t>
  </si>
  <si>
    <t>REVESTIDO FIBRA DE VIDRIO TINA</t>
  </si>
  <si>
    <t xml:space="preserve">PISO DE MOSAICOS CORRIENTES (25 X 25 )  </t>
  </si>
  <si>
    <t xml:space="preserve">ZOCALOS  DE MOSAICOS CORRIENTES </t>
  </si>
  <si>
    <t xml:space="preserve">PINTURA BASE BLANCA </t>
  </si>
  <si>
    <t>PORTAJES</t>
  </si>
  <si>
    <t>PUERTAS POLIMETAL (INCLUYE INSTALACION)</t>
  </si>
  <si>
    <t xml:space="preserve">PUERTA METÁLICA (2 HOJAS)  (3.00 X 2.10 ) </t>
  </si>
  <si>
    <t>VENTANAS</t>
  </si>
  <si>
    <t xml:space="preserve">VENTANA ALUMINIO AA </t>
  </si>
  <si>
    <t xml:space="preserve">ESCALERA INTERIOR CARACOL; A=1.00 M, H=2.65 M (VER DETALLE EN PLANOS) </t>
  </si>
  <si>
    <t xml:space="preserve">TARIMA DE MADERA P/ SULFATO  (2.00 X 1.00 X 0.20 ) </t>
  </si>
  <si>
    <t xml:space="preserve">DIFUSOR DE SULFATO </t>
  </si>
  <si>
    <t>SUMINISTRO E INSTALACION AGITADORES (MIXERS) SUFATO DE ALUMINIO,MOTOR 11/2 HP, MONOFASICO 115/230V ,1750 RPM CON MOTO - REDUCTOR A 300 RPM, VASTAGO 3/4" ACERO INOXIDABLE , ASPAS C/4 ALETAS ACERO INOXIDABLE L=4"  (CUBICAR C/FACTURA)</t>
  </si>
  <si>
    <t>BOMBA 2H.P. (INCLUYE SUMINISTRO Y COLOCACION DE ACCESORIOS)</t>
  </si>
  <si>
    <t xml:space="preserve">DESAGUE TINA SULFATO (VER PLANOS) </t>
  </si>
  <si>
    <t>ELEVADOR DE SULFATO</t>
  </si>
  <si>
    <t>ESTRUCTURA METALICA ELEVADOR:</t>
  </si>
  <si>
    <t>15.1.1</t>
  </si>
  <si>
    <t>15.1.2</t>
  </si>
  <si>
    <t>CORTES DE TOLA</t>
  </si>
  <si>
    <t>15.1.3</t>
  </si>
  <si>
    <t>TUBO DE 2" H.G. ESPESOR GRUESO</t>
  </si>
  <si>
    <t>15.1.4</t>
  </si>
  <si>
    <t>TUBO DE 2 1/2" H.G. ESPESOR GRUESO</t>
  </si>
  <si>
    <t>15.1.5</t>
  </si>
  <si>
    <t>BARRA CUADRADAS 3/4" X 3/4"</t>
  </si>
  <si>
    <t>15.1.6</t>
  </si>
  <si>
    <t>BARRA CUADRADAS 1/2" X 1/2"</t>
  </si>
  <si>
    <t>15.1.7</t>
  </si>
  <si>
    <t>ANGULARES  2" X 2" X 1/4"</t>
  </si>
  <si>
    <t>15.1.8</t>
  </si>
  <si>
    <t>ANGULARES 1 1/2" X 1 1/2" X 1/4"</t>
  </si>
  <si>
    <t>15.1.9</t>
  </si>
  <si>
    <t>PLANCHAS DE MALLA DESPLEGABLE 3/4"</t>
  </si>
  <si>
    <t>15.1.10</t>
  </si>
  <si>
    <t>CABLE DE ACERO CAP. 18,960 LBS</t>
  </si>
  <si>
    <t>PIE</t>
  </si>
  <si>
    <t>15.1.11</t>
  </si>
  <si>
    <t>GRAPAS P/ CABLE DE 1/2"</t>
  </si>
  <si>
    <t>15.1.12</t>
  </si>
  <si>
    <t>GRILLETE DE 2 TON.</t>
  </si>
  <si>
    <t>15.1.13</t>
  </si>
  <si>
    <t>GUARDACABO P/ CABLE DE 1/2"</t>
  </si>
  <si>
    <t>15.1.14</t>
  </si>
  <si>
    <t>PLANCHUELAS DE 3" X 3/8"</t>
  </si>
  <si>
    <t>15.1.15</t>
  </si>
  <si>
    <t>PERFIL " I ", CON OJAL DE SUJECION</t>
  </si>
  <si>
    <t>15.1.16</t>
  </si>
  <si>
    <t>SPRING INDUSTRIAL DE 4" P/ SOPORTE</t>
  </si>
  <si>
    <t>15.1.17</t>
  </si>
  <si>
    <t>MANO OBRA ESTRUCTURA METALICA Y SOLDADURA</t>
  </si>
  <si>
    <t>15.1.18</t>
  </si>
  <si>
    <t>SUM. Y COLOC. DE DIFERENCIAL CAPAC. 1 TONELADA</t>
  </si>
  <si>
    <t>INSTALACIONES SANITARIAS</t>
  </si>
  <si>
    <t xml:space="preserve">LAVAMANOS SENCILLO </t>
  </si>
  <si>
    <t xml:space="preserve">INODORO SENCILLO </t>
  </si>
  <si>
    <t>PILETAS/ AZULEJOS</t>
  </si>
  <si>
    <t>DUCHA (C/LLAVE A EMPOTRAR)</t>
  </si>
  <si>
    <t xml:space="preserve">DESAGÜE DE PISO DE 2"  </t>
  </si>
  <si>
    <t xml:space="preserve">FREGADERO DOBLE ACERO INOXIDABLE  </t>
  </si>
  <si>
    <t xml:space="preserve">TUBERÍA Y PIEZAS DE TODOS LOS APARATOS SANITARIOS </t>
  </si>
  <si>
    <t xml:space="preserve">MANO DE OBRA DE TODOS LOS APARATOS SANITARIOS </t>
  </si>
  <si>
    <t>CÁMARA DE INSPECCIÓN</t>
  </si>
  <si>
    <t>INSTALACIONES ELÉCTRICAS</t>
  </si>
  <si>
    <t>SALIDAS CENITALES 110V</t>
  </si>
  <si>
    <t>LAMPARA MERCURIO 175W 110V</t>
  </si>
  <si>
    <t>SALIDA TOMACORRIENTE DOBLE 120V</t>
  </si>
  <si>
    <t>SALIDA TOMACORRIENTE 240V</t>
  </si>
  <si>
    <t>SALIDA INTERRUCTOR SENCILLO</t>
  </si>
  <si>
    <t>PANEL DE DISTRIB. DE 6/12 ESPACIO  C/BREAKERS</t>
  </si>
  <si>
    <t>GABINETES  Y MESETAS</t>
  </si>
  <si>
    <t>GABINETE DE PARED</t>
  </si>
  <si>
    <t>GABINETE DE PISO</t>
  </si>
  <si>
    <t>MESETA DE MARMOLITE</t>
  </si>
  <si>
    <t>EQUIPO DE LABORATORIO</t>
  </si>
  <si>
    <t xml:space="preserve">TURBIDIMETRO POTABLE 2100Q RANT 0.1000NTY </t>
  </si>
  <si>
    <t xml:space="preserve">EQUIPO DE PRUEBA DE JARRAS </t>
  </si>
  <si>
    <t>BALANZA DE SEMIPRECISION DE 2610 GRS</t>
  </si>
  <si>
    <t>COMPARADOR DE CLORO LIBRE Y COMBINADO</t>
  </si>
  <si>
    <t>TERMÓMETRO DE VIDRIO DE 20 @ 120 · C</t>
  </si>
  <si>
    <t xml:space="preserve">JARRA PLASTICA DE 2 LITROS CUADRADOS </t>
  </si>
  <si>
    <t>MATRAZ AFORADO DE 100 M VIDRIO</t>
  </si>
  <si>
    <t>MANÓMETRO MANUAL</t>
  </si>
  <si>
    <t>MOBILIARIO</t>
  </si>
  <si>
    <t xml:space="preserve">BANQUETAS DE PINO </t>
  </si>
  <si>
    <t>ESCRITORIO SECRETARIAL DE METAL LAMINADO</t>
  </si>
  <si>
    <t>SILLON SECRETARIAL SISTEMA NEUMATICO</t>
  </si>
  <si>
    <t>UTENSILIOS P/ LIMPIEZA</t>
  </si>
  <si>
    <t xml:space="preserve">PALA DE CONSTRUCCION </t>
  </si>
  <si>
    <t>CEPILLO DE ALAMBRE</t>
  </si>
  <si>
    <t>ESPATULA DE ACERO</t>
  </si>
  <si>
    <t>COLADORES C/PALOS 3.00M</t>
  </si>
  <si>
    <t>MACHETES</t>
  </si>
  <si>
    <t>AZADAS</t>
  </si>
  <si>
    <t>MANGUERA DE ALTA PRESION 11/2"</t>
  </si>
  <si>
    <t>CUBOS P/ LIMPIEZA</t>
  </si>
  <si>
    <t>SUAPER</t>
  </si>
  <si>
    <t>DETERGENTE</t>
  </si>
  <si>
    <t>ESCOBILLONES</t>
  </si>
  <si>
    <t>RASTRILLOS DE HOJAS (HOJALATA)</t>
  </si>
  <si>
    <t>RASTRILLOS DE HF(C/ DIENTES)</t>
  </si>
  <si>
    <t>III</t>
  </si>
  <si>
    <t xml:space="preserve">CASETA DE CLORO Y CLORADOR </t>
  </si>
  <si>
    <t xml:space="preserve">HORMIGON ARMADO EN: FC'= 210 KG/CM2 </t>
  </si>
  <si>
    <t>ZAPATA COLUMNA 1.22 QQ/M3</t>
  </si>
  <si>
    <t>ZAPATA MURO 1.00 QQ/M3</t>
  </si>
  <si>
    <t>VIGA AMARRE 0.15X0.15 - 5.38 QQ/M3</t>
  </si>
  <si>
    <t>VIGA DINTEL 0.15X0.10 - 4.76 QQ/M3</t>
  </si>
  <si>
    <t>COLUMNA AMARRE 0.15X0.15 - 7.62 QQ/M3</t>
  </si>
  <si>
    <t>LOSA DE TECHO 0.10- 0.65 QQ/M3</t>
  </si>
  <si>
    <t>MURO BLOCK CALADOS</t>
  </si>
  <si>
    <t>MURO BLOCK 6"</t>
  </si>
  <si>
    <t xml:space="preserve">PAÑETE </t>
  </si>
  <si>
    <t>FINO TECHO C/IMPERMEABILIZANTE</t>
  </si>
  <si>
    <t>PINTURA BASE BCA.</t>
  </si>
  <si>
    <t>PISO HORMIGON  SIMPLE</t>
  </si>
  <si>
    <t>ACERA EXTERIOR 0.60</t>
  </si>
  <si>
    <t>ELECTRIFICACIÓN</t>
  </si>
  <si>
    <t>ENTRADA ELÉCTRICA</t>
  </si>
  <si>
    <t>SALIDA ELÉCTRICA</t>
  </si>
  <si>
    <t xml:space="preserve">SISTEMA DE CLORACION </t>
  </si>
  <si>
    <t xml:space="preserve">CLORADOR RANGO APLICACION 0-20 LB/DIA </t>
  </si>
  <si>
    <t xml:space="preserve">MANIFOLD (INCLUYE PIEZAS, TUBERIA E INYECTOR) </t>
  </si>
  <si>
    <t xml:space="preserve">BOMBA TIPO BOOSTER 1 HP, 60 HZ, TDH 15 PIES MONOFASICA (INCLUYE PIEZAS Y TUBERIAS) </t>
  </si>
  <si>
    <t xml:space="preserve">MANO DE OBRA  GENERAL </t>
  </si>
  <si>
    <t>LOGO Y LETRERO CASETA DE CLORO</t>
  </si>
  <si>
    <t>IV</t>
  </si>
  <si>
    <t xml:space="preserve">CONSTRUCCION DE CASA DE OPERADOR (2 HABITACIONES) </t>
  </si>
  <si>
    <t>EXCAVACION MATERIAL COMPACTO A MANO</t>
  </si>
  <si>
    <t xml:space="preserve">RELLENO COMPACTADO A MANO </t>
  </si>
  <si>
    <t>ZAPATA DE MUROS 0.66 QQ/M3</t>
  </si>
  <si>
    <t>DINTELES 0.15X0.30 - 3.00 QQ/M3</t>
  </si>
  <si>
    <t>LOSA DE TECHO 0.10 - 1.71 QQ/M3</t>
  </si>
  <si>
    <t>MUROS DE BLOQUES</t>
  </si>
  <si>
    <t>BLOQUES DE 6" B.N.P.</t>
  </si>
  <si>
    <t>BLOQUES DE 6" S.N.P</t>
  </si>
  <si>
    <t>TERMINACION  DE SUPERFICIE</t>
  </si>
  <si>
    <t>PAÑETE EN TECHO</t>
  </si>
  <si>
    <t>PAÑETE INTERIOR</t>
  </si>
  <si>
    <t>PAÑETE EXTERIOR Y VUELOS</t>
  </si>
  <si>
    <t>FINO DE TECHO</t>
  </si>
  <si>
    <t xml:space="preserve">PINTURA ACRILICA </t>
  </si>
  <si>
    <t xml:space="preserve">SUMINISTRO DE APARATOS SANITARIOS </t>
  </si>
  <si>
    <t>PILETA BAÑERA</t>
  </si>
  <si>
    <t>BARRA PARA CORTINA</t>
  </si>
  <si>
    <t>FREGADERO SENCILLO NIQUELADO</t>
  </si>
  <si>
    <t>CAMARA DE INSPECCION</t>
  </si>
  <si>
    <t>TRAMPA DE GRASA</t>
  </si>
  <si>
    <t xml:space="preserve">CAMARA SEPTICA, MATERIAL NO CLASIFICADO, 1.70X3.40X1.60 M. (VER PLANOS) </t>
  </si>
  <si>
    <t>POZO FILTRANTE</t>
  </si>
  <si>
    <t>INSTALACIONES ELECTRICAS</t>
  </si>
  <si>
    <t>INTERRUPTORES SENCILLO</t>
  </si>
  <si>
    <t>CAJA DE BREAKER (2/4 CIRCUITOS)</t>
  </si>
  <si>
    <t>ENTRADA GENERAL</t>
  </si>
  <si>
    <t>PORTAJE</t>
  </si>
  <si>
    <t xml:space="preserve">PUERTA POLIMETAL ( 2.10 X 0.90 ) (INCLUYE INSTALACION) </t>
  </si>
  <si>
    <t>PUERTA DE POLIMETAL</t>
  </si>
  <si>
    <t>VENTANA</t>
  </si>
  <si>
    <t>VENTANA DE ALUMINIO AA</t>
  </si>
  <si>
    <t>LIMPIEZA FINAL</t>
  </si>
  <si>
    <t>V</t>
  </si>
  <si>
    <t xml:space="preserve">EXTERIOR GENERAL PLANTA </t>
  </si>
  <si>
    <t>VERJA PERIMETRAL (VER DETALLE EN PLANOS)</t>
  </si>
  <si>
    <t>VERJA DE MALLA CICLONICA , TRES LINEAS DE BLOCKS</t>
  </si>
  <si>
    <t>PUERTA MALLA CICLONICA L=4.00M</t>
  </si>
  <si>
    <t xml:space="preserve">EMBELLECIMIENTO CON GRAVILLA (INCLUYE NIVELACION) </t>
  </si>
  <si>
    <t xml:space="preserve">CONSTRUCCION DE: </t>
  </si>
  <si>
    <t>CANALETA ENCACHADA</t>
  </si>
  <si>
    <t>CONTENES</t>
  </si>
  <si>
    <t>ACERAS 0.80M</t>
  </si>
  <si>
    <t xml:space="preserve">LIMPIEZA FINAL  </t>
  </si>
  <si>
    <t>SUB TOTAL C</t>
  </si>
  <si>
    <t>D</t>
  </si>
  <si>
    <t xml:space="preserve">ELECTRIFICACIÓN EN GENERAL </t>
  </si>
  <si>
    <t xml:space="preserve">ELECTRIFICACIÓN PRIMARIA </t>
  </si>
  <si>
    <t>POSTES HAV-12-800</t>
  </si>
  <si>
    <t>UD</t>
  </si>
  <si>
    <t>POSTES HAV-12-500</t>
  </si>
  <si>
    <t>POSTES HORMIGON CLASE III</t>
  </si>
  <si>
    <t>CONDUCTOR AAA/C # 2/ 0</t>
  </si>
  <si>
    <t>ESTRUCTURA MT - 301</t>
  </si>
  <si>
    <t>ESTRUCTURA MT - 302</t>
  </si>
  <si>
    <t>ESTRUCTURA MT - 303</t>
  </si>
  <si>
    <t>ESTRUCTURA MT - 305</t>
  </si>
  <si>
    <t>ESTRUCTURA MT - 307</t>
  </si>
  <si>
    <t>ESTRUCTURA MT - 316</t>
  </si>
  <si>
    <t xml:space="preserve">ESTRUCTURA PR - 208 (INLUYE CUT OUT Y PARARRAYOS) </t>
  </si>
  <si>
    <t>ESTRUCTURA HA - 100B</t>
  </si>
  <si>
    <t>ESTRUCTURA PR-101</t>
  </si>
  <si>
    <t>ESTRUCTURA TR - 306 (3X 15 KVA.,1Ø, 7,200/120-240V , TIPO POSTE SUMERGIDO EN ACEITE)</t>
  </si>
  <si>
    <t>HOYOS PARA POSTES</t>
  </si>
  <si>
    <t>HOYOS PARA VIENTOS</t>
  </si>
  <si>
    <t>INSTALACIÓN DE POSTES</t>
  </si>
  <si>
    <t>MANO DE OBRA ELECTRIFICACIÓN PRIMARIA</t>
  </si>
  <si>
    <t>EQUIPOS Y ALIMENTADORES ELECTRICO</t>
  </si>
  <si>
    <t>PANEL BOARD 3Ø, CON BARRAS DE 200 AMPERES, NEMA 3R, INCLUYE 1 MAIN BREAKER DE 150/3 AMP., 1 BREAKER 100/3 AMP., 1 BREAKER 50/3 AMP., 2 BREAKER 50/2 AMP., 1 BREAKER 30/2 AMP., 1 BREAKER 20/2 AMP.</t>
  </si>
  <si>
    <t xml:space="preserve">CENTRO DE CONTROL DE MOTORES #1 (CCM1), 3Ø, NEMA 3R, INCLUYE 1 MAIN BREAKER DE 80/3 AMP., CON 2 ARRANCADORES PARA 10 HP, 2 ARRANCADORES PARA 7.5 HP, 1 ARRANCADOR PARA 3 HP Y 1 ARRANCADOR PARA 2 HP. </t>
  </si>
  <si>
    <t>CENTRO DE CONTROL DE MOTORES #2 (CCM2), 1Ø, NEMA 3R, INCLUYE 1 MAIN BREAKER DE 40/2 AMP.,  2 ARRANCADORES PARA 3/4 HP,  2 ARRANCADORES PARA 0.5 HP,  1 ARRANCADOR PARA 1.5 HP, Y UN BREAKER PARA EL PANEL DEL EDIFICIO</t>
  </si>
  <si>
    <t>SUMINISTRO TRANSFER MANUAL (ITM) 200/3 AMP</t>
  </si>
  <si>
    <t>ALIMENTADOR ELÉCTRICO DESDE BANCO DE TRANSFORMADOR HASTA PIES DEL POSTE, COMPUESTO POR 3 CONDUCTORES THW #1/0 (FASE) Y CONDUCTOR THW # 2 (NEUTRO) Y UN NUMERO 2 DE 7 HILO TRENZADO (TIERRA), EN TUBERÍA IMC DE Ø2", INCLUYE CONDULET IMC,  CONECTORES Y SOPORTE DE TUBERÍA</t>
  </si>
  <si>
    <t xml:space="preserve">ALIMENTADOR ELÉCTRICO DESDE PIES DEL POSTE HASTA ITM EN CASA DE GENERADOR, COMPUESTO POR 3 CONDUCTORES THW #1/0 (FASE) Y CONDUCTOR THW # 2 (NEUTRO) Y UN NUMERO 2 DE 7 HILO TRENZADO (TIERRA), EN TUBERÍA PVC DE Ø2", INCLUYE CONECTORES Y SOPORTE DE TUBERÍA </t>
  </si>
  <si>
    <t xml:space="preserve">ALIMENTADOR ELÉCTRICO DESDE GENERADOR HASTA ITM EN CASA DE GENERADOR, COMPUESTO POR 3 CONDUCTORES THW #1/0 (FASE) Y CONDUCTOR THW # 2 (NEUTRO) Y UN NUMERO 2 DE 7 HILO TRENZADO (TIERRA), EN TUBERÍA L.T. DE Ø2", INCLUYE CONECTORES Y SOPORTE DE TUBERÍA </t>
  </si>
  <si>
    <t xml:space="preserve">ALIMENTADOR ELÉCTRICO DESDE ITM HASTA MAIN BREAKER DEL PANEL BOAR EN CASA DE GENERADOR, COMPUESTO POR 3 CONDUCTORES THW #1/0 (FASE) Y CONDUCTOR THW # 2 (NEUTRO) Y UN NUMERO 2 DE 7 HILO TRENZADO (TIERRA), EN TUBERÍA EMT DE Ø2", INCLUYE CONECTORES Y SOPORTE DE TUBERÍA </t>
  </si>
  <si>
    <t xml:space="preserve">ALIMENTADOR ELÉCTRICO DESDE PANEL BOAR EN CASA DE GENERADOR, HASTA PANEL DE BREAKER EN CASETA DE OPERADOR, COMPUESTO POR 2 CONDUCTORES THW #8 (FASE) Y CONDUCTOR THW # 10 (NEUTRO), EN TUBERÍA PVC DE Ø1", INCLUYE CONECTORES Y SOPORTE DE TUBERÍA </t>
  </si>
  <si>
    <t>ALIMENTADOR ELÉCTRICO DESDE PANEL BOAR EN CASA DE GENERADOR, HASTA ILUMINACION EXTERIOR, COMPUESTO POR CONDUCTOR DE VINIL #10/2</t>
  </si>
  <si>
    <t xml:space="preserve">ALIMENTADOR ELÉCTRICO DESDE PANEL BOAR EN CASA DE GENERADOR, HASTA PANEL DE BREAKER EN CASETA DE CLORACION, COMPUESTO POR 2 CONDUCTORES THW #10 INCLUYE TUBERIA PVC Ø1" DE CONECTORES Y SOPORTE DE TUBERÍA </t>
  </si>
  <si>
    <t xml:space="preserve">ALIMENTADOR ELÉCTRICO DESDE PANEL BOAR EN CASA DE GENERADOR, HASTA CCM #1 EN NICHO PARA ARRANCADORES DE BOMBAS, COMPUESTO POR 3 CONDUCTORES THW #2, 1 CONDUCTOR THW#4 Y 1 CONDUCTOR #6, INCLUYE TUBERIA PVC Ø2", CONECTORES Y SOPORTE DE TUBERÍA </t>
  </si>
  <si>
    <t xml:space="preserve">ALIMENTADOR ELÉCTRICO DESDE CCM #1, HASTA BOMBAS DE RETROLAVADOS, COMPUESTO POR 3 CONDUCTORES THW #8, 1 CONDUCTOR THW#10, INCLUYE TUBERIA LT Ø1", CONECTORES Y SOPORTE DE TUBERÍA </t>
  </si>
  <si>
    <t xml:space="preserve">ALIMENTADOR ELÉCTRICO DESDE CCM #1, HASTA SOPLADORES, COMPUESTO POR 3 CONDUCTORES THW #8, 1 CONDUCTOR THW#10, INCLUYE TUBERIA LT Ø1", CONECTORES Y SOPORTE DE TUBERÍA </t>
  </si>
  <si>
    <t xml:space="preserve">ALIMENTADOR ELÉCTRICO DESDE CCM #1, BOMBA DE AGUA DE SERVICIO, COMPUESTO POR 3 CONDUCTORES THW #8, 1 CONDUCTOR THW#10, INCLUYE TUBERIA LT Ø3/4", CONECTORES Y SOPORTE DE TUBERÍA </t>
  </si>
  <si>
    <t xml:space="preserve">ALIMENTADOR ELÉCTRICO DESDE PANEL BOARD EN CASETA DE GENERADOR, HASTA CCM #2 EN CASA DE QUIMICOS, COMPUESTO POR 2 CONDUCTORES THW #4, 1 CONDUCTOR THW #6 INCLUYE TUBERIA PVC Ø2", CONECTORES Y SOPORTE DE TUBERÍA </t>
  </si>
  <si>
    <t xml:space="preserve">ALIMENTADOR ELÉCTRICO DESDE CCM #2 EN CASA DE QUIMICOS, AGITADORES  EN CASA DE QUIMICOS, COMPUESTO POR 2 CONDUCTORES THW #,  1 CONDUCTOR THW #12, INCLUYE TUBERIA LT Ø1/2", CONECTORES Y SOPORTE DE TUBERÍA </t>
  </si>
  <si>
    <t xml:space="preserve">ALIMENTADOR ELÉCTRICO DESDE CCM #2 EN CASA DE QUIMICOS, DOCIFICADORES  EN CASA DE QUIMICOS, COMPUESTO POR 2 CONDUCTORES THW #,  1 CONDUCTOR THW #12, INCLUYE TUBERIA LT Ø1/2", CONECTORES Y SOPORTE DE TUBERÍA </t>
  </si>
  <si>
    <t xml:space="preserve">ALIMENTADOR ELÉCTRICO DESDE CCM #2 EN CASA DE QUIMICOS, HASTA PANEL DE ILUMINACION Y TOMAS DE CORRIENTES EN CASA DE QUIMICOS, COMPUESTO POR 2 CONDUCTORES THW #10, 1 CONDUCTOR THW #12 INCLUYE TUBERIA PVC Ø1/2", CONECTORES Y SOPORTE DE TUBERÍA </t>
  </si>
  <si>
    <t xml:space="preserve">ALIMENTADOR ELÉCTRICO DESDE CCM #2 EN CASA DE QUIMICOS, HASTA DIFERENCIAL, COMPUESTO POR 2 CONDUCTORES THW #10, 1 CONDUCTOR THW #12 INCLUYE TUBERIA PVC Ø1/2", CONECTORES Y SOPORTE DE TUBERÍA </t>
  </si>
  <si>
    <t>SUMINISTRO E INSTALACIÓN DE EQUIPOS</t>
  </si>
  <si>
    <t>SOPLADORES DE AIRE (BLOWERS) POTENCIA SOPLADOR 7.5 HP.</t>
  </si>
  <si>
    <t>AGITADORES PARA SULFATO DE ALUMINIO (MIXERS) 3/4 HP</t>
  </si>
  <si>
    <t>BOMBA DOSIFICADORA 1/2 HP</t>
  </si>
  <si>
    <t>BOMBA AGUA DE SERVICO 2 HP</t>
  </si>
  <si>
    <t>DIFERENCIAL ELÉCTRICO PARA SULFATO DE ALUMINIO 1 1/2 HP (1 TONELADA)</t>
  </si>
  <si>
    <t>BOMBA RETROLAVADO 10 HP.</t>
  </si>
  <si>
    <t>BOMBA LIMPIEZA 3 HP.</t>
  </si>
  <si>
    <t>SUMINISTRO E INSTALACION GENERADOR ELECTRICO</t>
  </si>
  <si>
    <t>GENERADOR ELÉCTRICO DE 45 KW 3Ø, 480V, 1,800 RPM,  DIÉSEL,  ENFRIAMIENTO AIRE-AGUA, ARRANQUE ELÉCTRICO, FRECUENCIA, 60 HZ</t>
  </si>
  <si>
    <t>INSTALACIÓN DE GENERADOR PARA INTEMPERIE</t>
  </si>
  <si>
    <t>SUMINISTRO TANQUE DE COMBUSTIBLE DE 500 GLS (LLENO EN SITIO)</t>
  </si>
  <si>
    <t>CONSTRUCCIÓN SISTEMA ESCAPE DE GASES</t>
  </si>
  <si>
    <t>CONSTRUCCIÓN SISTEMA DE ALIMENTACIÓN DE COMBUSTIBLE</t>
  </si>
  <si>
    <t>CONSTRUCCIÓN BASE PARA TANQUE DE COMBUSTIBLE (INCLUYE TINA ANTIDERRAME)</t>
  </si>
  <si>
    <t>CONSTRUCCION SISTEMA DE PROTECCION A TIERRA (MALLA)</t>
  </si>
  <si>
    <t>CONSTRUCCION NICHO PARA PANEL</t>
  </si>
  <si>
    <t>SUB TOTAL D</t>
  </si>
  <si>
    <t xml:space="preserve">LINEA DE CONDUCCION DESDE PLANTA DE TRATAMIENTO HASTA EL PUNTO DE BIFURCACION A LOS DEPOSITOS DE 1,250 M3 DE ESTEBANIA Y LAS CHARCAS E1+260 </t>
  </si>
  <si>
    <t xml:space="preserve">EXCAVACION CON EQUIPO CLASIFICADA  </t>
  </si>
  <si>
    <t>2.1.4</t>
  </si>
  <si>
    <t xml:space="preserve">ASIENTO DE ARENA (INCLUYE ACERREO INTERNO) </t>
  </si>
  <si>
    <t xml:space="preserve">SUMINISTRO MATERIAL DE PRESTAMO 0.50 M PARA CUBRIR TUBO DE PVC  D= 35 KM </t>
  </si>
  <si>
    <t>2.4.1</t>
  </si>
  <si>
    <t>SUMINISTRO  DE TUBERIA</t>
  </si>
  <si>
    <t>DE 12" PVC (SDR-26) C/J.G.</t>
  </si>
  <si>
    <t xml:space="preserve">COLOCACION DE TUBERIA </t>
  </si>
  <si>
    <t xml:space="preserve">SUMINISTRO Y COLOCACION DE PIEZAS ESPECIALES </t>
  </si>
  <si>
    <t xml:space="preserve">MANO DE OBRA COLOCACION DE PIEZAS DE 12"  ACERO </t>
  </si>
  <si>
    <t xml:space="preserve">SUMINISTRO DE </t>
  </si>
  <si>
    <t xml:space="preserve">JUNTA MECACANICA TIPO DRESSER DE 12" DE 150 PSI </t>
  </si>
  <si>
    <t xml:space="preserve">JUNTA MECACANICA TIPO DRESSER DE 8" DE 150 PSI </t>
  </si>
  <si>
    <t xml:space="preserve">MANO DE OBRA COLOCACION JUNTA DE 8" </t>
  </si>
  <si>
    <t xml:space="preserve">VALVULA AIRE COMBINADA Ø3" H.F (V.A.C) DE 150 PSI EN TUBERIA DE PVC  (INCLUYE CUERPO DE LA VALVULA, NIPLES EN H.G, CODOS EN H.G. LLAVE DE PASO, CLAMP DEL Ø DE LA TUBERIA A CONECTAR, MOVIMIENTO DE TIERRA Y MANO DE OBRA) </t>
  </si>
  <si>
    <t>CRUCES</t>
  </si>
  <si>
    <t xml:space="preserve">CRUCE DE RIO GRANDE EN TUBERIA Ø12" ACERO SCH-30 C/PROTECCION ANTICORROSIVA L=260 M (E0 + 360 - E0 + 620 ) </t>
  </si>
  <si>
    <t xml:space="preserve">REPLANTEO </t>
  </si>
  <si>
    <t xml:space="preserve">EXCAVACION CON EQUIPO CON CLASIFICACION V= 261.32 M3 </t>
  </si>
  <si>
    <t>8.1.2.1</t>
  </si>
  <si>
    <t>8.1.2.2</t>
  </si>
  <si>
    <t>8.1.2.3</t>
  </si>
  <si>
    <t>8.1.2.4</t>
  </si>
  <si>
    <t>8.1.3</t>
  </si>
  <si>
    <t>8.1.3.1</t>
  </si>
  <si>
    <t>8.1.4</t>
  </si>
  <si>
    <t>8.1.5</t>
  </si>
  <si>
    <t>8.1.6</t>
  </si>
  <si>
    <t>8.1.7</t>
  </si>
  <si>
    <t>JUNTA MECANICA TIPO DRESSER DE Ø 12" 150 PSI</t>
  </si>
  <si>
    <t>8.1.8</t>
  </si>
  <si>
    <t>ANCLAJES DE H.A. P/TUBERIAS DE  Ø 12" C/6 M 0.89 QQ/M3 FC'= 210 KG/CM2 (VER PLANOS DE DETALLE) (INCLUYE TRANSPORTE INTERNO DE LOS MATERIALES)</t>
  </si>
  <si>
    <t>8.1.9</t>
  </si>
  <si>
    <t>BOMBA DE ACHIQUE DE 6"</t>
  </si>
  <si>
    <t>9.1.10</t>
  </si>
  <si>
    <t xml:space="preserve">MANO DE OBRA </t>
  </si>
  <si>
    <t xml:space="preserve">LIMPIEZA FINAL </t>
  </si>
  <si>
    <t>SUB TOTAL FASE D</t>
  </si>
  <si>
    <t>E</t>
  </si>
  <si>
    <t xml:space="preserve">LINEA DE CONDUCCION DESDE PUNTO DE BIFURCACION E1+260  HASTA DEPOSITO DE 1,250 M3 DE ESTEBANIA </t>
  </si>
  <si>
    <t>DE 8" PVC (SDR-26) C/J.G.</t>
  </si>
  <si>
    <t xml:space="preserve">ANCLAJES DE H.A P/PIEZAS ESPECIALES (VER PLANOS DE DETALLE) </t>
  </si>
  <si>
    <t xml:space="preserve">MANO DE OBRA COLOCACION DE PIEZAS DE 12"  ACERO - PVC </t>
  </si>
  <si>
    <t xml:space="preserve">SUMINISTRO DE JUNTAS </t>
  </si>
  <si>
    <t xml:space="preserve">JUNTA MECANICA TIPO DRESSER 12" DE 150 PSI </t>
  </si>
  <si>
    <t xml:space="preserve">JUNTA MECANICA TIPO DRESSER 10" DE 150 PSI </t>
  </si>
  <si>
    <t xml:space="preserve">JUNTA MECANICA TIPO DRESSER 8" DE 150 PSI </t>
  </si>
  <si>
    <t xml:space="preserve">MANO DE OBRA COLOCACION JUNTA DE 12" Y 10" </t>
  </si>
  <si>
    <t xml:space="preserve">SUMINISTRO Y COLOCACION DE VALVULAS </t>
  </si>
  <si>
    <t xml:space="preserve">VALVULA DE COMPUERTA Ø8" H.F (V.A.C) DE 150 PSI (INCLUYE: CUERPO DE LA VALVULA, TORNILLOS 5/8" X 3", JUNTA DE GOMA, NIPLE PLATILLADO DE Ø X 12", JUNTA DRESSER Ø,  MOVIMIENTO DE TIERRA Y MANO DE OBRA) </t>
  </si>
  <si>
    <t xml:space="preserve">VALVULA REGULADORA DE CAUDAL Ø6" H.F (V.R.C.) DE 150 PSI (INCLUYE: CUERPO DE LA VALVULA, TORNILLOS 5/8" X 3", JUNTA DE GOMA, NIPLE PLATILLADO DE Ø X 12", JUNTA DRESSER Ø,  MOVIMIENTO DE TIERRA Y MANO DE OBRA) </t>
  </si>
  <si>
    <t>REGISTRO PARA VALVULA DE COMPUERTA (VER PLANOS DE DETALLE)</t>
  </si>
  <si>
    <t xml:space="preserve">CAJA TELESCOPICA PARA VALVULA DE DESAGUE (VER PLANOS DE DETALLE) </t>
  </si>
  <si>
    <t xml:space="preserve">LIMPIEZA CONTINUA Y  FINAL (OBREROS, CAMION  Y HERRAMIENTAS MENORES) CON TRAMOS DE ALTA PENDIENTE </t>
  </si>
  <si>
    <t>SUB-TOTAL FASE E</t>
  </si>
  <si>
    <t>F</t>
  </si>
  <si>
    <t>LINEA DE CONDUCCION DESDE PUNTO DE BIFURCACION E1-260 HASTA DEPOSITO DE 1,250 M3 DE LAS CHARCAS  (E1+260 - E3+583)</t>
  </si>
  <si>
    <t xml:space="preserve">EXCAVACION CON EQUIPO CLASIFICADA </t>
  </si>
  <si>
    <t xml:space="preserve">ASIENTO DE ARENA </t>
  </si>
  <si>
    <t>2,4,1</t>
  </si>
  <si>
    <t>DE 10" PVC (SDR-26) C/J.G.</t>
  </si>
  <si>
    <t xml:space="preserve">CODO 10" x 65° SCH-40 C/PROTECCION ANTICORROSIVA ACERO - PVC </t>
  </si>
  <si>
    <t xml:space="preserve">CODO 10" x 60° SCH-40 C/PROTECCION ANTICORROSIVA ACERO - PVC </t>
  </si>
  <si>
    <t xml:space="preserve">CODO 10" x 45° SCH-40 C/PROTECCION ANTICORROSIVA ACERO - PVC </t>
  </si>
  <si>
    <t xml:space="preserve">CODO 10" x 40° SCH-40 C/PROTECCION ANTICORROSIVA ACERO - PVC </t>
  </si>
  <si>
    <t xml:space="preserve">CODO 10" x 35° SCH-40 C/PROTECCION ANTICORROSIVA ACERO - PVC </t>
  </si>
  <si>
    <t xml:space="preserve">CODO 10" x 30° SCH-40 C/PROTECCION ANTICORROSIVA ACERO - PVC </t>
  </si>
  <si>
    <t xml:space="preserve">CODO 10" x 25° SCH-40 C/PROTECCION ANTICORROSIVA ACERO - PVC </t>
  </si>
  <si>
    <t xml:space="preserve">CODO 10" x 20° SCH-40 C/PROTECCION ANTICORROSIVA ACERO - PVC </t>
  </si>
  <si>
    <t xml:space="preserve">CODO 10" x 15° SCH-40 C/PROTECCION ANTICORROSIVA ACERO - PVC </t>
  </si>
  <si>
    <t xml:space="preserve">CODO 10" x 10° SCH-40 C/PROTECCION ANTICORROSIVA ACERO - PVC </t>
  </si>
  <si>
    <t xml:space="preserve">REDUCCION DE 10" x 8" SCH-40 C/PROTECCION ANTICORROSIVA ACERO - PVC </t>
  </si>
  <si>
    <t xml:space="preserve">CODO 8" x 85° SCH-40 C/PROTECCION ANTICORROSIVA ACERO - PVC </t>
  </si>
  <si>
    <t xml:space="preserve">CODO 8" x 75° SCH-40 C/PROTECCION ANTICORROSIVA ACERO - PVC </t>
  </si>
  <si>
    <t xml:space="preserve">CODO 8" x 65° SCH-40 C/PROTECCION ANTICORROSIVA ACERO - PVC </t>
  </si>
  <si>
    <t xml:space="preserve">CODO 8" x 60° SCH-40 C/PROTECCION ANTICORROSIVA ACERO - PVC </t>
  </si>
  <si>
    <t xml:space="preserve">CODO 8" x 55° SCH-40 C/PROTECCION ANTICORROSIVA ACERO - PVC </t>
  </si>
  <si>
    <t xml:space="preserve">CODO 8" x 50° SCH-40 C/PROTECCION ANTICORROSIVA ACERO - PVC </t>
  </si>
  <si>
    <t xml:space="preserve">CODO 8" x 45° SCH-40 C/PROTECCION ANTICORROSIVA ACERO - PVC </t>
  </si>
  <si>
    <t xml:space="preserve">CODO 8" x 40° SCH-40 C/PROTECCION ANTICORROSIVA ACERO - PVC </t>
  </si>
  <si>
    <t xml:space="preserve">CODO 8" x 35° SCH-40 C/PROTECCION ANTICORROSIVA ACERO - PVC </t>
  </si>
  <si>
    <t xml:space="preserve">CODO 8" x 30° SCH-40 C/PROTECCION ANTICORROSIVA ACERO - PVC </t>
  </si>
  <si>
    <t xml:space="preserve">CODO 8" x 25° SCH-40 C/PROTECCION ANTICORROSIVA ACERO - PVC </t>
  </si>
  <si>
    <t xml:space="preserve">CODO 8" x 20° SCH-40 C/PROTECCION ANTICORROSIVA ACERO - PVC </t>
  </si>
  <si>
    <t xml:space="preserve">CODO 8" x 15° SCH-40 C/PROTECCION ANTICORROSIVA ACERO - PVC </t>
  </si>
  <si>
    <t xml:space="preserve">CODO 8" x 10° SCH-40 C/PROTECCION ANTICORROSIVA ACERO - PVC </t>
  </si>
  <si>
    <t xml:space="preserve">MANO DE OBRA COLOCACION DE PIEZAS DE 10"  ACERO-PVC </t>
  </si>
  <si>
    <t xml:space="preserve">MANO DE OBRA COLOCACION DE PIEZAS DE 8"  ACERO-PVC </t>
  </si>
  <si>
    <t xml:space="preserve">MANO DE OBRA COLOCACION JUNTA DE 10" </t>
  </si>
  <si>
    <t xml:space="preserve">VALVULA DE COMPUERTA Ø10" H.F (V.A.C) DE 150 PSI (INCLUYE: CUERPO DE LA VALVULA, TORNILLOS 5/8" X 3", JUNTA DE GOMA, NIPLE PLATILLADO DE Ø X 12", JUNTA DRESSER Ø,  MOVIMIENTO DE TIERRA Y MANO DE OBRA) </t>
  </si>
  <si>
    <t xml:space="preserve">DE DESAGUE Ø4" H.F (V.D) DE 150 PSI PLATILLADA COMPLETA EN TUBERIA DE PVC (INCLUYE: TEE Ø X Ø , JUNTA MECANICA TIPO DRESSER DE Ø, UN TUBO DE ACERO DE Ø, ANCLAJES DE H.S. FC'= 180 KG/CM2, MOVIMIENTO DE TIERRA Y MANO DE OBRA) </t>
  </si>
  <si>
    <t xml:space="preserve">DE AIRE COMBINADA Ø2" H.F (V.A.C) DE 150 PSI EN TUBERIA DE PVC (INCLUYE: CUERPO DE LA VALVULA, NIPLES EN H.G, CODOS EN H.G. LLAVE DE PASO, CLAMP DEL Ø DE LA TUBERIA A CONECTAR, MOVIMIENTO DE TIERRA Y MANO DE OBRA) </t>
  </si>
  <si>
    <t xml:space="preserve">REGISTRO PARA VALVULA DE COMPUERTA DE 10" EN H.A. (SEGUN DETALLE DE PLANOS)  </t>
  </si>
  <si>
    <t>8.1</t>
  </si>
  <si>
    <t>CRUCE DE RIO EN TUBERIA Ø10" ACERO, L=37.83 M</t>
  </si>
  <si>
    <t xml:space="preserve">EXCAVACION CON EQUIPO  BOLOS GRANDES 10% </t>
  </si>
  <si>
    <t xml:space="preserve">EXCAVACION CON EQUIPO BOLOS MEDIANOS 20% </t>
  </si>
  <si>
    <t xml:space="preserve">EXCAVACION CON EQUIPO BOLOS PEQUEÑOS 30% </t>
  </si>
  <si>
    <t xml:space="preserve">EXCAVACION CON EQUIPO MATERIAL GRANULAR  40% </t>
  </si>
  <si>
    <t xml:space="preserve">SUMINISTRO TUBERIA DE Ø10" ACERO SCH-40 C/PROTECCION ANTICORROSIVA </t>
  </si>
  <si>
    <t>SUMINISTRO CODO DE Ø 10" X 45 ACERO SCH 40 CON PROTECCION ANTICORROSIVA</t>
  </si>
  <si>
    <t>SUMINISTRO JUNTA MECANICA TIPO DRESSER DE Ø 10" 150 PSI</t>
  </si>
  <si>
    <t>8.1.10</t>
  </si>
  <si>
    <t>SUB-TOTAL FASE F</t>
  </si>
  <si>
    <t>G</t>
  </si>
  <si>
    <t xml:space="preserve">LINEA DE CONDUCCION DESDE PLANTA POTABILIZADORA HASTA DEPOSITO DE 105,000 GLS DE ESTEBANIA </t>
  </si>
  <si>
    <t>DE 6" PVC (SDR-26) C/J.G.</t>
  </si>
  <si>
    <t xml:space="preserve">TEE 6" x 6" SCH-40 C/PROTECCION ANTICORROSIVA ACERO - PVC </t>
  </si>
  <si>
    <t xml:space="preserve">CODO 6" x 80° SCH-40 C/PROTECCION ANTICORROSIVA ACERO - PVC </t>
  </si>
  <si>
    <t xml:space="preserve">CODO 6" x 60° SCH-40 C/PROTECCION ANTICORROSIVA ACERO - PVC </t>
  </si>
  <si>
    <t xml:space="preserve">CODO 6" x 55° SCH-40 C/PROTECCION ANTICORROSIVA ACERO - PVC </t>
  </si>
  <si>
    <t xml:space="preserve">CODO 6" x 50° SCH-40 C/PROTECCION ANTICORROSIVA ACERO - PVC </t>
  </si>
  <si>
    <t xml:space="preserve">CODO 6" x 40° SCH-40 C/PROTECCION ANTICORROSIVA ACERO - PVC </t>
  </si>
  <si>
    <t xml:space="preserve">CODO 6" x 35° SCH-40 C/PROTECCION ANTICORROSIVA ACERO - PVC </t>
  </si>
  <si>
    <t xml:space="preserve">CODO 6" x 30° SCH-40 C/PROTECCION ANTICORROSIVA ACERO - PVC </t>
  </si>
  <si>
    <t xml:space="preserve">CODO 6" x 25° SCH-40 C/PROTECCION ANTICORROSIVA ACERO - PVC </t>
  </si>
  <si>
    <t xml:space="preserve">CODO 6" x 20° SCH-40 C/PROTECCION ANTICORROSIVA ACERO - PVC </t>
  </si>
  <si>
    <t xml:space="preserve">MANO DE OBRA COLOCACION DE PIEZAS DE 6"  ACERO-PVC </t>
  </si>
  <si>
    <t xml:space="preserve">JUNTA MECANICA TIPO DRESSER 6" DE 150 PSI </t>
  </si>
  <si>
    <t xml:space="preserve">MANO DE OBRA COLOCACION JUNTA DE 6" </t>
  </si>
  <si>
    <t xml:space="preserve">VALVULA DE COMPUERTA Ø6" H.F DE 150 PSI (INCLUYE: CUERPO DE LA VALVULA, TORNILLOS 5/8" X 3", JUNTA DE GOMA, NIPLE PLATILLADO DE Ø X 12", JUNTA DRESSER Ø,  MOVIMIENTO DE TIERRA Y MANO DE OBRA) </t>
  </si>
  <si>
    <t xml:space="preserve">DE AIRE COMBINADA Ø 1 1/2" H.F (V.A.C) DE 150 PSI EN TUBERIA DE PVC (INCLUYE: CUERPO DE LA VALVULA, NIPLES EN H.G, CODOS EN H.G. LLAVE DE PASO, CLAMP DEL Ø DE LA TUBERIA A CONECTAR, MOVIMIENTO DE TIERRA Y MANO DE OBRA) </t>
  </si>
  <si>
    <t xml:space="preserve">REGISTRO PARA VALVULA DE COMPUERTA DE 8" EN H.A. (SEGUN DETALLE DE PLANOS)  </t>
  </si>
  <si>
    <t>SUB-TOTAL FASE G</t>
  </si>
  <si>
    <t>Z</t>
  </si>
  <si>
    <t>VARIOS</t>
  </si>
  <si>
    <t>CAMPAMENTO (INC  ALQUILER DE CASA  O SOLAR, FURGON OFICINA, ALMACEN)</t>
  </si>
  <si>
    <t xml:space="preserve">MES </t>
  </si>
  <si>
    <t>VALLA ANUNCIANDO OBRA 16' X 8' IMPRESION FULL COLOR CONTENIENDO LOGO DE INAPA, NOMBRE DE PROYECTO Y CONTRATISTA. ESTRUCTURA EN TUBOS GALVANIZADOS 1 1/2"X 1 1/2" Y SOPORTES EN TUBO CUAD. 4" X 4"</t>
  </si>
  <si>
    <t>SUB-TOTAL  Z</t>
  </si>
  <si>
    <t>SUB TOTAL GENERAL</t>
  </si>
  <si>
    <t>GASTOS INDIRECTOS</t>
  </si>
  <si>
    <t>GASTOS ADMINISTRATIVOS</t>
  </si>
  <si>
    <t>HONORARIOS PROFESIONALES</t>
  </si>
  <si>
    <t>SEGUROS, POLIZAS Y FIANZAS</t>
  </si>
  <si>
    <t>SUPERVISION DE LA OBRA</t>
  </si>
  <si>
    <t>GASTOS DE TRANSPORTE</t>
  </si>
  <si>
    <t>LEY 6-86</t>
  </si>
  <si>
    <t>IMPREVISTOS</t>
  </si>
  <si>
    <t>OPERACION Y MANTENIMIENTO INAPA</t>
  </si>
  <si>
    <t xml:space="preserve">ITBIS </t>
  </si>
  <si>
    <t xml:space="preserve">CODIA </t>
  </si>
  <si>
    <t>TRAMITACIÓN  DE PLANOS</t>
  </si>
  <si>
    <t>INTERCONEXIÓN CON EDESUR (CUBICAR  CON FACTURA)</t>
  </si>
  <si>
    <t>TOTAL GASTOS INDIRECTOS</t>
  </si>
  <si>
    <t>TOTAL A EJECUTAR</t>
  </si>
  <si>
    <t xml:space="preserve">TOTAL A CONTRATAR </t>
  </si>
  <si>
    <t xml:space="preserve">TAPA ALUMINIO  (0.50 X 0.50) (INCLUYE CANDADO Y MANO DE OBRA) </t>
  </si>
  <si>
    <t xml:space="preserve">TAPA ALUMINIO  (1.00 X 0.80)(INCLUYE CANDADO Y MANO DE OBRA) </t>
  </si>
  <si>
    <t xml:space="preserve">TAPA ALUMINIO  (1.00 X 0.50) (INCLUYE CANDADO Y MANO DE OBRA) </t>
  </si>
  <si>
    <t xml:space="preserve">TAPA ALUMINIO  (1.00 X 0.75) (INCLUYE CANDADO Y MANO DE OBRA) </t>
  </si>
  <si>
    <t>FLORA ORNAMENTARIA</t>
  </si>
  <si>
    <t>GRAMA</t>
  </si>
  <si>
    <t>PALMAS ENANAS</t>
  </si>
  <si>
    <t>PALMAS ORNAMENTALES</t>
  </si>
  <si>
    <t xml:space="preserve">NIVELACION Y PREPARACION DE TERRENO </t>
  </si>
  <si>
    <r>
      <t>BOTE DE MATERIAL C/CAMION D= 5 KM</t>
    </r>
    <r>
      <rPr>
        <sz val="10"/>
        <color rgb="FFFF0000"/>
        <rFont val="Arial"/>
        <family val="2"/>
      </rPr>
      <t xml:space="preserve"> (INCLUYE EXPARCIMIENTO EN BOTADERO) </t>
    </r>
  </si>
  <si>
    <r>
      <t xml:space="preserve">REGISTRO PARA VALVULA DE AIRE COMBINADA (TUBO DE CONCRETO 30") (VER DETALLE EN PLANOS)  </t>
    </r>
    <r>
      <rPr>
        <sz val="10"/>
        <color rgb="FFFF0000"/>
        <rFont val="Arial"/>
        <family val="2"/>
      </rPr>
      <t xml:space="preserve">FC'=  180 KG/CM2 </t>
    </r>
  </si>
  <si>
    <r>
      <t xml:space="preserve">REGISTRO PARA VALVULA DE COMPUERTA DE 12" Y DESAGUE DE 8" EN H.A. (SEGUN DETALLE DE PLANOS)  </t>
    </r>
    <r>
      <rPr>
        <sz val="10"/>
        <color rgb="FFFF0000"/>
        <rFont val="Arial"/>
        <family val="2"/>
      </rPr>
      <t xml:space="preserve">FC'= 180 KG/CM2 </t>
    </r>
  </si>
  <si>
    <r>
      <t xml:space="preserve">HORMIGON ARMADO </t>
    </r>
    <r>
      <rPr>
        <b/>
        <sz val="10"/>
        <color rgb="FFFF0000"/>
        <rFont val="Arial"/>
        <family val="2"/>
      </rPr>
      <t>FC'=</t>
    </r>
    <r>
      <rPr>
        <b/>
        <sz val="10"/>
        <rFont val="Arial"/>
        <family val="2"/>
      </rPr>
      <t xml:space="preserve"> 280 KG/CM2 INDUSTRIAL EN:</t>
    </r>
  </si>
  <si>
    <r>
      <t xml:space="preserve">TAPA ALUMINIO  (1.00 X 0.80) </t>
    </r>
    <r>
      <rPr>
        <sz val="10"/>
        <color rgb="FFFF0000"/>
        <rFont val="Arial"/>
        <family val="2"/>
      </rPr>
      <t>(INCLUYE CANDADO)</t>
    </r>
  </si>
  <si>
    <r>
      <t xml:space="preserve">TAPA ALUMINIO  (0.80 X 0.80) </t>
    </r>
    <r>
      <rPr>
        <sz val="10"/>
        <color rgb="FFFF0000"/>
        <rFont val="Arial"/>
        <family val="2"/>
      </rPr>
      <t xml:space="preserve">(INCLUYE CANDADO) </t>
    </r>
  </si>
  <si>
    <r>
      <t>BOTE DE MATERIAL CON CAMION D= 5 KM</t>
    </r>
    <r>
      <rPr>
        <sz val="10"/>
        <color rgb="FFFF0000"/>
        <rFont val="Arial"/>
        <family val="2"/>
      </rPr>
      <t xml:space="preserve"> (INCLUYE EXPARCIMIENTO EN BOTADERO) </t>
    </r>
  </si>
  <si>
    <r>
      <t xml:space="preserve">BOTE DE MATERIAL CON CAMION D= 5 KM </t>
    </r>
    <r>
      <rPr>
        <sz val="10"/>
        <color rgb="FFFF0000"/>
        <rFont val="Arial"/>
        <family val="2"/>
      </rPr>
      <t xml:space="preserve">(INCLUYE EXPARCIMIENTO EN BOTADERO) </t>
    </r>
  </si>
  <si>
    <r>
      <t>SUMINISTRO E INSTALACION BOMBAS DOSIFICADORAS DE SULFATO  TIPO DIAFRAGMA, CON RANGO DE APLICACION       0-10 GPM, CARCASA EN FIBRA REFORZADA CON POLIPROPILENO, CUERPO BOMBA EN PVDF DIAFRAGMA EN PTFE , POTENCIA MOTOR 1/4 HP, JUNTAS DE FPM/FKM, TUBO DE POLI</t>
    </r>
    <r>
      <rPr>
        <sz val="10"/>
        <color rgb="FFFF0000"/>
        <rFont val="Arial"/>
        <family val="2"/>
      </rPr>
      <t>PROPILENO</t>
    </r>
  </si>
  <si>
    <t xml:space="preserve">REGISTRO DE APLICACION </t>
  </si>
  <si>
    <t>COLUMNAS C1 (0.15 X 0.15)  8.15QQ/M3  F'C=210 KG/CM2</t>
  </si>
  <si>
    <t>COLUMNAS C2 (0.25 X 0.25) 4.79 QQ/M3  F'C=210 KG/CM2 (INCLUYE  ZAPATA 0.75 X 0.75 - 1.43QQ/M3)   F'C=180 KG/CM2</t>
  </si>
  <si>
    <r>
      <t xml:space="preserve">NICHO PARA PANEL </t>
    </r>
    <r>
      <rPr>
        <b/>
        <sz val="10"/>
        <color rgb="FFFF0000"/>
        <rFont val="Arial"/>
        <family val="2"/>
      </rPr>
      <t>(VER DETALLE EN PLANOS)</t>
    </r>
    <r>
      <rPr>
        <b/>
        <sz val="10"/>
        <rFont val="Arial"/>
        <family val="2"/>
      </rPr>
      <t xml:space="preserve"> </t>
    </r>
  </si>
  <si>
    <r>
      <t xml:space="preserve">ANCLAJES DE H.A P/PIEZAS (VER DETALLE EN PLANOS)  </t>
    </r>
    <r>
      <rPr>
        <sz val="10"/>
        <color rgb="FFFF0000"/>
        <rFont val="Arial"/>
        <family val="2"/>
      </rPr>
      <t xml:space="preserve">FC'=210 KG/CM2 </t>
    </r>
  </si>
  <si>
    <r>
      <t>BOTE DE MATERIAL C/CAMION D= 5 KM</t>
    </r>
    <r>
      <rPr>
        <sz val="10"/>
        <color rgb="FFFF0000"/>
        <rFont val="Arial"/>
        <family val="2"/>
      </rPr>
      <t xml:space="preserve"> (INCLUYE ESPARCIMIENTO EN BOTADERO) </t>
    </r>
  </si>
  <si>
    <r>
      <t xml:space="preserve">BOTE DE MATERIAL C/CAMION D= 5 KM  </t>
    </r>
    <r>
      <rPr>
        <sz val="10"/>
        <color rgb="FFFF0000"/>
        <rFont val="Arial"/>
        <family val="2"/>
      </rPr>
      <t xml:space="preserve">(INCLUYE ESPARCIMIENTO EN BOTADERO) </t>
    </r>
  </si>
  <si>
    <r>
      <t xml:space="preserve">ANCLAJES DE H.A P/PIEZAS DE 10" (VER PLANOS DE DETALLE)  </t>
    </r>
    <r>
      <rPr>
        <sz val="10"/>
        <color rgb="FFFF0000"/>
        <rFont val="Arial"/>
        <family val="2"/>
      </rPr>
      <t xml:space="preserve">FC'= 210 KG/CM2 </t>
    </r>
  </si>
  <si>
    <r>
      <t xml:space="preserve">ANCLAJES DE H.A P/PIEZAS DE 8" (VER PLANOS DE DETALLE)  </t>
    </r>
    <r>
      <rPr>
        <sz val="10"/>
        <color rgb="FFFF0000"/>
        <rFont val="Arial"/>
        <family val="2"/>
      </rPr>
      <t xml:space="preserve">FC'= 210 KG/CM2 </t>
    </r>
  </si>
  <si>
    <r>
      <t xml:space="preserve">ANCLAJES DE H.A. P/TUBERIAS DE  Ø 10" C/6 METROS (VER PLANOS DE DETALLE) </t>
    </r>
    <r>
      <rPr>
        <sz val="10"/>
        <color rgb="FFFF0000"/>
        <rFont val="Arial"/>
        <family val="2"/>
      </rPr>
      <t xml:space="preserve">FC'= 210 KG/CM2 </t>
    </r>
  </si>
  <si>
    <t xml:space="preserve">ANCLAJES DE H.A P/PIEZAS DE 12" (VER PLANOS DE DETALLE)  FC'= 210 KG/CM2 </t>
  </si>
  <si>
    <t xml:space="preserve">ANCLAJES DE H.A P/PIEZAS DE 6" (VER PLANOS DE DETALLE) FC'= 210 KG/CM2    </t>
  </si>
  <si>
    <t xml:space="preserve"> CON COMPACTADOR MECANICO EN CAPAS DE 0.20 M </t>
  </si>
  <si>
    <r>
      <t>SUMINISTRO DE TUBERIA DE  Ø12" ACERO SCH-</t>
    </r>
    <r>
      <rPr>
        <sz val="10"/>
        <color rgb="FFFF0000"/>
        <rFont val="Arial"/>
        <family val="2"/>
      </rPr>
      <t xml:space="preserve">40 </t>
    </r>
    <r>
      <rPr>
        <sz val="10"/>
        <rFont val="Arial"/>
        <family val="2"/>
      </rPr>
      <t xml:space="preserve">SIN COSTURA C/PROTECCION ANTICORROSIVA </t>
    </r>
  </si>
  <si>
    <r>
      <t>CODO 12" x 90°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</t>
    </r>
  </si>
  <si>
    <r>
      <t>TEE DE 12" X 12"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 </t>
    </r>
  </si>
  <si>
    <r>
      <t>CRUZ DE 12" X 12"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 </t>
    </r>
  </si>
  <si>
    <r>
      <t>YEE DE 12" X 12"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 </t>
    </r>
  </si>
  <si>
    <r>
      <t>DE Ø12"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SIN COSTURA C/PROTECCION ANTICORROSIVA </t>
    </r>
  </si>
  <si>
    <r>
      <t>CODO 12" x 90°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</t>
    </r>
  </si>
  <si>
    <r>
      <t>CODO 12" x 60°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</t>
    </r>
  </si>
  <si>
    <r>
      <t>CODO 12" x 55°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</t>
    </r>
  </si>
  <si>
    <r>
      <t>CODO 12" x 50°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</t>
    </r>
  </si>
  <si>
    <r>
      <t>CODO 12" x 45° SCH-</t>
    </r>
    <r>
      <rPr>
        <sz val="10"/>
        <color rgb="FFFF0000"/>
        <rFont val="Arial"/>
        <family val="2"/>
      </rPr>
      <t xml:space="preserve">40 </t>
    </r>
    <r>
      <rPr>
        <sz val="10"/>
        <rFont val="Arial"/>
        <family val="2"/>
      </rPr>
      <t>C/PROTECCION ANTICORROSIVA ACERO - ACERO</t>
    </r>
  </si>
  <si>
    <r>
      <t>CODO 12" x 30°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</t>
    </r>
  </si>
  <si>
    <r>
      <t>CODO 12" x 35°  SCH-</t>
    </r>
    <r>
      <rPr>
        <sz val="10"/>
        <color rgb="FFFF0000"/>
        <rFont val="Arial"/>
        <family val="2"/>
      </rPr>
      <t xml:space="preserve">40 </t>
    </r>
    <r>
      <rPr>
        <sz val="10"/>
        <rFont val="Arial"/>
        <family val="2"/>
      </rPr>
      <t xml:space="preserve">C/PROTECCION ANTICORROSIVA ACERO - ACERO </t>
    </r>
  </si>
  <si>
    <r>
      <t>CODO 12" x 30°  SCH-</t>
    </r>
    <r>
      <rPr>
        <sz val="10"/>
        <color rgb="FFFF0000"/>
        <rFont val="Arial"/>
        <family val="2"/>
      </rPr>
      <t xml:space="preserve">40 </t>
    </r>
    <r>
      <rPr>
        <sz val="10"/>
        <rFont val="Arial"/>
        <family val="2"/>
      </rPr>
      <t xml:space="preserve">C/PROTECCION ANTICORROSIVA ACERO - ACERO </t>
    </r>
  </si>
  <si>
    <r>
      <t>CODO 12" x 25° 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 </t>
    </r>
  </si>
  <si>
    <r>
      <t>CODO 12" x 20° 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ACERO </t>
    </r>
  </si>
  <si>
    <r>
      <t>CODO 12" x 15° 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PVC </t>
    </r>
  </si>
  <si>
    <r>
      <t>CODO 12" x 10°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PVC  </t>
    </r>
  </si>
  <si>
    <r>
      <t xml:space="preserve">ANCLAJES DE H.A P/PIEZAS (VER PLANOS DE DETALLE) </t>
    </r>
    <r>
      <rPr>
        <sz val="10"/>
        <color rgb="FFFF0000"/>
        <rFont val="Arial"/>
        <family val="2"/>
      </rPr>
      <t>FC'= 210 KG/CM2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(INCLUYE TRANSPORTE INTERNO DE LOS MATERIALES) </t>
    </r>
  </si>
  <si>
    <r>
      <t>TUBERÍA  12"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SIN COSTURA  C/PROTECCION ANTICORROSIVA (DESAGÜE) </t>
    </r>
  </si>
  <si>
    <r>
      <t>CODO 12" X 90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  (DESAGÜE)</t>
    </r>
  </si>
  <si>
    <r>
      <t>TEE 12" X 6"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 (DESAGÜE)</t>
    </r>
  </si>
  <si>
    <r>
      <t>RED 12" X 6"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(DESAGÜE)</t>
    </r>
  </si>
  <si>
    <r>
      <t>CODO 12" X 45º 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</t>
    </r>
  </si>
  <si>
    <r>
      <t>NIPLE 12" X 3'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</t>
    </r>
  </si>
  <si>
    <r>
      <t>TUBERÍA DE 12" ACERO 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SIN COSTURA C/PROTECCION ANTICORROSIVA </t>
    </r>
  </si>
  <si>
    <r>
      <t>MANO DE OBRA TUBERIA DE ACERO DE 12" 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</t>
    </r>
  </si>
  <si>
    <r>
      <t>TOLA DE 4" X</t>
    </r>
    <r>
      <rPr>
        <sz val="10"/>
        <color rgb="FFFF0000"/>
        <rFont val="Arial"/>
        <family val="2"/>
      </rPr>
      <t xml:space="preserve"> 2" </t>
    </r>
    <r>
      <rPr>
        <sz val="10"/>
        <rFont val="Arial"/>
        <family val="2"/>
      </rPr>
      <t>X 3/16"</t>
    </r>
  </si>
  <si>
    <r>
      <t>CODO 12" x 10° ACERO CON PROTECCION ANTICORROSIVA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  PVC </t>
    </r>
  </si>
  <si>
    <r>
      <t>CODO 12" x 15° ACERO CON PROTECCION ANTICORROSIVA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 - PVC </t>
    </r>
  </si>
  <si>
    <r>
      <t>CODO 12" x 20° ACERO CON PROTECCION ANTICORROSIVA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 PVC </t>
    </r>
  </si>
  <si>
    <r>
      <t>CODO 12" x 35° ACERO CON PROTECCION ANTICORROSIVA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-- PVC </t>
    </r>
  </si>
  <si>
    <r>
      <t>CODO 12" x 40° ACERO CON PROTECCION ANTICORROSIVA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 PVC </t>
    </r>
  </si>
  <si>
    <r>
      <t>CODO 12" x 60° ACERO CON PROTECCION ANTICORROSIVA 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 PVC </t>
    </r>
  </si>
  <si>
    <r>
      <t>TEE 12" x 10" ACERO CON PROTECCION ANTICORROSIVA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 PVC </t>
    </r>
  </si>
  <si>
    <r>
      <t>RED 12" x 8" ACERO CON PROTECCION ANTICORROSIVA ACERO SCH 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- PVC </t>
    </r>
  </si>
  <si>
    <r>
      <t>SUMINISTRO TUBERIA DE Ø12"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SIN COSTURA C/PROTECCION ANTICORROSIVA </t>
    </r>
  </si>
  <si>
    <r>
      <t>CODO DE Ø12" X 45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</t>
    </r>
  </si>
  <si>
    <r>
      <t xml:space="preserve">TEE 12" x 10° ACERO </t>
    </r>
    <r>
      <rPr>
        <sz val="10"/>
        <color rgb="FFFF0000"/>
        <rFont val="Arial"/>
        <family val="2"/>
      </rPr>
      <t>SCH-40</t>
    </r>
    <r>
      <rPr>
        <sz val="10"/>
        <rFont val="Arial"/>
        <family val="2"/>
      </rPr>
      <t xml:space="preserve"> CON PROTECCION ANTICORROSIVA ACERO - PVC</t>
    </r>
  </si>
  <si>
    <r>
      <t xml:space="preserve">REDUCCION DE 12" x 8°  ACERO </t>
    </r>
    <r>
      <rPr>
        <sz val="10"/>
        <color rgb="FFFF0000"/>
        <rFont val="Arial"/>
        <family val="2"/>
      </rPr>
      <t>SCH-40</t>
    </r>
    <r>
      <rPr>
        <sz val="10"/>
        <rFont val="Arial"/>
        <family val="2"/>
      </rPr>
      <t xml:space="preserve"> CON PROTECCION ANTICORROSIVA ACERO - PVC</t>
    </r>
  </si>
  <si>
    <r>
      <t xml:space="preserve">CODO 12" x 90°  ACERO </t>
    </r>
    <r>
      <rPr>
        <sz val="10"/>
        <color rgb="FFFF0000"/>
        <rFont val="Arial"/>
        <family val="2"/>
      </rPr>
      <t>SCH-40</t>
    </r>
    <r>
      <rPr>
        <sz val="10"/>
        <rFont val="Arial"/>
        <family val="2"/>
      </rPr>
      <t xml:space="preserve"> CON PROTECCION ANTICORROSIVA ACERO - PVC</t>
    </r>
  </si>
  <si>
    <r>
      <t xml:space="preserve">CODO 12" x 45°  ACERO </t>
    </r>
    <r>
      <rPr>
        <sz val="10"/>
        <color rgb="FFFF0000"/>
        <rFont val="Arial"/>
        <family val="2"/>
      </rPr>
      <t>SCH-40</t>
    </r>
    <r>
      <rPr>
        <sz val="10"/>
        <rFont val="Arial"/>
        <family val="2"/>
      </rPr>
      <t xml:space="preserve">  CON PROTECCION ANTICORROSIVA ACERO - PVC</t>
    </r>
  </si>
  <si>
    <r>
      <t>YEE 12" x 6"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PVC </t>
    </r>
  </si>
  <si>
    <t>CON COMPACTADOR MECANICO EN CAPAS DE 0.20 M</t>
  </si>
  <si>
    <t xml:space="preserve">CON COMPACTADOR MECANICO EN CAPAS DE 0.20 M </t>
  </si>
  <si>
    <t xml:space="preserve"> CON COMPACTADOR MECANICO EN CAPAS DE 0.30 M</t>
  </si>
  <si>
    <t xml:space="preserve">ESTUDIOS (SOCIALES, AMBIENTALES, GEOTECNICO, TOPOGRAFICO, DE CALIDAD, ECT) </t>
  </si>
  <si>
    <t xml:space="preserve">MEDIDA DE COMPENSACION AMBIENTAL </t>
  </si>
  <si>
    <t xml:space="preserve">CATEOS PARA DESCUBRIR PUNTOS DE TUBERIAS EXISTENTE PARA EMPALMAR CON LA NUEVA </t>
  </si>
  <si>
    <t xml:space="preserve">CILINDRO DE CLORO LLENO (EN STAND-BY) </t>
  </si>
  <si>
    <t xml:space="preserve">EXCAVACION ROCA DURA C/MARTILLO ELECTRICO (INCLUYE PLANTA ELECTRICA DE 5 KL) </t>
  </si>
  <si>
    <t xml:space="preserve">BOTE DE MATERIAL EXCAVADO EN SITU </t>
  </si>
  <si>
    <t xml:space="preserve">CORTE DE CAPA VEGETAL </t>
  </si>
  <si>
    <t xml:space="preserve">BOTE DE CAPA VEGETAL EN SITU </t>
  </si>
  <si>
    <t xml:space="preserve">RELLENO COMPATADO  CON COMPACTADOR MECANICO EN CAPAS DE 0.20 M </t>
  </si>
  <si>
    <t xml:space="preserve">BOTE DE MATERIAL C/CAMION D= 5 KM (INCLUYE ESPARCIMIENTO EN BOTADERO) </t>
  </si>
  <si>
    <t xml:space="preserve">CORTE MATERIAL NO CLASIFICADO C/EQUIPO </t>
  </si>
  <si>
    <t xml:space="preserve">SUMINISTRO MATERIAL DE PRESTAMO </t>
  </si>
  <si>
    <t>EXCAVACION MATERIAL CON CLASIFICACION V= 2,750.95 M3</t>
  </si>
  <si>
    <t>2.2.1</t>
  </si>
  <si>
    <t>2.2.2</t>
  </si>
  <si>
    <t>2.2.3</t>
  </si>
  <si>
    <t>2.2.4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</si>
</sst>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_(* #,##0.00_);_(* \(#,##0.00\);_(* &quot;-&quot;??_);_(@_)"/>
    <numFmt numFmtId="165" formatCode="#,##0.0_);\(#,##0.0\)"/>
    <numFmt numFmtId="166" formatCode="#,##0.00;[Red]#,##0.00"/>
    <numFmt numFmtId="167" formatCode="_-* #,##0.00_-;\-* #,##0.00_-;_-* &quot;-&quot;??_-;_-@_-"/>
    <numFmt numFmtId="168" formatCode="0.0"/>
    <numFmt numFmtId="169" formatCode="#,##0.0"/>
    <numFmt numFmtId="170" formatCode="#,##0.0\ _€;\-#,##0.0\ _€"/>
    <numFmt numFmtId="171" formatCode="0.00_)"/>
    <numFmt numFmtId="172" formatCode="0.0_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name val="Tms Rmn"/>
    </font>
    <font>
      <sz val="12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39" fontId="3" fillId="0" borderId="0"/>
    <xf numFmtId="0" fontId="4" fillId="0" borderId="0"/>
    <xf numFmtId="0" fontId="1" fillId="0" borderId="0"/>
    <xf numFmtId="39" fontId="5" fillId="0" borderId="0"/>
    <xf numFmtId="0" fontId="4" fillId="0" borderId="0"/>
    <xf numFmtId="39" fontId="3" fillId="0" borderId="0"/>
    <xf numFmtId="171" fontId="6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4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44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top" wrapText="1"/>
    </xf>
    <xf numFmtId="4" fontId="2" fillId="2" borderId="2" xfId="1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40" fontId="2" fillId="2" borderId="2" xfId="4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4" fontId="2" fillId="2" borderId="2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right" vertical="top"/>
    </xf>
    <xf numFmtId="39" fontId="2" fillId="2" borderId="2" xfId="0" applyNumberFormat="1" applyFont="1" applyFill="1" applyBorder="1" applyAlignment="1" applyProtection="1">
      <alignment vertical="top"/>
    </xf>
    <xf numFmtId="0" fontId="2" fillId="2" borderId="2" xfId="0" applyNumberFormat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37" fontId="2" fillId="2" borderId="2" xfId="0" applyNumberFormat="1" applyFont="1" applyFill="1" applyBorder="1" applyAlignment="1">
      <alignment vertical="top"/>
    </xf>
    <xf numFmtId="0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center"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6" applyFont="1" applyFill="1" applyBorder="1" applyAlignment="1">
      <alignment horizontal="right" vertical="top"/>
    </xf>
    <xf numFmtId="0" fontId="2" fillId="2" borderId="2" xfId="6" applyFont="1" applyFill="1" applyBorder="1" applyAlignment="1">
      <alignment horizontal="left" vertical="top" wrapText="1"/>
    </xf>
    <xf numFmtId="1" fontId="2" fillId="3" borderId="2" xfId="7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 wrapText="1"/>
    </xf>
    <xf numFmtId="0" fontId="2" fillId="3" borderId="2" xfId="6" applyFont="1" applyFill="1" applyBorder="1" applyAlignment="1">
      <alignment horizontal="right" vertical="top"/>
    </xf>
    <xf numFmtId="0" fontId="2" fillId="3" borderId="2" xfId="6" applyFont="1" applyFill="1" applyBorder="1" applyAlignment="1">
      <alignment vertical="top" wrapText="1"/>
    </xf>
    <xf numFmtId="3" fontId="2" fillId="3" borderId="2" xfId="6" applyNumberFormat="1" applyFont="1" applyFill="1" applyBorder="1" applyAlignment="1">
      <alignment horizontal="right" vertical="top"/>
    </xf>
    <xf numFmtId="1" fontId="2" fillId="3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 wrapText="1"/>
    </xf>
    <xf numFmtId="4" fontId="2" fillId="3" borderId="2" xfId="6" applyNumberFormat="1" applyFont="1" applyFill="1" applyBorder="1" applyAlignment="1">
      <alignment horizontal="right" vertical="top"/>
    </xf>
    <xf numFmtId="0" fontId="2" fillId="3" borderId="2" xfId="6" applyFont="1" applyFill="1" applyBorder="1" applyAlignment="1">
      <alignment vertical="top"/>
    </xf>
    <xf numFmtId="169" fontId="2" fillId="3" borderId="2" xfId="6" applyNumberFormat="1" applyFont="1" applyFill="1" applyBorder="1" applyAlignment="1">
      <alignment horizontal="right" vertical="top"/>
    </xf>
    <xf numFmtId="1" fontId="2" fillId="3" borderId="2" xfId="6" applyNumberFormat="1" applyFont="1" applyFill="1" applyBorder="1" applyAlignment="1">
      <alignment horizontal="right" vertical="top"/>
    </xf>
    <xf numFmtId="0" fontId="2" fillId="2" borderId="2" xfId="6" applyFont="1" applyFill="1" applyBorder="1" applyAlignment="1">
      <alignment horizontal="center" vertical="top" wrapText="1"/>
    </xf>
    <xf numFmtId="0" fontId="2" fillId="2" borderId="2" xfId="6" applyFont="1" applyFill="1" applyBorder="1" applyAlignment="1">
      <alignment horizontal="center" vertical="top"/>
    </xf>
    <xf numFmtId="0" fontId="2" fillId="2" borderId="2" xfId="6" applyFont="1" applyFill="1" applyBorder="1" applyAlignment="1">
      <alignment vertical="top" wrapText="1"/>
    </xf>
    <xf numFmtId="37" fontId="2" fillId="2" borderId="2" xfId="0" applyNumberFormat="1" applyFont="1" applyFill="1" applyBorder="1" applyAlignment="1">
      <alignment horizontal="right" vertical="top" wrapText="1"/>
    </xf>
    <xf numFmtId="49" fontId="2" fillId="2" borderId="2" xfId="0" applyNumberFormat="1" applyFont="1" applyFill="1" applyBorder="1" applyAlignment="1">
      <alignment vertical="top" wrapText="1"/>
    </xf>
    <xf numFmtId="165" fontId="2" fillId="2" borderId="2" xfId="0" applyNumberFormat="1" applyFont="1" applyFill="1" applyBorder="1" applyAlignment="1" applyProtection="1">
      <alignment vertical="top" wrapText="1"/>
    </xf>
    <xf numFmtId="1" fontId="2" fillId="2" borderId="2" xfId="6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1" fontId="2" fillId="2" borderId="2" xfId="6" applyNumberFormat="1" applyFont="1" applyFill="1" applyBorder="1" applyAlignment="1">
      <alignment horizontal="center" vertical="top"/>
    </xf>
    <xf numFmtId="0" fontId="2" fillId="2" borderId="2" xfId="6" applyFont="1" applyFill="1" applyBorder="1" applyAlignment="1">
      <alignment horizontal="right" vertical="top" wrapText="1"/>
    </xf>
    <xf numFmtId="49" fontId="2" fillId="2" borderId="2" xfId="1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wrapText="1"/>
    </xf>
    <xf numFmtId="39" fontId="2" fillId="2" borderId="2" xfId="0" applyNumberFormat="1" applyFont="1" applyFill="1" applyBorder="1" applyAlignment="1" applyProtection="1">
      <alignment vertical="top" wrapText="1"/>
      <protection locked="0"/>
    </xf>
    <xf numFmtId="37" fontId="2" fillId="2" borderId="2" xfId="0" applyNumberFormat="1" applyFont="1" applyFill="1" applyBorder="1" applyAlignment="1">
      <alignment horizontal="right" vertical="top"/>
    </xf>
    <xf numFmtId="165" fontId="2" fillId="2" borderId="2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 applyProtection="1">
      <alignment vertical="top" wrapText="1"/>
    </xf>
    <xf numFmtId="49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vertical="top" wrapText="1"/>
    </xf>
    <xf numFmtId="172" fontId="2" fillId="2" borderId="2" xfId="11" applyNumberFormat="1" applyFont="1" applyFill="1" applyBorder="1" applyAlignment="1">
      <alignment horizontal="center" vertical="top"/>
    </xf>
    <xf numFmtId="0" fontId="2" fillId="2" borderId="2" xfId="12" applyFont="1" applyFill="1" applyBorder="1" applyAlignment="1">
      <alignment horizontal="left" vertical="top" wrapText="1"/>
    </xf>
    <xf numFmtId="4" fontId="2" fillId="2" borderId="2" xfId="13" applyNumberFormat="1" applyFont="1" applyFill="1" applyBorder="1" applyAlignment="1">
      <alignment horizontal="right" vertical="top" wrapText="1"/>
    </xf>
    <xf numFmtId="172" fontId="2" fillId="2" borderId="2" xfId="11" applyNumberFormat="1" applyFont="1" applyFill="1" applyBorder="1" applyAlignment="1">
      <alignment horizontal="right" vertical="top"/>
    </xf>
    <xf numFmtId="0" fontId="2" fillId="2" borderId="2" xfId="12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" fontId="2" fillId="2" borderId="4" xfId="13" applyNumberFormat="1" applyFont="1" applyFill="1" applyBorder="1" applyAlignment="1">
      <alignment horizontal="right" vertical="top"/>
    </xf>
    <xf numFmtId="4" fontId="2" fillId="2" borderId="2" xfId="13" applyNumberFormat="1" applyFont="1" applyFill="1" applyBorder="1" applyAlignment="1">
      <alignment horizontal="right" vertical="top"/>
    </xf>
    <xf numFmtId="0" fontId="8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 wrapText="1"/>
    </xf>
    <xf numFmtId="4" fontId="2" fillId="2" borderId="0" xfId="13" applyNumberFormat="1" applyFont="1" applyFill="1" applyBorder="1" applyAlignment="1">
      <alignment horizontal="right" vertical="top"/>
    </xf>
    <xf numFmtId="4" fontId="2" fillId="2" borderId="4" xfId="0" applyNumberFormat="1" applyFont="1" applyFill="1" applyBorder="1" applyAlignment="1">
      <alignment horizontal="right" vertical="top"/>
    </xf>
    <xf numFmtId="0" fontId="0" fillId="3" borderId="2" xfId="6" applyFont="1" applyFill="1" applyBorder="1" applyAlignment="1">
      <alignment vertical="top" wrapText="1"/>
    </xf>
    <xf numFmtId="0" fontId="2" fillId="2" borderId="5" xfId="0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 applyProtection="1">
      <alignment horizontal="right" vertical="top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 applyProtection="1">
      <alignment horizontal="right" vertical="top"/>
    </xf>
    <xf numFmtId="39" fontId="2" fillId="2" borderId="4" xfId="0" applyNumberFormat="1" applyFont="1" applyFill="1" applyBorder="1" applyAlignment="1" applyProtection="1">
      <alignment vertical="top"/>
    </xf>
    <xf numFmtId="0" fontId="2" fillId="2" borderId="5" xfId="0" applyFont="1" applyFill="1" applyBorder="1" applyAlignment="1" applyProtection="1">
      <alignment horizontal="center" vertical="top" wrapText="1"/>
    </xf>
    <xf numFmtId="4" fontId="2" fillId="2" borderId="5" xfId="0" applyNumberFormat="1" applyFont="1" applyFill="1" applyBorder="1" applyAlignment="1">
      <alignment horizontal="right" vertical="top"/>
    </xf>
    <xf numFmtId="0" fontId="2" fillId="2" borderId="5" xfId="0" applyFont="1" applyFill="1" applyBorder="1" applyAlignment="1" applyProtection="1">
      <alignment vertical="top" wrapText="1"/>
    </xf>
    <xf numFmtId="0" fontId="0" fillId="2" borderId="2" xfId="0" applyNumberFormat="1" applyFont="1" applyFill="1" applyBorder="1" applyAlignment="1">
      <alignment horizontal="left" vertical="top" wrapText="1"/>
    </xf>
    <xf numFmtId="0" fontId="11" fillId="2" borderId="2" xfId="0" applyNumberFormat="1" applyFont="1" applyFill="1" applyBorder="1" applyAlignment="1">
      <alignment horizontal="left" vertical="top" wrapText="1"/>
    </xf>
    <xf numFmtId="4" fontId="11" fillId="2" borderId="2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left" vertical="top" wrapText="1"/>
    </xf>
    <xf numFmtId="0" fontId="11" fillId="3" borderId="2" xfId="6" applyFont="1" applyFill="1" applyBorder="1" applyAlignment="1">
      <alignment horizontal="center" vertical="top"/>
    </xf>
    <xf numFmtId="0" fontId="11" fillId="3" borderId="2" xfId="6" applyFont="1" applyFill="1" applyBorder="1" applyAlignment="1">
      <alignment horizontal="right" vertical="top" wrapText="1"/>
    </xf>
    <xf numFmtId="0" fontId="0" fillId="3" borderId="4" xfId="6" applyFont="1" applyFill="1" applyBorder="1" applyAlignment="1">
      <alignment vertical="top" wrapText="1"/>
    </xf>
    <xf numFmtId="0" fontId="0" fillId="2" borderId="2" xfId="6" applyFont="1" applyFill="1" applyBorder="1" applyAlignment="1">
      <alignment vertical="top" wrapText="1"/>
    </xf>
    <xf numFmtId="49" fontId="0" fillId="2" borderId="2" xfId="0" applyNumberFormat="1" applyFont="1" applyFill="1" applyBorder="1" applyAlignment="1" applyProtection="1">
      <alignment vertical="top" wrapText="1"/>
    </xf>
    <xf numFmtId="49" fontId="0" fillId="2" borderId="2" xfId="8" applyNumberFormat="1" applyFont="1" applyFill="1" applyBorder="1" applyAlignment="1">
      <alignment horizontal="left" vertical="top" wrapText="1"/>
    </xf>
    <xf numFmtId="0" fontId="11" fillId="2" borderId="0" xfId="17" applyFont="1" applyFill="1" applyBorder="1" applyAlignment="1">
      <alignment vertical="center" wrapText="1"/>
    </xf>
    <xf numFmtId="0" fontId="0" fillId="2" borderId="4" xfId="0" applyNumberFormat="1" applyFont="1" applyFill="1" applyBorder="1" applyAlignment="1">
      <alignment horizontal="left" vertical="top" wrapText="1"/>
    </xf>
    <xf numFmtId="39" fontId="0" fillId="2" borderId="2" xfId="0" applyNumberFormat="1" applyFont="1" applyFill="1" applyBorder="1" applyAlignment="1" applyProtection="1">
      <alignment vertical="top" wrapText="1"/>
      <protection locked="0"/>
    </xf>
    <xf numFmtId="10" fontId="11" fillId="2" borderId="2" xfId="2" applyNumberFormat="1" applyFont="1" applyFill="1" applyBorder="1" applyAlignment="1">
      <alignment horizontal="right" vertical="top" wrapText="1"/>
    </xf>
    <xf numFmtId="0" fontId="0" fillId="2" borderId="0" xfId="0" applyFont="1" applyFill="1" applyBorder="1" applyAlignment="1">
      <alignment vertical="top" wrapText="1"/>
    </xf>
    <xf numFmtId="0" fontId="0" fillId="2" borderId="0" xfId="0" quotePrefix="1" applyFont="1" applyFill="1" applyBorder="1" applyAlignment="1">
      <alignment horizontal="left" vertical="top"/>
    </xf>
    <xf numFmtId="4" fontId="0" fillId="2" borderId="0" xfId="0" applyNumberFormat="1" applyFont="1" applyFill="1" applyBorder="1" applyAlignment="1">
      <alignment horizontal="right" vertical="top"/>
    </xf>
    <xf numFmtId="0" fontId="0" fillId="2" borderId="0" xfId="0" applyFont="1" applyFill="1" applyBorder="1" applyAlignment="1">
      <alignment horizontal="left" vertical="top"/>
    </xf>
    <xf numFmtId="4" fontId="0" fillId="2" borderId="0" xfId="0" quotePrefix="1" applyNumberFormat="1" applyFont="1" applyFill="1" applyBorder="1" applyAlignment="1">
      <alignment horizontal="right" vertical="top"/>
    </xf>
    <xf numFmtId="4" fontId="0" fillId="2" borderId="0" xfId="0" applyNumberFormat="1" applyFont="1" applyFill="1" applyAlignment="1">
      <alignment horizontal="right" vertical="top" wrapText="1"/>
    </xf>
    <xf numFmtId="0" fontId="0" fillId="2" borderId="0" xfId="0" applyFont="1" applyFill="1" applyBorder="1" applyAlignment="1">
      <alignment vertical="top"/>
    </xf>
    <xf numFmtId="0" fontId="0" fillId="2" borderId="0" xfId="0" applyFont="1" applyFill="1" applyAlignment="1">
      <alignment vertical="top"/>
    </xf>
    <xf numFmtId="0" fontId="0" fillId="2" borderId="2" xfId="0" applyFont="1" applyFill="1" applyBorder="1" applyAlignment="1">
      <alignment horizontal="right" vertical="top"/>
    </xf>
    <xf numFmtId="4" fontId="0" fillId="2" borderId="2" xfId="0" applyNumberFormat="1" applyFont="1" applyFill="1" applyBorder="1" applyAlignment="1">
      <alignment horizontal="right" vertical="top"/>
    </xf>
    <xf numFmtId="39" fontId="0" fillId="2" borderId="2" xfId="0" applyNumberFormat="1" applyFont="1" applyFill="1" applyBorder="1" applyAlignment="1" applyProtection="1">
      <alignment vertical="top"/>
      <protection locked="0"/>
    </xf>
    <xf numFmtId="0" fontId="0" fillId="2" borderId="2" xfId="0" applyNumberFormat="1" applyFont="1" applyFill="1" applyBorder="1" applyAlignment="1">
      <alignment horizontal="right" vertical="top" wrapText="1"/>
    </xf>
    <xf numFmtId="40" fontId="0" fillId="2" borderId="2" xfId="4" applyNumberFormat="1" applyFont="1" applyFill="1" applyBorder="1" applyAlignment="1">
      <alignment horizontal="right" vertical="top" wrapText="1"/>
    </xf>
    <xf numFmtId="4" fontId="0" fillId="2" borderId="2" xfId="0" applyNumberFormat="1" applyFont="1" applyFill="1" applyBorder="1" applyAlignment="1">
      <alignment horizontal="center" vertical="top" wrapText="1"/>
    </xf>
    <xf numFmtId="39" fontId="0" fillId="2" borderId="2" xfId="0" applyNumberFormat="1" applyFont="1" applyFill="1" applyBorder="1" applyAlignment="1" applyProtection="1">
      <alignment horizontal="center" vertical="top"/>
      <protection locked="0"/>
    </xf>
    <xf numFmtId="4" fontId="0" fillId="2" borderId="2" xfId="0" applyNumberFormat="1" applyFont="1" applyFill="1" applyBorder="1" applyAlignment="1">
      <alignment vertical="top" wrapText="1" shrinkToFit="1"/>
    </xf>
    <xf numFmtId="0" fontId="0" fillId="2" borderId="2" xfId="0" applyNumberFormat="1" applyFont="1" applyFill="1" applyBorder="1" applyAlignment="1">
      <alignment horizontal="center" vertical="top" wrapText="1"/>
    </xf>
    <xf numFmtId="4" fontId="0" fillId="2" borderId="2" xfId="0" applyNumberFormat="1" applyFont="1" applyFill="1" applyBorder="1" applyAlignment="1">
      <alignment horizontal="right" vertical="top" wrapText="1"/>
    </xf>
    <xf numFmtId="0" fontId="0" fillId="2" borderId="2" xfId="0" applyNumberFormat="1" applyFont="1" applyFill="1" applyBorder="1" applyAlignment="1">
      <alignment vertical="top"/>
    </xf>
    <xf numFmtId="39" fontId="0" fillId="2" borderId="2" xfId="0" applyNumberFormat="1" applyFont="1" applyFill="1" applyBorder="1" applyAlignment="1" applyProtection="1">
      <alignment horizontal="right" vertical="top"/>
      <protection locked="0"/>
    </xf>
    <xf numFmtId="39" fontId="0" fillId="2" borderId="2" xfId="0" applyNumberFormat="1" applyFont="1" applyFill="1" applyBorder="1" applyAlignment="1" applyProtection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4" fontId="0" fillId="2" borderId="5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center" vertical="top" wrapText="1"/>
    </xf>
    <xf numFmtId="0" fontId="0" fillId="2" borderId="5" xfId="0" applyNumberFormat="1" applyFont="1" applyFill="1" applyBorder="1" applyAlignment="1">
      <alignment horizontal="center" vertical="top"/>
    </xf>
    <xf numFmtId="39" fontId="0" fillId="2" borderId="5" xfId="0" applyNumberFormat="1" applyFont="1" applyFill="1" applyBorder="1" applyAlignment="1" applyProtection="1">
      <alignment vertical="top"/>
      <protection locked="0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vertical="top" wrapText="1"/>
    </xf>
    <xf numFmtId="4" fontId="0" fillId="2" borderId="2" xfId="0" applyNumberFormat="1" applyFont="1" applyFill="1" applyBorder="1" applyAlignment="1">
      <alignment horizontal="center" vertical="top"/>
    </xf>
    <xf numFmtId="2" fontId="0" fillId="2" borderId="2" xfId="0" applyNumberFormat="1" applyFont="1" applyFill="1" applyBorder="1" applyAlignment="1">
      <alignment horizontal="right" vertical="top"/>
    </xf>
    <xf numFmtId="165" fontId="0" fillId="2" borderId="2" xfId="0" applyNumberFormat="1" applyFont="1" applyFill="1" applyBorder="1" applyAlignment="1">
      <alignment horizontal="right" vertical="top"/>
    </xf>
    <xf numFmtId="2" fontId="0" fillId="2" borderId="2" xfId="0" applyNumberFormat="1" applyFont="1" applyFill="1" applyBorder="1" applyAlignment="1">
      <alignment horizontal="right" vertical="top" wrapText="1"/>
    </xf>
    <xf numFmtId="4" fontId="0" fillId="2" borderId="5" xfId="0" applyNumberFormat="1" applyFont="1" applyFill="1" applyBorder="1" applyAlignment="1">
      <alignment vertical="top" wrapText="1"/>
    </xf>
    <xf numFmtId="4" fontId="0" fillId="2" borderId="2" xfId="0" applyNumberFormat="1" applyFont="1" applyFill="1" applyBorder="1" applyAlignment="1">
      <alignment horizontal="right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vertical="center" wrapText="1"/>
    </xf>
    <xf numFmtId="39" fontId="0" fillId="2" borderId="2" xfId="0" applyNumberFormat="1" applyFont="1" applyFill="1" applyBorder="1" applyAlignment="1" applyProtection="1">
      <alignment vertical="center"/>
      <protection locked="0"/>
    </xf>
    <xf numFmtId="4" fontId="0" fillId="2" borderId="2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right" vertical="top"/>
    </xf>
    <xf numFmtId="0" fontId="0" fillId="2" borderId="2" xfId="0" applyFont="1" applyFill="1" applyBorder="1" applyAlignment="1">
      <alignment horizontal="center" vertical="top"/>
    </xf>
    <xf numFmtId="4" fontId="0" fillId="2" borderId="2" xfId="0" applyNumberFormat="1" applyFont="1" applyFill="1" applyBorder="1" applyAlignment="1" applyProtection="1">
      <alignment horizontal="right" vertical="top"/>
    </xf>
    <xf numFmtId="0" fontId="0" fillId="2" borderId="5" xfId="0" applyFont="1" applyFill="1" applyBorder="1" applyAlignment="1">
      <alignment vertical="top"/>
    </xf>
    <xf numFmtId="0" fontId="0" fillId="2" borderId="2" xfId="0" applyFont="1" applyFill="1" applyBorder="1" applyAlignment="1" applyProtection="1">
      <alignment horizontal="right" vertical="top"/>
    </xf>
    <xf numFmtId="37" fontId="0" fillId="2" borderId="2" xfId="0" applyNumberFormat="1" applyFont="1" applyFill="1" applyBorder="1" applyAlignment="1">
      <alignment horizontal="right" vertical="top"/>
    </xf>
    <xf numFmtId="39" fontId="0" fillId="2" borderId="2" xfId="5" applyFont="1" applyFill="1" applyBorder="1" applyAlignment="1">
      <alignment horizontal="left" vertical="top" wrapText="1"/>
    </xf>
    <xf numFmtId="166" fontId="0" fillId="2" borderId="2" xfId="6" applyNumberFormat="1" applyFont="1" applyFill="1" applyBorder="1" applyAlignment="1">
      <alignment horizontal="right" vertical="top"/>
    </xf>
    <xf numFmtId="0" fontId="0" fillId="2" borderId="2" xfId="6" applyFont="1" applyFill="1" applyBorder="1" applyAlignment="1">
      <alignment horizontal="right" vertical="top"/>
    </xf>
    <xf numFmtId="4" fontId="0" fillId="2" borderId="2" xfId="1" applyNumberFormat="1" applyFont="1" applyFill="1" applyBorder="1" applyAlignment="1">
      <alignment horizontal="right" vertical="top" wrapText="1"/>
    </xf>
    <xf numFmtId="0" fontId="0" fillId="3" borderId="2" xfId="6" applyFont="1" applyFill="1" applyBorder="1" applyAlignment="1">
      <alignment horizontal="right" vertical="top"/>
    </xf>
    <xf numFmtId="166" fontId="0" fillId="3" borderId="2" xfId="6" applyNumberFormat="1" applyFont="1" applyFill="1" applyBorder="1" applyAlignment="1">
      <alignment horizontal="right" vertical="top"/>
    </xf>
    <xf numFmtId="0" fontId="0" fillId="3" borderId="2" xfId="6" applyFont="1" applyFill="1" applyBorder="1" applyAlignment="1">
      <alignment horizontal="center" vertical="top"/>
    </xf>
    <xf numFmtId="4" fontId="0" fillId="3" borderId="2" xfId="7" applyNumberFormat="1" applyFont="1" applyFill="1" applyBorder="1" applyAlignment="1">
      <alignment horizontal="right" vertical="top"/>
    </xf>
    <xf numFmtId="0" fontId="0" fillId="3" borderId="0" xfId="0" applyFont="1" applyFill="1" applyBorder="1" applyAlignment="1">
      <alignment vertical="top" wrapText="1"/>
    </xf>
    <xf numFmtId="166" fontId="0" fillId="3" borderId="2" xfId="7" applyNumberFormat="1" applyFont="1" applyFill="1" applyBorder="1" applyAlignment="1">
      <alignment horizontal="right" vertical="top"/>
    </xf>
    <xf numFmtId="168" fontId="0" fillId="3" borderId="2" xfId="7" applyNumberFormat="1" applyFont="1" applyFill="1" applyBorder="1" applyAlignment="1">
      <alignment horizontal="right" vertical="top"/>
    </xf>
    <xf numFmtId="0" fontId="0" fillId="3" borderId="2" xfId="0" applyFont="1" applyFill="1" applyBorder="1" applyAlignment="1">
      <alignment vertical="top" wrapText="1"/>
    </xf>
    <xf numFmtId="166" fontId="0" fillId="3" borderId="2" xfId="7" applyNumberFormat="1" applyFont="1" applyFill="1" applyBorder="1" applyAlignment="1">
      <alignment horizontal="center" vertical="top"/>
    </xf>
    <xf numFmtId="0" fontId="0" fillId="4" borderId="2" xfId="6" applyFont="1" applyFill="1" applyBorder="1" applyAlignment="1">
      <alignment horizontal="right" vertical="top"/>
    </xf>
    <xf numFmtId="0" fontId="0" fillId="4" borderId="2" xfId="6" applyFont="1" applyFill="1" applyBorder="1" applyAlignment="1">
      <alignment vertical="top" wrapText="1"/>
    </xf>
    <xf numFmtId="166" fontId="0" fillId="4" borderId="2" xfId="6" applyNumberFormat="1" applyFont="1" applyFill="1" applyBorder="1" applyAlignment="1">
      <alignment horizontal="right" vertical="top"/>
    </xf>
    <xf numFmtId="0" fontId="0" fillId="4" borderId="2" xfId="6" applyFont="1" applyFill="1" applyBorder="1" applyAlignment="1">
      <alignment horizontal="center" vertical="top"/>
    </xf>
    <xf numFmtId="4" fontId="0" fillId="4" borderId="2" xfId="7" applyNumberFormat="1" applyFont="1" applyFill="1" applyBorder="1" applyAlignment="1">
      <alignment horizontal="right" vertical="top"/>
    </xf>
    <xf numFmtId="0" fontId="0" fillId="4" borderId="0" xfId="0" applyFont="1" applyFill="1" applyBorder="1" applyAlignment="1">
      <alignment vertical="top" wrapText="1"/>
    </xf>
    <xf numFmtId="169" fontId="0" fillId="3" borderId="2" xfId="6" applyNumberFormat="1" applyFont="1" applyFill="1" applyBorder="1" applyAlignment="1">
      <alignment horizontal="right" vertical="top"/>
    </xf>
    <xf numFmtId="0" fontId="0" fillId="3" borderId="2" xfId="6" applyFont="1" applyFill="1" applyBorder="1" applyAlignment="1">
      <alignment horizontal="left" vertical="top" wrapText="1"/>
    </xf>
    <xf numFmtId="166" fontId="0" fillId="4" borderId="2" xfId="6" applyNumberFormat="1" applyFont="1" applyFill="1" applyBorder="1" applyAlignment="1">
      <alignment horizontal="right" vertical="center"/>
    </xf>
    <xf numFmtId="0" fontId="0" fillId="4" borderId="2" xfId="6" applyFont="1" applyFill="1" applyBorder="1" applyAlignment="1">
      <alignment horizontal="center" vertical="center"/>
    </xf>
    <xf numFmtId="4" fontId="0" fillId="3" borderId="2" xfId="7" applyNumberFormat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top" wrapText="1"/>
    </xf>
    <xf numFmtId="166" fontId="0" fillId="3" borderId="2" xfId="6" applyNumberFormat="1" applyFont="1" applyFill="1" applyBorder="1" applyAlignment="1">
      <alignment horizontal="right" vertical="center"/>
    </xf>
    <xf numFmtId="0" fontId="0" fillId="3" borderId="2" xfId="6" applyFont="1" applyFill="1" applyBorder="1" applyAlignment="1">
      <alignment horizontal="center" vertical="center"/>
    </xf>
    <xf numFmtId="0" fontId="0" fillId="3" borderId="4" xfId="6" applyFont="1" applyFill="1" applyBorder="1" applyAlignment="1">
      <alignment horizontal="right" vertical="top"/>
    </xf>
    <xf numFmtId="166" fontId="0" fillId="3" borderId="4" xfId="6" applyNumberFormat="1" applyFont="1" applyFill="1" applyBorder="1" applyAlignment="1">
      <alignment horizontal="right" vertical="top"/>
    </xf>
    <xf numFmtId="0" fontId="0" fillId="3" borderId="4" xfId="6" applyFont="1" applyFill="1" applyBorder="1" applyAlignment="1">
      <alignment horizontal="center" vertical="top"/>
    </xf>
    <xf numFmtId="4" fontId="0" fillId="3" borderId="4" xfId="7" applyNumberFormat="1" applyFont="1" applyFill="1" applyBorder="1" applyAlignment="1">
      <alignment horizontal="right" vertical="top"/>
    </xf>
    <xf numFmtId="166" fontId="0" fillId="3" borderId="2" xfId="0" applyNumberFormat="1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center" vertical="top"/>
    </xf>
    <xf numFmtId="39" fontId="0" fillId="2" borderId="2" xfId="0" applyNumberFormat="1" applyFont="1" applyFill="1" applyBorder="1" applyAlignment="1">
      <alignment horizontal="left" vertical="top"/>
    </xf>
    <xf numFmtId="168" fontId="0" fillId="3" borderId="2" xfId="0" applyNumberFormat="1" applyFont="1" applyFill="1" applyBorder="1" applyAlignment="1">
      <alignment horizontal="right" vertical="top"/>
    </xf>
    <xf numFmtId="0" fontId="0" fillId="3" borderId="2" xfId="6" applyFont="1" applyFill="1" applyBorder="1" applyAlignment="1">
      <alignment horizontal="right" vertical="top" wrapText="1"/>
    </xf>
    <xf numFmtId="49" fontId="0" fillId="3" borderId="2" xfId="0" applyNumberFormat="1" applyFont="1" applyFill="1" applyBorder="1" applyAlignment="1">
      <alignment vertical="top" wrapText="1"/>
    </xf>
    <xf numFmtId="166" fontId="0" fillId="3" borderId="2" xfId="6" applyNumberFormat="1" applyFont="1" applyFill="1" applyBorder="1" applyAlignment="1">
      <alignment horizontal="right" vertical="top" wrapText="1"/>
    </xf>
    <xf numFmtId="0" fontId="0" fillId="3" borderId="2" xfId="6" applyFont="1" applyFill="1" applyBorder="1" applyAlignment="1">
      <alignment horizontal="center" vertical="top" wrapText="1"/>
    </xf>
    <xf numFmtId="39" fontId="0" fillId="3" borderId="2" xfId="0" applyNumberFormat="1" applyFont="1" applyFill="1" applyBorder="1" applyAlignment="1" applyProtection="1">
      <alignment horizontal="right" vertical="top" wrapText="1"/>
      <protection locked="0"/>
    </xf>
    <xf numFmtId="166" fontId="0" fillId="3" borderId="2" xfId="6" applyNumberFormat="1" applyFont="1" applyFill="1" applyBorder="1" applyAlignment="1">
      <alignment horizontal="right" vertical="center" wrapText="1"/>
    </xf>
    <xf numFmtId="0" fontId="0" fillId="3" borderId="2" xfId="6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top" wrapText="1"/>
    </xf>
    <xf numFmtId="0" fontId="0" fillId="3" borderId="5" xfId="6" applyFont="1" applyFill="1" applyBorder="1" applyAlignment="1">
      <alignment horizontal="right" vertical="top"/>
    </xf>
    <xf numFmtId="0" fontId="0" fillId="3" borderId="5" xfId="6" applyFont="1" applyFill="1" applyBorder="1" applyAlignment="1">
      <alignment vertical="top" wrapText="1"/>
    </xf>
    <xf numFmtId="166" fontId="0" fillId="3" borderId="5" xfId="6" applyNumberFormat="1" applyFont="1" applyFill="1" applyBorder="1" applyAlignment="1">
      <alignment horizontal="right" vertical="top"/>
    </xf>
    <xf numFmtId="0" fontId="0" fillId="3" borderId="5" xfId="6" applyFont="1" applyFill="1" applyBorder="1" applyAlignment="1">
      <alignment horizontal="center" vertical="top"/>
    </xf>
    <xf numFmtId="4" fontId="0" fillId="3" borderId="5" xfId="7" applyNumberFormat="1" applyFont="1" applyFill="1" applyBorder="1" applyAlignment="1">
      <alignment horizontal="right" vertical="top"/>
    </xf>
    <xf numFmtId="166" fontId="0" fillId="3" borderId="2" xfId="0" applyNumberFormat="1" applyFont="1" applyFill="1" applyBorder="1" applyAlignment="1">
      <alignment horizontal="right" vertical="top" wrapText="1"/>
    </xf>
    <xf numFmtId="0" fontId="0" fillId="3" borderId="2" xfId="0" applyFont="1" applyFill="1" applyBorder="1" applyAlignment="1">
      <alignment horizontal="center" vertical="top" wrapText="1"/>
    </xf>
    <xf numFmtId="3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39" fontId="0" fillId="4" borderId="2" xfId="0" applyNumberFormat="1" applyFont="1" applyFill="1" applyBorder="1" applyAlignment="1" applyProtection="1">
      <alignment horizontal="right" vertical="top" wrapText="1"/>
      <protection locked="0"/>
    </xf>
    <xf numFmtId="0" fontId="0" fillId="3" borderId="2" xfId="0" applyFont="1" applyFill="1" applyBorder="1" applyAlignment="1">
      <alignment horizontal="right" vertical="top"/>
    </xf>
    <xf numFmtId="0" fontId="0" fillId="3" borderId="4" xfId="0" applyFont="1" applyFill="1" applyBorder="1" applyAlignment="1">
      <alignment horizontal="right" vertical="top"/>
    </xf>
    <xf numFmtId="0" fontId="0" fillId="3" borderId="4" xfId="0" applyFont="1" applyFill="1" applyBorder="1" applyAlignment="1">
      <alignment vertical="top" wrapText="1"/>
    </xf>
    <xf numFmtId="166" fontId="0" fillId="3" borderId="4" xfId="0" applyNumberFormat="1" applyFont="1" applyFill="1" applyBorder="1" applyAlignment="1">
      <alignment horizontal="right" vertical="top"/>
    </xf>
    <xf numFmtId="0" fontId="0" fillId="3" borderId="4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horizontal="left" vertical="top" wrapText="1"/>
    </xf>
    <xf numFmtId="169" fontId="0" fillId="3" borderId="2" xfId="6" applyNumberFormat="1" applyFont="1" applyFill="1" applyBorder="1" applyAlignment="1">
      <alignment horizontal="right" vertical="top" wrapText="1"/>
    </xf>
    <xf numFmtId="0" fontId="0" fillId="2" borderId="2" xfId="6" applyFont="1" applyFill="1" applyBorder="1" applyAlignment="1">
      <alignment horizontal="center" vertical="top"/>
    </xf>
    <xf numFmtId="37" fontId="2" fillId="6" borderId="6" xfId="0" applyNumberFormat="1" applyFont="1" applyFill="1" applyBorder="1" applyAlignment="1">
      <alignment horizontal="right" vertical="center" wrapText="1"/>
    </xf>
    <xf numFmtId="49" fontId="2" fillId="6" borderId="2" xfId="0" applyNumberFormat="1" applyFont="1" applyFill="1" applyBorder="1" applyAlignment="1">
      <alignment vertical="center" wrapText="1"/>
    </xf>
    <xf numFmtId="39" fontId="0" fillId="6" borderId="2" xfId="0" applyNumberFormat="1" applyFont="1" applyFill="1" applyBorder="1" applyAlignment="1" applyProtection="1">
      <alignment vertical="center"/>
    </xf>
    <xf numFmtId="0" fontId="0" fillId="6" borderId="2" xfId="0" applyFont="1" applyFill="1" applyBorder="1" applyAlignment="1">
      <alignment horizontal="center" vertical="center" wrapText="1"/>
    </xf>
    <xf numFmtId="39" fontId="0" fillId="6" borderId="2" xfId="0" applyNumberFormat="1" applyFont="1" applyFill="1" applyBorder="1" applyAlignment="1" applyProtection="1">
      <alignment vertical="center"/>
      <protection locked="0"/>
    </xf>
    <xf numFmtId="0" fontId="0" fillId="6" borderId="2" xfId="0" applyFont="1" applyFill="1" applyBorder="1" applyAlignment="1" applyProtection="1">
      <alignment horizontal="right" vertical="center"/>
    </xf>
    <xf numFmtId="39" fontId="0" fillId="6" borderId="7" xfId="0" applyNumberFormat="1" applyFont="1" applyFill="1" applyBorder="1" applyAlignment="1" applyProtection="1">
      <alignment vertical="center"/>
      <protection locked="0"/>
    </xf>
    <xf numFmtId="166" fontId="0" fillId="2" borderId="2" xfId="6" applyNumberFormat="1" applyFont="1" applyFill="1" applyBorder="1" applyAlignment="1">
      <alignment horizontal="center" vertical="top"/>
    </xf>
    <xf numFmtId="4" fontId="0" fillId="2" borderId="2" xfId="7" applyNumberFormat="1" applyFont="1" applyFill="1" applyBorder="1" applyAlignment="1">
      <alignment horizontal="right" vertical="top"/>
    </xf>
    <xf numFmtId="0" fontId="0" fillId="2" borderId="3" xfId="0" applyFont="1" applyFill="1" applyBorder="1" applyAlignment="1">
      <alignment vertical="top" wrapText="1"/>
    </xf>
    <xf numFmtId="169" fontId="0" fillId="2" borderId="2" xfId="6" applyNumberFormat="1" applyFont="1" applyFill="1" applyBorder="1" applyAlignment="1">
      <alignment horizontal="right" vertical="top"/>
    </xf>
    <xf numFmtId="2" fontId="0" fillId="2" borderId="2" xfId="6" applyNumberFormat="1" applyFont="1" applyFill="1" applyBorder="1" applyAlignment="1">
      <alignment horizontal="right" vertical="top"/>
    </xf>
    <xf numFmtId="4" fontId="0" fillId="2" borderId="2" xfId="6" applyNumberFormat="1" applyFont="1" applyFill="1" applyBorder="1" applyAlignment="1">
      <alignment horizontal="right" vertical="top"/>
    </xf>
    <xf numFmtId="4" fontId="0" fillId="2" borderId="4" xfId="6" applyNumberFormat="1" applyFont="1" applyFill="1" applyBorder="1" applyAlignment="1">
      <alignment horizontal="right" vertical="top"/>
    </xf>
    <xf numFmtId="0" fontId="0" fillId="2" borderId="4" xfId="6" applyFont="1" applyFill="1" applyBorder="1" applyAlignment="1">
      <alignment vertical="top" wrapText="1"/>
    </xf>
    <xf numFmtId="166" fontId="0" fillId="2" borderId="4" xfId="6" applyNumberFormat="1" applyFont="1" applyFill="1" applyBorder="1" applyAlignment="1">
      <alignment horizontal="right" vertical="top"/>
    </xf>
    <xf numFmtId="0" fontId="0" fillId="2" borderId="4" xfId="6" applyFont="1" applyFill="1" applyBorder="1" applyAlignment="1">
      <alignment horizontal="center" vertical="top"/>
    </xf>
    <xf numFmtId="4" fontId="0" fillId="2" borderId="4" xfId="7" applyNumberFormat="1" applyFont="1" applyFill="1" applyBorder="1" applyAlignment="1">
      <alignment horizontal="right" vertical="top"/>
    </xf>
    <xf numFmtId="39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6" applyFont="1" applyFill="1" applyBorder="1" applyAlignment="1">
      <alignment horizontal="right" vertical="top" wrapText="1"/>
    </xf>
    <xf numFmtId="166" fontId="0" fillId="2" borderId="2" xfId="6" applyNumberFormat="1" applyFont="1" applyFill="1" applyBorder="1" applyAlignment="1">
      <alignment horizontal="right" vertical="top" wrapText="1"/>
    </xf>
    <xf numFmtId="0" fontId="0" fillId="2" borderId="2" xfId="6" applyFont="1" applyFill="1" applyBorder="1" applyAlignment="1">
      <alignment horizontal="center" vertical="top" wrapText="1"/>
    </xf>
    <xf numFmtId="1" fontId="0" fillId="2" borderId="2" xfId="6" applyNumberFormat="1" applyFont="1" applyFill="1" applyBorder="1" applyAlignment="1">
      <alignment horizontal="right" vertical="top"/>
    </xf>
    <xf numFmtId="4" fontId="0" fillId="2" borderId="2" xfId="7" applyNumberFormat="1" applyFont="1" applyFill="1" applyBorder="1" applyAlignment="1">
      <alignment horizontal="right" vertical="top" wrapText="1"/>
    </xf>
    <xf numFmtId="0" fontId="0" fillId="2" borderId="2" xfId="6" applyFont="1" applyFill="1" applyBorder="1" applyAlignment="1">
      <alignment horizontal="justify" vertical="top" wrapText="1"/>
    </xf>
    <xf numFmtId="165" fontId="0" fillId="2" borderId="2" xfId="0" applyNumberFormat="1" applyFont="1" applyFill="1" applyBorder="1" applyAlignment="1" applyProtection="1">
      <alignment horizontal="right" vertical="top" wrapText="1"/>
    </xf>
    <xf numFmtId="165" fontId="0" fillId="2" borderId="4" xfId="0" applyNumberFormat="1" applyFont="1" applyFill="1" applyBorder="1" applyAlignment="1" applyProtection="1">
      <alignment horizontal="right" vertical="top" wrapText="1"/>
    </xf>
    <xf numFmtId="49" fontId="0" fillId="2" borderId="4" xfId="0" applyNumberFormat="1" applyFont="1" applyFill="1" applyBorder="1" applyAlignment="1" applyProtection="1">
      <alignment vertical="top" wrapText="1"/>
    </xf>
    <xf numFmtId="2" fontId="0" fillId="2" borderId="4" xfId="0" applyNumberFormat="1" applyFont="1" applyFill="1" applyBorder="1" applyAlignment="1">
      <alignment horizontal="right" vertical="top" wrapText="1"/>
    </xf>
    <xf numFmtId="39" fontId="0" fillId="2" borderId="4" xfId="0" applyNumberFormat="1" applyFont="1" applyFill="1" applyBorder="1" applyAlignment="1" applyProtection="1">
      <alignment horizontal="right" vertical="top" wrapText="1"/>
      <protection locked="0"/>
    </xf>
    <xf numFmtId="49" fontId="0" fillId="2" borderId="2" xfId="0" applyNumberFormat="1" applyFont="1" applyFill="1" applyBorder="1" applyAlignment="1">
      <alignment vertical="top" wrapText="1"/>
    </xf>
    <xf numFmtId="169" fontId="0" fillId="2" borderId="2" xfId="6" applyNumberFormat="1" applyFont="1" applyFill="1" applyBorder="1" applyAlignment="1">
      <alignment horizontal="right" vertical="top" wrapText="1"/>
    </xf>
    <xf numFmtId="169" fontId="0" fillId="2" borderId="4" xfId="6" applyNumberFormat="1" applyFont="1" applyFill="1" applyBorder="1" applyAlignment="1">
      <alignment horizontal="right" vertical="top"/>
    </xf>
    <xf numFmtId="0" fontId="0" fillId="2" borderId="2" xfId="6" applyFont="1" applyFill="1" applyBorder="1" applyAlignment="1">
      <alignment horizontal="left" vertical="top" wrapText="1"/>
    </xf>
    <xf numFmtId="168" fontId="0" fillId="2" borderId="2" xfId="6" applyNumberFormat="1" applyFont="1" applyFill="1" applyBorder="1" applyAlignment="1">
      <alignment horizontal="right" vertical="top"/>
    </xf>
    <xf numFmtId="166" fontId="0" fillId="2" borderId="2" xfId="6" applyNumberFormat="1" applyFont="1" applyFill="1" applyBorder="1" applyAlignment="1">
      <alignment vertical="top" wrapText="1"/>
    </xf>
    <xf numFmtId="3" fontId="0" fillId="2" borderId="2" xfId="6" applyNumberFormat="1" applyFont="1" applyFill="1" applyBorder="1" applyAlignment="1">
      <alignment horizontal="right" vertical="top"/>
    </xf>
    <xf numFmtId="165" fontId="0" fillId="2" borderId="2" xfId="8" applyNumberFormat="1" applyFont="1" applyFill="1" applyBorder="1" applyAlignment="1">
      <alignment horizontal="right" vertical="top" wrapText="1"/>
    </xf>
    <xf numFmtId="166" fontId="0" fillId="2" borderId="2" xfId="9" applyNumberFormat="1" applyFont="1" applyFill="1" applyBorder="1" applyAlignment="1">
      <alignment horizontal="right" vertical="top"/>
    </xf>
    <xf numFmtId="166" fontId="0" fillId="2" borderId="2" xfId="9" applyNumberFormat="1" applyFont="1" applyFill="1" applyBorder="1" applyAlignment="1">
      <alignment horizontal="center" vertical="top"/>
    </xf>
    <xf numFmtId="166" fontId="0" fillId="2" borderId="2" xfId="9" applyNumberFormat="1" applyFont="1" applyFill="1" applyBorder="1" applyAlignment="1">
      <alignment vertical="top"/>
    </xf>
    <xf numFmtId="39" fontId="0" fillId="2" borderId="2" xfId="8" applyNumberFormat="1" applyFont="1" applyFill="1" applyBorder="1" applyAlignment="1" applyProtection="1">
      <alignment vertical="top"/>
      <protection locked="0"/>
    </xf>
    <xf numFmtId="0" fontId="0" fillId="2" borderId="4" xfId="6" applyFont="1" applyFill="1" applyBorder="1" applyAlignment="1">
      <alignment horizontal="right" vertical="top"/>
    </xf>
    <xf numFmtId="0" fontId="0" fillId="2" borderId="4" xfId="6" applyFont="1" applyFill="1" applyBorder="1" applyAlignment="1">
      <alignment horizontal="left" vertical="top" wrapText="1"/>
    </xf>
    <xf numFmtId="166" fontId="0" fillId="2" borderId="4" xfId="6" applyNumberFormat="1" applyFont="1" applyFill="1" applyBorder="1" applyAlignment="1">
      <alignment horizontal="center" vertical="top"/>
    </xf>
    <xf numFmtId="4" fontId="0" fillId="2" borderId="4" xfId="1" applyNumberFormat="1" applyFont="1" applyFill="1" applyBorder="1" applyAlignment="1">
      <alignment horizontal="right" vertical="top" wrapText="1"/>
    </xf>
    <xf numFmtId="166" fontId="0" fillId="2" borderId="2" xfId="6" applyNumberFormat="1" applyFont="1" applyFill="1" applyBorder="1" applyAlignment="1">
      <alignment horizontal="center" vertical="top" wrapText="1"/>
    </xf>
    <xf numFmtId="43" fontId="0" fillId="2" borderId="2" xfId="1" applyFont="1" applyFill="1" applyBorder="1" applyAlignment="1">
      <alignment horizontal="right" vertical="top"/>
    </xf>
    <xf numFmtId="0" fontId="0" fillId="2" borderId="2" xfId="0" applyFont="1" applyFill="1" applyBorder="1" applyAlignment="1">
      <alignment vertical="top"/>
    </xf>
    <xf numFmtId="0" fontId="0" fillId="2" borderId="2" xfId="0" applyFont="1" applyFill="1" applyBorder="1" applyAlignment="1">
      <alignment horizontal="justify" vertical="top" wrapText="1"/>
    </xf>
    <xf numFmtId="2" fontId="0" fillId="2" borderId="2" xfId="0" applyNumberFormat="1" applyFont="1" applyFill="1" applyBorder="1" applyAlignment="1">
      <alignment vertical="top"/>
    </xf>
    <xf numFmtId="4" fontId="0" fillId="2" borderId="2" xfId="7" applyNumberFormat="1" applyFont="1" applyFill="1" applyBorder="1" applyAlignment="1">
      <alignment vertical="top"/>
    </xf>
    <xf numFmtId="0" fontId="0" fillId="2" borderId="5" xfId="0" applyFont="1" applyFill="1" applyBorder="1" applyAlignment="1">
      <alignment horizontal="justify" vertical="top" wrapText="1"/>
    </xf>
    <xf numFmtId="43" fontId="0" fillId="2" borderId="5" xfId="1" applyFont="1" applyFill="1" applyBorder="1" applyAlignment="1">
      <alignment horizontal="right" vertical="top"/>
    </xf>
    <xf numFmtId="166" fontId="0" fillId="2" borderId="5" xfId="6" applyNumberFormat="1" applyFont="1" applyFill="1" applyBorder="1" applyAlignment="1">
      <alignment horizontal="center" vertical="top"/>
    </xf>
    <xf numFmtId="4" fontId="0" fillId="2" borderId="5" xfId="7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2" borderId="4" xfId="0" applyFont="1" applyFill="1" applyBorder="1" applyAlignment="1">
      <alignment horizontal="justify" vertical="top" wrapText="1"/>
    </xf>
    <xf numFmtId="43" fontId="0" fillId="2" borderId="4" xfId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center" vertical="top"/>
    </xf>
    <xf numFmtId="4" fontId="0" fillId="2" borderId="4" xfId="0" applyNumberFormat="1" applyFont="1" applyFill="1" applyBorder="1" applyAlignment="1">
      <alignment vertical="top" wrapText="1"/>
    </xf>
    <xf numFmtId="4" fontId="0" fillId="2" borderId="4" xfId="7" applyNumberFormat="1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4" fontId="0" fillId="2" borderId="4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horizontal="center" vertical="top" wrapText="1"/>
    </xf>
    <xf numFmtId="39" fontId="0" fillId="2" borderId="4" xfId="0" applyNumberFormat="1" applyFont="1" applyFill="1" applyBorder="1" applyAlignment="1" applyProtection="1">
      <alignment vertical="top"/>
      <protection locked="0"/>
    </xf>
    <xf numFmtId="165" fontId="0" fillId="2" borderId="2" xfId="0" applyNumberFormat="1" applyFont="1" applyFill="1" applyBorder="1" applyAlignment="1" applyProtection="1">
      <alignment horizontal="right" vertical="top"/>
      <protection locked="0"/>
    </xf>
    <xf numFmtId="49" fontId="0" fillId="2" borderId="2" xfId="0" applyNumberFormat="1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horizontal="right" vertical="top"/>
    </xf>
    <xf numFmtId="164" fontId="0" fillId="2" borderId="2" xfId="0" applyNumberFormat="1" applyFont="1" applyFill="1" applyBorder="1" applyAlignment="1">
      <alignment horizontal="center" vertical="top"/>
    </xf>
    <xf numFmtId="39" fontId="0" fillId="2" borderId="2" xfId="0" applyNumberFormat="1" applyFont="1" applyFill="1" applyBorder="1" applyAlignment="1" applyProtection="1">
      <alignment vertical="top"/>
    </xf>
    <xf numFmtId="0" fontId="0" fillId="2" borderId="2" xfId="0" applyFont="1" applyFill="1" applyBorder="1" applyAlignment="1" applyProtection="1">
      <alignment horizontal="left" vertical="top" wrapText="1"/>
    </xf>
    <xf numFmtId="37" fontId="0" fillId="2" borderId="2" xfId="0" applyNumberFormat="1" applyFont="1" applyFill="1" applyBorder="1" applyAlignment="1">
      <alignment vertical="top"/>
    </xf>
    <xf numFmtId="49" fontId="0" fillId="2" borderId="2" xfId="0" applyNumberFormat="1" applyFont="1" applyFill="1" applyBorder="1" applyAlignment="1">
      <alignment horizontal="right" vertical="top"/>
    </xf>
    <xf numFmtId="170" fontId="0" fillId="2" borderId="2" xfId="0" applyNumberFormat="1" applyFont="1" applyFill="1" applyBorder="1" applyAlignment="1">
      <alignment horizontal="right" vertical="top"/>
    </xf>
    <xf numFmtId="164" fontId="0" fillId="2" borderId="2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horizontal="center" vertical="top"/>
    </xf>
    <xf numFmtId="37" fontId="0" fillId="2" borderId="4" xfId="0" applyNumberFormat="1" applyFont="1" applyFill="1" applyBorder="1" applyAlignment="1">
      <alignment vertical="top"/>
    </xf>
    <xf numFmtId="39" fontId="0" fillId="2" borderId="4" xfId="0" applyNumberFormat="1" applyFont="1" applyFill="1" applyBorder="1" applyAlignment="1" applyProtection="1">
      <alignment vertical="top"/>
    </xf>
    <xf numFmtId="168" fontId="0" fillId="2" borderId="2" xfId="0" applyNumberFormat="1" applyFont="1" applyFill="1" applyBorder="1" applyAlignment="1">
      <alignment horizontal="right" vertical="top" wrapText="1"/>
    </xf>
    <xf numFmtId="0" fontId="0" fillId="2" borderId="2" xfId="14" applyFont="1" applyFill="1" applyBorder="1" applyAlignment="1">
      <alignment vertical="top" wrapText="1"/>
    </xf>
    <xf numFmtId="0" fontId="0" fillId="2" borderId="2" xfId="15" applyFont="1" applyFill="1" applyBorder="1" applyAlignment="1">
      <alignment vertical="top" wrapText="1"/>
    </xf>
    <xf numFmtId="0" fontId="0" fillId="2" borderId="0" xfId="0" applyFont="1" applyFill="1" applyAlignment="1">
      <alignment vertical="top" wrapText="1"/>
    </xf>
    <xf numFmtId="172" fontId="0" fillId="2" borderId="2" xfId="11" applyNumberFormat="1" applyFont="1" applyFill="1" applyBorder="1" applyAlignment="1">
      <alignment horizontal="right" vertical="top"/>
    </xf>
    <xf numFmtId="4" fontId="0" fillId="2" borderId="4" xfId="16" applyNumberFormat="1" applyFont="1" applyFill="1" applyBorder="1" applyAlignment="1">
      <alignment horizontal="right" vertical="top"/>
    </xf>
    <xf numFmtId="0" fontId="0" fillId="2" borderId="2" xfId="0" applyFont="1" applyFill="1" applyBorder="1" applyAlignment="1">
      <alignment horizontal="right" vertical="top" wrapText="1"/>
    </xf>
    <xf numFmtId="4" fontId="0" fillId="2" borderId="2" xfId="13" applyNumberFormat="1" applyFont="1" applyFill="1" applyBorder="1" applyAlignment="1">
      <alignment horizontal="right" vertical="top" wrapText="1"/>
    </xf>
    <xf numFmtId="10" fontId="0" fillId="2" borderId="2" xfId="2" applyNumberFormat="1" applyFont="1" applyFill="1" applyBorder="1" applyAlignment="1">
      <alignment horizontal="right" vertical="top" wrapText="1"/>
    </xf>
    <xf numFmtId="10" fontId="0" fillId="2" borderId="2" xfId="0" applyNumberFormat="1" applyFont="1" applyFill="1" applyBorder="1" applyAlignment="1" applyProtection="1">
      <alignment horizontal="right" vertical="top" wrapText="1"/>
      <protection locked="0"/>
    </xf>
    <xf numFmtId="4" fontId="0" fillId="2" borderId="2" xfId="14" applyNumberFormat="1" applyFont="1" applyFill="1" applyBorder="1" applyAlignment="1">
      <alignment horizontal="center" vertical="top" wrapText="1"/>
    </xf>
    <xf numFmtId="4" fontId="0" fillId="2" borderId="2" xfId="14" applyNumberFormat="1" applyFont="1" applyFill="1" applyBorder="1" applyAlignment="1">
      <alignment vertical="top" wrapText="1"/>
    </xf>
    <xf numFmtId="4" fontId="0" fillId="2" borderId="2" xfId="2" applyNumberFormat="1" applyFont="1" applyFill="1" applyBorder="1" applyAlignment="1">
      <alignment horizontal="right" vertical="top" wrapText="1"/>
    </xf>
    <xf numFmtId="4" fontId="0" fillId="2" borderId="4" xfId="0" applyNumberFormat="1" applyFont="1" applyFill="1" applyBorder="1" applyAlignment="1">
      <alignment horizontal="right" vertical="top"/>
    </xf>
    <xf numFmtId="0" fontId="0" fillId="2" borderId="0" xfId="0" applyFont="1" applyFill="1" applyBorder="1" applyAlignment="1">
      <alignment horizontal="right" vertical="top"/>
    </xf>
    <xf numFmtId="0" fontId="0" fillId="2" borderId="0" xfId="12" applyFont="1" applyFill="1" applyBorder="1" applyAlignment="1">
      <alignment vertical="top"/>
    </xf>
    <xf numFmtId="4" fontId="0" fillId="2" borderId="0" xfId="13" applyNumberFormat="1" applyFont="1" applyFill="1" applyAlignment="1">
      <alignment horizontal="right" vertical="top" wrapText="1"/>
    </xf>
    <xf numFmtId="0" fontId="0" fillId="2" borderId="3" xfId="0" applyFont="1" applyFill="1" applyBorder="1" applyAlignment="1">
      <alignment vertical="top"/>
    </xf>
    <xf numFmtId="0" fontId="11" fillId="3" borderId="2" xfId="14" applyFont="1" applyFill="1" applyBorder="1" applyAlignment="1">
      <alignment horizontal="right" vertical="top" wrapText="1"/>
    </xf>
    <xf numFmtId="43" fontId="11" fillId="2" borderId="2" xfId="1" applyFont="1" applyFill="1" applyBorder="1" applyAlignment="1">
      <alignment horizontal="center" vertical="center"/>
    </xf>
    <xf numFmtId="0" fontId="11" fillId="2" borderId="2" xfId="14" applyFont="1" applyFill="1" applyBorder="1" applyAlignment="1">
      <alignment horizontal="right" vertical="top" wrapText="1"/>
    </xf>
    <xf numFmtId="10" fontId="11" fillId="2" borderId="2" xfId="2" applyNumberFormat="1" applyFont="1" applyFill="1" applyBorder="1" applyAlignment="1">
      <alignment vertical="top"/>
    </xf>
    <xf numFmtId="4" fontId="11" fillId="2" borderId="2" xfId="14" applyNumberFormat="1" applyFont="1" applyFill="1" applyBorder="1" applyAlignment="1">
      <alignment horizontal="center" vertical="top"/>
    </xf>
    <xf numFmtId="164" fontId="11" fillId="2" borderId="2" xfId="18" applyFont="1" applyFill="1" applyBorder="1" applyAlignment="1">
      <alignment vertical="top"/>
    </xf>
    <xf numFmtId="4" fontId="11" fillId="2" borderId="2" xfId="14" applyNumberFormat="1" applyFont="1" applyFill="1" applyBorder="1" applyAlignment="1">
      <alignment vertical="top"/>
    </xf>
    <xf numFmtId="2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2" borderId="2" xfId="0" applyNumberFormat="1" applyFont="1" applyFill="1" applyBorder="1" applyAlignment="1">
      <alignment horizontal="center" vertical="top" wrapText="1"/>
    </xf>
    <xf numFmtId="166" fontId="11" fillId="2" borderId="2" xfId="6" applyNumberFormat="1" applyFont="1" applyFill="1" applyBorder="1" applyAlignment="1">
      <alignment horizontal="right" vertical="top"/>
    </xf>
    <xf numFmtId="0" fontId="11" fillId="2" borderId="2" xfId="6" applyFont="1" applyFill="1" applyBorder="1" applyAlignment="1">
      <alignment horizontal="center" vertical="top"/>
    </xf>
    <xf numFmtId="168" fontId="11" fillId="4" borderId="2" xfId="7" applyNumberFormat="1" applyFont="1" applyFill="1" applyBorder="1" applyAlignment="1">
      <alignment horizontal="right" vertical="top"/>
    </xf>
    <xf numFmtId="0" fontId="11" fillId="4" borderId="2" xfId="0" applyFont="1" applyFill="1" applyBorder="1" applyAlignment="1">
      <alignment vertical="top" wrapText="1"/>
    </xf>
    <xf numFmtId="166" fontId="11" fillId="4" borderId="2" xfId="7" applyNumberFormat="1" applyFont="1" applyFill="1" applyBorder="1" applyAlignment="1">
      <alignment horizontal="center" vertical="center" wrapText="1"/>
    </xf>
    <xf numFmtId="4" fontId="11" fillId="4" borderId="2" xfId="7" applyNumberFormat="1" applyFont="1" applyFill="1" applyBorder="1" applyAlignment="1">
      <alignment horizontal="center" vertical="center"/>
    </xf>
    <xf numFmtId="1" fontId="12" fillId="3" borderId="2" xfId="7" applyNumberFormat="1" applyFont="1" applyFill="1" applyBorder="1" applyAlignment="1">
      <alignment horizontal="right" vertical="top"/>
    </xf>
    <xf numFmtId="0" fontId="12" fillId="3" borderId="2" xfId="0" applyFont="1" applyFill="1" applyBorder="1" applyAlignment="1">
      <alignment vertical="top" wrapText="1"/>
    </xf>
    <xf numFmtId="166" fontId="11" fillId="3" borderId="2" xfId="7" applyNumberFormat="1" applyFont="1" applyFill="1" applyBorder="1" applyAlignment="1">
      <alignment horizontal="right" vertical="top"/>
    </xf>
    <xf numFmtId="4" fontId="11" fillId="3" borderId="2" xfId="7" applyNumberFormat="1" applyFont="1" applyFill="1" applyBorder="1" applyAlignment="1">
      <alignment horizontal="right" vertical="top"/>
    </xf>
    <xf numFmtId="0" fontId="2" fillId="2" borderId="0" xfId="3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quotePrefix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0" fontId="11" fillId="2" borderId="2" xfId="0" applyNumberFormat="1" applyFont="1" applyFill="1" applyBorder="1" applyAlignment="1">
      <alignment horizontal="right" vertical="top" wrapText="1"/>
    </xf>
    <xf numFmtId="40" fontId="11" fillId="2" borderId="2" xfId="4" applyNumberFormat="1" applyFont="1" applyFill="1" applyBorder="1" applyAlignment="1">
      <alignment horizontal="right" vertical="top" wrapText="1"/>
    </xf>
    <xf numFmtId="39" fontId="11" fillId="2" borderId="2" xfId="0" applyNumberFormat="1" applyFont="1" applyFill="1" applyBorder="1" applyAlignment="1" applyProtection="1">
      <alignment vertical="top"/>
      <protection locked="0"/>
    </xf>
    <xf numFmtId="39" fontId="11" fillId="2" borderId="2" xfId="0" applyNumberFormat="1" applyFont="1" applyFill="1" applyBorder="1" applyAlignment="1" applyProtection="1">
      <alignment horizontal="right" vertical="top" wrapText="1"/>
    </xf>
    <xf numFmtId="39" fontId="11" fillId="2" borderId="2" xfId="0" applyNumberFormat="1" applyFont="1" applyFill="1" applyBorder="1" applyAlignment="1" applyProtection="1">
      <alignment horizontal="center" vertical="top"/>
      <protection locked="0"/>
    </xf>
    <xf numFmtId="4" fontId="11" fillId="2" borderId="2" xfId="0" applyNumberFormat="1" applyFont="1" applyFill="1" applyBorder="1" applyAlignment="1">
      <alignment horizontal="right" vertical="top"/>
    </xf>
    <xf numFmtId="0" fontId="11" fillId="2" borderId="2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vertical="top" wrapText="1"/>
    </xf>
    <xf numFmtId="0" fontId="12" fillId="2" borderId="2" xfId="0" applyNumberFormat="1" applyFont="1" applyFill="1" applyBorder="1" applyAlignment="1">
      <alignment horizontal="center" vertical="top" wrapText="1"/>
    </xf>
    <xf numFmtId="0" fontId="12" fillId="2" borderId="2" xfId="0" applyNumberFormat="1" applyFont="1" applyFill="1" applyBorder="1" applyAlignment="1">
      <alignment horizontal="left" vertical="top" wrapText="1"/>
    </xf>
    <xf numFmtId="0" fontId="12" fillId="2" borderId="2" xfId="0" applyNumberFormat="1" applyFont="1" applyFill="1" applyBorder="1" applyAlignment="1">
      <alignment horizontal="right" vertical="top" wrapText="1"/>
    </xf>
    <xf numFmtId="0" fontId="11" fillId="2" borderId="2" xfId="0" applyNumberFormat="1" applyFont="1" applyFill="1" applyBorder="1" applyAlignment="1">
      <alignment vertical="top"/>
    </xf>
    <xf numFmtId="168" fontId="12" fillId="4" borderId="2" xfId="7" applyNumberFormat="1" applyFont="1" applyFill="1" applyBorder="1" applyAlignment="1">
      <alignment horizontal="right" vertical="top"/>
    </xf>
    <xf numFmtId="0" fontId="12" fillId="4" borderId="2" xfId="0" applyFont="1" applyFill="1" applyBorder="1" applyAlignment="1">
      <alignment vertical="top" wrapText="1"/>
    </xf>
    <xf numFmtId="39" fontId="11" fillId="2" borderId="2" xfId="0" applyNumberFormat="1" applyFont="1" applyFill="1" applyBorder="1" applyAlignment="1" applyProtection="1">
      <alignment horizontal="right" vertical="top"/>
      <protection locked="0"/>
    </xf>
    <xf numFmtId="39" fontId="11" fillId="2" borderId="2" xfId="0" applyNumberFormat="1" applyFont="1" applyFill="1" applyBorder="1" applyAlignment="1" applyProtection="1">
      <alignment vertical="top" wrapText="1"/>
      <protection locked="0"/>
    </xf>
  </cellXfs>
  <cellStyles count="19">
    <cellStyle name="Millares" xfId="1" builtinId="3"/>
    <cellStyle name="Millares 2 2 2" xfId="18"/>
    <cellStyle name="Millares 4 2" xfId="4"/>
    <cellStyle name="Millares_55-09 Equipamiento Pozos Ac. Rural El Llano" xfId="16"/>
    <cellStyle name="Millares_NUEVO FORMATO DE PRESUPUESTOS" xfId="13"/>
    <cellStyle name="Normal" xfId="0" builtinId="0"/>
    <cellStyle name="Normal 10" xfId="15"/>
    <cellStyle name="Normal 7 2" xfId="8"/>
    <cellStyle name="Normal_300-04 rem. y amp. ac.mult.de partido, 2do contrato." xfId="6"/>
    <cellStyle name="Normal_300-04 rem. y amp. ac.mult.de partido, 2do contrato. 2" xfId="9"/>
    <cellStyle name="Normal_50-09 EXTENSION LINEA LA CUARENTA Y CABUYA 2" xfId="5"/>
    <cellStyle name="Normal_502-01 alcantarillado sanitario academia de entrenamiento policial de hatilloparte b" xfId="7"/>
    <cellStyle name="Normal_55-09 Equipamiento Pozos Ac. Rural El Llano" xfId="11"/>
    <cellStyle name="Normal_ANALISIS EL PUERTO 2 2" xfId="17"/>
    <cellStyle name="Normal_PRES 059-09 REHABIL. PLANTA DE TRATAMIENTO DE 80 LPS RAPIDA, AC. HATO DEL YAQUE" xfId="12"/>
    <cellStyle name="Normal_Presupuesto Terminaciones Edificio Mantenimiento Nave I  2" xfId="14"/>
    <cellStyle name="Normal_rec 2 al 98-05 terminacion ac. la cueva de cevicos 2da. etapa ac. mult. guanabano- cruce de maguaca parte b y guanabano como ext. al ac. la cueva de cevico 1" xfId="10"/>
    <cellStyle name="Normal_Rec. No.3 118-03   Pta. de trat.A.Negras san juan de la maguana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1486</xdr:row>
      <xdr:rowOff>104775</xdr:rowOff>
    </xdr:from>
    <xdr:to>
      <xdr:col>6</xdr:col>
      <xdr:colOff>0</xdr:colOff>
      <xdr:row>1486</xdr:row>
      <xdr:rowOff>104775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4962525" y="285416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1485</xdr:row>
      <xdr:rowOff>104775</xdr:rowOff>
    </xdr:from>
    <xdr:to>
      <xdr:col>6</xdr:col>
      <xdr:colOff>0</xdr:colOff>
      <xdr:row>1485</xdr:row>
      <xdr:rowOff>104775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4962525" y="28525470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1980</xdr:row>
      <xdr:rowOff>9525</xdr:rowOff>
    </xdr:from>
    <xdr:to>
      <xdr:col>6</xdr:col>
      <xdr:colOff>0</xdr:colOff>
      <xdr:row>1980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5000625" y="365312325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1980</xdr:row>
      <xdr:rowOff>9525</xdr:rowOff>
    </xdr:from>
    <xdr:to>
      <xdr:col>6</xdr:col>
      <xdr:colOff>0</xdr:colOff>
      <xdr:row>1980</xdr:row>
      <xdr:rowOff>9525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5000625" y="365312325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1991</xdr:row>
      <xdr:rowOff>123825</xdr:rowOff>
    </xdr:from>
    <xdr:to>
      <xdr:col>6</xdr:col>
      <xdr:colOff>0</xdr:colOff>
      <xdr:row>1991</xdr:row>
      <xdr:rowOff>123825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5000625" y="36720780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1388</xdr:row>
      <xdr:rowOff>38100</xdr:rowOff>
    </xdr:from>
    <xdr:to>
      <xdr:col>6</xdr:col>
      <xdr:colOff>0</xdr:colOff>
      <xdr:row>1388</xdr:row>
      <xdr:rowOff>38100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>
          <a:off x="4962525" y="26948130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915</xdr:row>
      <xdr:rowOff>0</xdr:rowOff>
    </xdr:from>
    <xdr:to>
      <xdr:col>1</xdr:col>
      <xdr:colOff>1409700</xdr:colOff>
      <xdr:row>916</xdr:row>
      <xdr:rowOff>114299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809750" y="192528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915</xdr:row>
      <xdr:rowOff>0</xdr:rowOff>
    </xdr:from>
    <xdr:to>
      <xdr:col>1</xdr:col>
      <xdr:colOff>1409700</xdr:colOff>
      <xdr:row>916</xdr:row>
      <xdr:rowOff>114299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809750" y="1925288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1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2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3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4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5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6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7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8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135946</xdr:rowOff>
    </xdr:to>
    <xdr:pic>
      <xdr:nvPicPr>
        <xdr:cNvPr id="19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5193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915</xdr:row>
      <xdr:rowOff>0</xdr:rowOff>
    </xdr:from>
    <xdr:to>
      <xdr:col>1</xdr:col>
      <xdr:colOff>1409700</xdr:colOff>
      <xdr:row>916</xdr:row>
      <xdr:rowOff>104774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09750" y="192852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915</xdr:row>
      <xdr:rowOff>0</xdr:rowOff>
    </xdr:from>
    <xdr:to>
      <xdr:col>1</xdr:col>
      <xdr:colOff>1409700</xdr:colOff>
      <xdr:row>916</xdr:row>
      <xdr:rowOff>104774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09750" y="192852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2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3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4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5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6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7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8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29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915</xdr:row>
      <xdr:rowOff>0</xdr:rowOff>
    </xdr:from>
    <xdr:to>
      <xdr:col>1</xdr:col>
      <xdr:colOff>1419225</xdr:colOff>
      <xdr:row>916</xdr:row>
      <xdr:rowOff>126422</xdr:rowOff>
    </xdr:to>
    <xdr:pic>
      <xdr:nvPicPr>
        <xdr:cNvPr id="30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284315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888</xdr:row>
      <xdr:rowOff>0</xdr:rowOff>
    </xdr:from>
    <xdr:to>
      <xdr:col>1</xdr:col>
      <xdr:colOff>1381125</xdr:colOff>
      <xdr:row>888</xdr:row>
      <xdr:rowOff>142875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790700" y="18410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</sheetPr>
  <dimension ref="A1:Z2559"/>
  <sheetViews>
    <sheetView showGridLines="0" showZeros="0" tabSelected="1" view="pageBreakPreview" zoomScale="130" zoomScaleNormal="75" zoomScaleSheetLayoutView="130" workbookViewId="0">
      <selection activeCell="B10" sqref="B10"/>
    </sheetView>
  </sheetViews>
  <sheetFormatPr baseColWidth="10" defaultRowHeight="12.75" x14ac:dyDescent="0.2"/>
  <cols>
    <col min="1" max="1" width="7" style="288" customWidth="1"/>
    <col min="2" max="2" width="60.42578125" style="288" customWidth="1"/>
    <col min="3" max="3" width="12.28515625" style="105" customWidth="1"/>
    <col min="4" max="4" width="6" style="105" customWidth="1"/>
    <col min="5" max="5" width="11.85546875" style="301" bestFit="1" customWidth="1"/>
    <col min="6" max="6" width="14.42578125" style="301" customWidth="1"/>
    <col min="7" max="16384" width="11.42578125" style="288"/>
  </cols>
  <sheetData>
    <row r="1" spans="1:26" s="1" customFormat="1" x14ac:dyDescent="0.2">
      <c r="A1" s="324"/>
      <c r="B1" s="324"/>
      <c r="C1" s="324"/>
      <c r="D1" s="324"/>
      <c r="E1" s="324"/>
      <c r="F1" s="324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s="1" customFormat="1" x14ac:dyDescent="0.2">
      <c r="A2" s="101"/>
      <c r="B2" s="100"/>
      <c r="C2" s="102"/>
      <c r="D2" s="102"/>
      <c r="E2" s="102"/>
      <c r="F2" s="102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s="1" customFormat="1" x14ac:dyDescent="0.2">
      <c r="A3" s="325" t="s">
        <v>0</v>
      </c>
      <c r="B3" s="326"/>
      <c r="C3" s="326"/>
      <c r="D3" s="326"/>
      <c r="E3" s="326"/>
      <c r="F3" s="326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</row>
    <row r="4" spans="1:26" s="1" customFormat="1" x14ac:dyDescent="0.2">
      <c r="A4" s="103" t="s">
        <v>1</v>
      </c>
      <c r="B4" s="100"/>
      <c r="C4" s="102"/>
      <c r="D4" s="104" t="s">
        <v>2</v>
      </c>
      <c r="E4" s="105"/>
      <c r="F4" s="3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s="1" customFormat="1" ht="6.75" customHeight="1" x14ac:dyDescent="0.2">
      <c r="A5" s="323"/>
      <c r="B5" s="323"/>
      <c r="C5" s="323"/>
      <c r="D5" s="323"/>
      <c r="E5" s="323"/>
      <c r="F5" s="323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s="107" customFormat="1" x14ac:dyDescent="0.2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s="100" customFormat="1" x14ac:dyDescent="0.2">
      <c r="A7" s="108"/>
      <c r="B7" s="7"/>
      <c r="C7" s="109"/>
      <c r="D7" s="108"/>
      <c r="E7" s="109"/>
      <c r="F7" s="8"/>
    </row>
    <row r="8" spans="1:26" s="100" customFormat="1" x14ac:dyDescent="0.2">
      <c r="A8" s="9" t="s">
        <v>9</v>
      </c>
      <c r="B8" s="10" t="s">
        <v>10</v>
      </c>
      <c r="C8" s="11"/>
      <c r="D8" s="12"/>
      <c r="E8" s="11"/>
      <c r="F8" s="110">
        <f>ROUND(C8*E8,2)</f>
        <v>0</v>
      </c>
    </row>
    <row r="9" spans="1:26" s="100" customFormat="1" x14ac:dyDescent="0.2">
      <c r="A9" s="9"/>
      <c r="B9" s="10"/>
      <c r="C9" s="11"/>
      <c r="D9" s="12"/>
      <c r="E9" s="11"/>
      <c r="F9" s="110">
        <f>ROUND(C9*E9,2)</f>
        <v>0</v>
      </c>
    </row>
    <row r="10" spans="1:26" s="100" customFormat="1" x14ac:dyDescent="0.2">
      <c r="A10" s="13">
        <v>1</v>
      </c>
      <c r="B10" s="10" t="s">
        <v>11</v>
      </c>
      <c r="C10" s="11"/>
      <c r="D10" s="12"/>
      <c r="E10" s="11"/>
      <c r="F10" s="110"/>
    </row>
    <row r="11" spans="1:26" s="327" customFormat="1" ht="25.5" x14ac:dyDescent="0.2">
      <c r="A11" s="328">
        <v>1.1000000000000001</v>
      </c>
      <c r="B11" s="87" t="s">
        <v>719</v>
      </c>
      <c r="C11" s="329">
        <v>25.55</v>
      </c>
      <c r="D11" s="312" t="s">
        <v>32</v>
      </c>
      <c r="E11" s="329"/>
      <c r="F11" s="330">
        <f>ROUND(C11*E11,2)</f>
        <v>0</v>
      </c>
    </row>
    <row r="12" spans="1:26" s="327" customFormat="1" x14ac:dyDescent="0.2">
      <c r="A12" s="328">
        <v>1.2</v>
      </c>
      <c r="B12" s="87" t="s">
        <v>720</v>
      </c>
      <c r="C12" s="329">
        <f>C11*1.4</f>
        <v>35.769999999999996</v>
      </c>
      <c r="D12" s="312" t="s">
        <v>32</v>
      </c>
      <c r="E12" s="329"/>
      <c r="F12" s="330">
        <f>ROUND(C12*E12,2)</f>
        <v>0</v>
      </c>
    </row>
    <row r="13" spans="1:26" s="100" customFormat="1" x14ac:dyDescent="0.2">
      <c r="A13" s="9"/>
      <c r="B13" s="10"/>
      <c r="C13" s="11"/>
      <c r="D13" s="12"/>
      <c r="E13" s="11"/>
      <c r="F13" s="110"/>
    </row>
    <row r="14" spans="1:26" s="100" customFormat="1" x14ac:dyDescent="0.2">
      <c r="A14" s="13">
        <v>2</v>
      </c>
      <c r="B14" s="10" t="s">
        <v>13</v>
      </c>
      <c r="C14" s="11"/>
      <c r="D14" s="12"/>
      <c r="E14" s="11"/>
      <c r="F14" s="110"/>
    </row>
    <row r="15" spans="1:26" s="100" customFormat="1" ht="25.5" x14ac:dyDescent="0.2">
      <c r="A15" s="111">
        <v>2.1</v>
      </c>
      <c r="B15" s="86" t="s">
        <v>14</v>
      </c>
      <c r="C15" s="112">
        <v>5</v>
      </c>
      <c r="D15" s="113" t="s">
        <v>12</v>
      </c>
      <c r="E15" s="112"/>
      <c r="F15" s="110">
        <f t="shared" ref="F15:F22" si="0">ROUND(C15*E15,2)</f>
        <v>0</v>
      </c>
    </row>
    <row r="16" spans="1:26" s="100" customFormat="1" ht="25.5" x14ac:dyDescent="0.2">
      <c r="A16" s="111">
        <v>2.2000000000000002</v>
      </c>
      <c r="B16" s="86" t="s">
        <v>669</v>
      </c>
      <c r="C16" s="112">
        <v>6.1</v>
      </c>
      <c r="D16" s="114" t="s">
        <v>15</v>
      </c>
      <c r="E16" s="115"/>
      <c r="F16" s="110">
        <f t="shared" si="0"/>
        <v>0</v>
      </c>
    </row>
    <row r="17" spans="1:6" s="100" customFormat="1" ht="25.5" x14ac:dyDescent="0.2">
      <c r="A17" s="111">
        <v>2.2999999999999998</v>
      </c>
      <c r="B17" s="86" t="s">
        <v>670</v>
      </c>
      <c r="C17" s="112">
        <v>1</v>
      </c>
      <c r="D17" s="116" t="s">
        <v>12</v>
      </c>
      <c r="E17" s="117"/>
      <c r="F17" s="110">
        <f t="shared" si="0"/>
        <v>0</v>
      </c>
    </row>
    <row r="18" spans="1:6" s="100" customFormat="1" ht="13.5" customHeight="1" x14ac:dyDescent="0.2">
      <c r="A18" s="111">
        <v>2.4</v>
      </c>
      <c r="B18" s="86" t="s">
        <v>671</v>
      </c>
      <c r="C18" s="112">
        <v>1</v>
      </c>
      <c r="D18" s="113" t="s">
        <v>12</v>
      </c>
      <c r="E18" s="112"/>
      <c r="F18" s="110">
        <f t="shared" si="0"/>
        <v>0</v>
      </c>
    </row>
    <row r="19" spans="1:6" s="100" customFormat="1" ht="25.5" x14ac:dyDescent="0.2">
      <c r="A19" s="111">
        <v>2.5</v>
      </c>
      <c r="B19" s="86" t="s">
        <v>672</v>
      </c>
      <c r="C19" s="112">
        <v>1</v>
      </c>
      <c r="D19" s="113" t="s">
        <v>12</v>
      </c>
      <c r="E19" s="112"/>
      <c r="F19" s="110">
        <f t="shared" si="0"/>
        <v>0</v>
      </c>
    </row>
    <row r="20" spans="1:6" s="100" customFormat="1" ht="15" customHeight="1" x14ac:dyDescent="0.2">
      <c r="A20" s="111">
        <v>2.6</v>
      </c>
      <c r="B20" s="86" t="s">
        <v>673</v>
      </c>
      <c r="C20" s="112">
        <v>1</v>
      </c>
      <c r="D20" s="113" t="s">
        <v>12</v>
      </c>
      <c r="E20" s="112"/>
      <c r="F20" s="110">
        <f t="shared" si="0"/>
        <v>0</v>
      </c>
    </row>
    <row r="21" spans="1:6" s="100" customFormat="1" ht="25.5" x14ac:dyDescent="0.2">
      <c r="A21" s="111">
        <v>2.7</v>
      </c>
      <c r="B21" s="86" t="s">
        <v>16</v>
      </c>
      <c r="C21" s="112">
        <v>1</v>
      </c>
      <c r="D21" s="113" t="s">
        <v>12</v>
      </c>
      <c r="E21" s="112"/>
      <c r="F21" s="110">
        <f t="shared" si="0"/>
        <v>0</v>
      </c>
    </row>
    <row r="22" spans="1:6" s="100" customFormat="1" x14ac:dyDescent="0.2">
      <c r="A22" s="111">
        <v>2.8</v>
      </c>
      <c r="B22" s="86" t="s">
        <v>17</v>
      </c>
      <c r="C22" s="112">
        <v>1</v>
      </c>
      <c r="D22" s="113" t="s">
        <v>12</v>
      </c>
      <c r="E22" s="112"/>
      <c r="F22" s="110">
        <f t="shared" si="0"/>
        <v>0</v>
      </c>
    </row>
    <row r="23" spans="1:6" s="100" customFormat="1" x14ac:dyDescent="0.2">
      <c r="A23" s="111"/>
      <c r="B23" s="86"/>
      <c r="C23" s="112"/>
      <c r="D23" s="113"/>
      <c r="E23" s="112"/>
      <c r="F23" s="110"/>
    </row>
    <row r="24" spans="1:6" s="100" customFormat="1" x14ac:dyDescent="0.2">
      <c r="A24" s="111">
        <v>3</v>
      </c>
      <c r="B24" s="87" t="s">
        <v>527</v>
      </c>
      <c r="C24" s="112">
        <v>1</v>
      </c>
      <c r="D24" s="312" t="s">
        <v>12</v>
      </c>
      <c r="E24" s="112"/>
      <c r="F24" s="110">
        <f>ROUND(C24*E24,2)</f>
        <v>0</v>
      </c>
    </row>
    <row r="25" spans="1:6" s="100" customFormat="1" x14ac:dyDescent="0.2">
      <c r="A25" s="108"/>
      <c r="B25" s="14" t="s">
        <v>18</v>
      </c>
      <c r="C25" s="15"/>
      <c r="D25" s="16"/>
      <c r="E25" s="17"/>
      <c r="F25" s="18">
        <f>SUM(F11:F24)</f>
        <v>0</v>
      </c>
    </row>
    <row r="26" spans="1:6" s="100" customFormat="1" x14ac:dyDescent="0.2">
      <c r="A26" s="108"/>
      <c r="B26" s="7"/>
      <c r="C26" s="109"/>
      <c r="D26" s="108"/>
      <c r="E26" s="109"/>
      <c r="F26" s="8"/>
    </row>
    <row r="27" spans="1:6" s="100" customFormat="1" ht="25.5" x14ac:dyDescent="0.2">
      <c r="A27" s="9" t="s">
        <v>19</v>
      </c>
      <c r="B27" s="10" t="s">
        <v>20</v>
      </c>
      <c r="C27" s="13"/>
      <c r="D27" s="19"/>
      <c r="E27" s="118"/>
      <c r="F27" s="110">
        <f>ROUND(C27*E27,2)</f>
        <v>0</v>
      </c>
    </row>
    <row r="28" spans="1:6" s="100" customFormat="1" x14ac:dyDescent="0.2">
      <c r="A28" s="9"/>
      <c r="B28" s="10"/>
      <c r="C28" s="13"/>
      <c r="D28" s="10"/>
      <c r="E28" s="118"/>
      <c r="F28" s="110">
        <f>ROUND(C28*E28,2)</f>
        <v>0</v>
      </c>
    </row>
    <row r="29" spans="1:6" s="100" customFormat="1" ht="25.5" x14ac:dyDescent="0.2">
      <c r="A29" s="13">
        <v>1</v>
      </c>
      <c r="B29" s="10" t="s">
        <v>21</v>
      </c>
      <c r="C29" s="117"/>
      <c r="D29" s="116"/>
      <c r="E29" s="109"/>
      <c r="F29" s="110"/>
    </row>
    <row r="30" spans="1:6" s="327" customFormat="1" x14ac:dyDescent="0.2">
      <c r="A30" s="328">
        <v>1.1000000000000001</v>
      </c>
      <c r="B30" s="87" t="s">
        <v>721</v>
      </c>
      <c r="C30" s="331">
        <v>225.8</v>
      </c>
      <c r="D30" s="332" t="s">
        <v>32</v>
      </c>
      <c r="E30" s="333"/>
      <c r="F30" s="330">
        <f>ROUND(C30*E30,2)</f>
        <v>0</v>
      </c>
    </row>
    <row r="31" spans="1:6" s="327" customFormat="1" x14ac:dyDescent="0.2">
      <c r="A31" s="328">
        <v>1.2</v>
      </c>
      <c r="B31" s="87" t="s">
        <v>722</v>
      </c>
      <c r="C31" s="331">
        <f>C30*1.25</f>
        <v>282.25</v>
      </c>
      <c r="D31" s="332" t="s">
        <v>32</v>
      </c>
      <c r="E31" s="333"/>
      <c r="F31" s="330">
        <f>ROUND(C31*E31,2)</f>
        <v>0</v>
      </c>
    </row>
    <row r="32" spans="1:6" s="100" customFormat="1" x14ac:dyDescent="0.2">
      <c r="A32" s="9"/>
      <c r="B32" s="10"/>
      <c r="C32" s="13"/>
      <c r="D32" s="10"/>
      <c r="E32" s="118"/>
      <c r="F32" s="110"/>
    </row>
    <row r="33" spans="1:6" s="100" customFormat="1" x14ac:dyDescent="0.2">
      <c r="A33" s="13">
        <v>2</v>
      </c>
      <c r="B33" s="10" t="s">
        <v>23</v>
      </c>
      <c r="C33" s="117"/>
      <c r="D33" s="116"/>
      <c r="E33" s="109"/>
      <c r="F33" s="110"/>
    </row>
    <row r="34" spans="1:6" s="100" customFormat="1" ht="25.5" x14ac:dyDescent="0.2">
      <c r="A34" s="13">
        <v>2.1</v>
      </c>
      <c r="B34" s="10" t="s">
        <v>717</v>
      </c>
      <c r="C34" s="20"/>
      <c r="D34" s="116"/>
      <c r="E34" s="109"/>
      <c r="F34" s="110"/>
    </row>
    <row r="35" spans="1:6" s="327" customFormat="1" x14ac:dyDescent="0.2">
      <c r="A35" s="328" t="s">
        <v>24</v>
      </c>
      <c r="B35" s="87" t="s">
        <v>31</v>
      </c>
      <c r="C35" s="88">
        <v>18.05</v>
      </c>
      <c r="D35" s="334" t="s">
        <v>32</v>
      </c>
      <c r="E35" s="335"/>
      <c r="F35" s="330">
        <f t="shared" ref="F35:F38" si="1">ROUND(C35*E35,2)</f>
        <v>0</v>
      </c>
    </row>
    <row r="36" spans="1:6" s="327" customFormat="1" x14ac:dyDescent="0.2">
      <c r="A36" s="328" t="s">
        <v>25</v>
      </c>
      <c r="B36" s="87" t="s">
        <v>34</v>
      </c>
      <c r="C36" s="88">
        <v>36.1</v>
      </c>
      <c r="D36" s="334" t="s">
        <v>32</v>
      </c>
      <c r="E36" s="335"/>
      <c r="F36" s="330">
        <f t="shared" si="1"/>
        <v>0</v>
      </c>
    </row>
    <row r="37" spans="1:6" s="327" customFormat="1" x14ac:dyDescent="0.2">
      <c r="A37" s="328" t="s">
        <v>26</v>
      </c>
      <c r="B37" s="87" t="s">
        <v>36</v>
      </c>
      <c r="C37" s="88">
        <v>54.15</v>
      </c>
      <c r="D37" s="334" t="s">
        <v>32</v>
      </c>
      <c r="E37" s="335"/>
      <c r="F37" s="330">
        <f t="shared" si="1"/>
        <v>0</v>
      </c>
    </row>
    <row r="38" spans="1:6" s="327" customFormat="1" x14ac:dyDescent="0.2">
      <c r="A38" s="328" t="s">
        <v>492</v>
      </c>
      <c r="B38" s="87" t="s">
        <v>38</v>
      </c>
      <c r="C38" s="88">
        <v>72.2</v>
      </c>
      <c r="D38" s="334" t="s">
        <v>32</v>
      </c>
      <c r="E38" s="335"/>
      <c r="F38" s="330">
        <f t="shared" si="1"/>
        <v>0</v>
      </c>
    </row>
    <row r="39" spans="1:6" s="327" customFormat="1" x14ac:dyDescent="0.2">
      <c r="A39" s="336"/>
      <c r="B39" s="337"/>
      <c r="C39" s="338"/>
      <c r="D39" s="337"/>
      <c r="E39" s="339"/>
      <c r="F39" s="330"/>
    </row>
    <row r="40" spans="1:6" s="327" customFormat="1" ht="25.5" x14ac:dyDescent="0.2">
      <c r="A40" s="328">
        <v>2.2000000000000002</v>
      </c>
      <c r="B40" s="87" t="s">
        <v>494</v>
      </c>
      <c r="C40" s="88">
        <v>67.69</v>
      </c>
      <c r="D40" s="334" t="s">
        <v>32</v>
      </c>
      <c r="E40" s="335"/>
      <c r="F40" s="330">
        <f>ROUND(C40*E40,2)</f>
        <v>0</v>
      </c>
    </row>
    <row r="41" spans="1:6" s="327" customFormat="1" x14ac:dyDescent="0.2">
      <c r="A41" s="328"/>
      <c r="B41" s="87"/>
      <c r="C41" s="88"/>
      <c r="D41" s="334"/>
      <c r="E41" s="335"/>
      <c r="F41" s="330"/>
    </row>
    <row r="42" spans="1:6" s="327" customFormat="1" ht="25.5" x14ac:dyDescent="0.2">
      <c r="A42" s="328">
        <v>2.2999999999999998</v>
      </c>
      <c r="B42" s="87" t="s">
        <v>723</v>
      </c>
      <c r="C42" s="88">
        <v>107.17</v>
      </c>
      <c r="D42" s="334" t="s">
        <v>32</v>
      </c>
      <c r="E42" s="335"/>
      <c r="F42" s="330">
        <f>ROUND(C42*E42,2)</f>
        <v>0</v>
      </c>
    </row>
    <row r="43" spans="1:6" s="327" customFormat="1" ht="25.5" x14ac:dyDescent="0.2">
      <c r="A43" s="328">
        <v>2.4</v>
      </c>
      <c r="B43" s="87" t="s">
        <v>724</v>
      </c>
      <c r="C43" s="88">
        <v>91.66</v>
      </c>
      <c r="D43" s="334" t="s">
        <v>32</v>
      </c>
      <c r="E43" s="335"/>
      <c r="F43" s="330">
        <f>ROUND(C43*E43,2)</f>
        <v>0</v>
      </c>
    </row>
    <row r="44" spans="1:6" s="100" customFormat="1" x14ac:dyDescent="0.2">
      <c r="A44" s="9"/>
      <c r="B44" s="10"/>
      <c r="C44" s="13"/>
      <c r="D44" s="10"/>
      <c r="E44" s="118"/>
      <c r="F44" s="110"/>
    </row>
    <row r="45" spans="1:6" s="100" customFormat="1" x14ac:dyDescent="0.2">
      <c r="A45" s="111">
        <v>3</v>
      </c>
      <c r="B45" s="86" t="s">
        <v>27</v>
      </c>
      <c r="C45" s="117">
        <v>1086.21</v>
      </c>
      <c r="D45" s="116" t="s">
        <v>15</v>
      </c>
      <c r="E45" s="109"/>
      <c r="F45" s="110">
        <f>ROUND(C45*E45,2)</f>
        <v>0</v>
      </c>
    </row>
    <row r="46" spans="1:6" s="100" customFormat="1" x14ac:dyDescent="0.2">
      <c r="A46" s="121"/>
      <c r="B46" s="89"/>
      <c r="C46" s="122"/>
      <c r="D46" s="123"/>
      <c r="E46" s="124"/>
      <c r="F46" s="125">
        <f t="shared" ref="F46:F52" si="2">ROUND(C46*E46,2)</f>
        <v>0</v>
      </c>
    </row>
    <row r="47" spans="1:6" s="100" customFormat="1" x14ac:dyDescent="0.2">
      <c r="A47" s="13">
        <v>4</v>
      </c>
      <c r="B47" s="10" t="s">
        <v>28</v>
      </c>
      <c r="C47" s="117"/>
      <c r="D47" s="116"/>
      <c r="E47" s="126"/>
      <c r="F47" s="110">
        <f t="shared" si="2"/>
        <v>0</v>
      </c>
    </row>
    <row r="48" spans="1:6" s="100" customFormat="1" x14ac:dyDescent="0.2">
      <c r="A48" s="13">
        <v>4.0999999999999996</v>
      </c>
      <c r="B48" s="10" t="s">
        <v>29</v>
      </c>
      <c r="C48" s="117"/>
      <c r="D48" s="116"/>
      <c r="E48" s="126"/>
      <c r="F48" s="110">
        <f t="shared" si="2"/>
        <v>0</v>
      </c>
    </row>
    <row r="49" spans="1:6" s="100" customFormat="1" x14ac:dyDescent="0.2">
      <c r="A49" s="119" t="s">
        <v>30</v>
      </c>
      <c r="B49" s="98" t="s">
        <v>31</v>
      </c>
      <c r="C49" s="120">
        <v>120.57</v>
      </c>
      <c r="D49" s="114" t="s">
        <v>32</v>
      </c>
      <c r="E49" s="109"/>
      <c r="F49" s="110">
        <f t="shared" si="2"/>
        <v>0</v>
      </c>
    </row>
    <row r="50" spans="1:6" s="100" customFormat="1" x14ac:dyDescent="0.2">
      <c r="A50" s="119" t="s">
        <v>33</v>
      </c>
      <c r="B50" s="98" t="s">
        <v>34</v>
      </c>
      <c r="C50" s="120">
        <v>241.14</v>
      </c>
      <c r="D50" s="114" t="s">
        <v>32</v>
      </c>
      <c r="E50" s="109"/>
      <c r="F50" s="110">
        <f t="shared" si="2"/>
        <v>0</v>
      </c>
    </row>
    <row r="51" spans="1:6" s="100" customFormat="1" x14ac:dyDescent="0.2">
      <c r="A51" s="119" t="s">
        <v>35</v>
      </c>
      <c r="B51" s="98" t="s">
        <v>36</v>
      </c>
      <c r="C51" s="120">
        <v>361.71</v>
      </c>
      <c r="D51" s="114" t="s">
        <v>32</v>
      </c>
      <c r="E51" s="109"/>
      <c r="F51" s="110">
        <f t="shared" si="2"/>
        <v>0</v>
      </c>
    </row>
    <row r="52" spans="1:6" s="100" customFormat="1" x14ac:dyDescent="0.2">
      <c r="A52" s="119" t="s">
        <v>37</v>
      </c>
      <c r="B52" s="98" t="s">
        <v>38</v>
      </c>
      <c r="C52" s="120">
        <v>482.28</v>
      </c>
      <c r="D52" s="114" t="s">
        <v>32</v>
      </c>
      <c r="E52" s="109"/>
      <c r="F52" s="110">
        <f t="shared" si="2"/>
        <v>0</v>
      </c>
    </row>
    <row r="53" spans="1:6" s="100" customFormat="1" x14ac:dyDescent="0.2">
      <c r="A53" s="111"/>
      <c r="B53" s="86"/>
      <c r="C53" s="117"/>
      <c r="D53" s="116"/>
      <c r="E53" s="126"/>
      <c r="F53" s="110"/>
    </row>
    <row r="54" spans="1:6" s="100" customFormat="1" x14ac:dyDescent="0.2">
      <c r="A54" s="111">
        <v>4.2</v>
      </c>
      <c r="B54" s="86" t="s">
        <v>39</v>
      </c>
      <c r="C54" s="117">
        <v>39.6</v>
      </c>
      <c r="D54" s="116" t="s">
        <v>32</v>
      </c>
      <c r="E54" s="109"/>
      <c r="F54" s="110">
        <f>ROUND(C54*E54,2)</f>
        <v>0</v>
      </c>
    </row>
    <row r="55" spans="1:6" s="100" customFormat="1" ht="25.5" x14ac:dyDescent="0.2">
      <c r="A55" s="111">
        <v>4.3</v>
      </c>
      <c r="B55" s="86" t="s">
        <v>40</v>
      </c>
      <c r="C55" s="117">
        <v>233.75</v>
      </c>
      <c r="D55" s="116" t="s">
        <v>32</v>
      </c>
      <c r="E55" s="109"/>
      <c r="F55" s="110">
        <f>ROUND(C55*E55,2)</f>
        <v>0</v>
      </c>
    </row>
    <row r="56" spans="1:6" s="100" customFormat="1" x14ac:dyDescent="0.2">
      <c r="A56" s="111"/>
      <c r="B56" s="86"/>
      <c r="C56" s="117"/>
      <c r="D56" s="116"/>
      <c r="E56" s="115"/>
      <c r="F56" s="110"/>
    </row>
    <row r="57" spans="1:6" s="100" customFormat="1" x14ac:dyDescent="0.2">
      <c r="A57" s="13">
        <v>4.4000000000000004</v>
      </c>
      <c r="B57" s="10" t="s">
        <v>41</v>
      </c>
      <c r="C57" s="117"/>
      <c r="D57" s="116"/>
      <c r="E57" s="127"/>
      <c r="F57" s="110">
        <f>ROUND(C57*E57,2)</f>
        <v>0</v>
      </c>
    </row>
    <row r="58" spans="1:6" s="100" customFormat="1" x14ac:dyDescent="0.2">
      <c r="A58" s="111" t="s">
        <v>42</v>
      </c>
      <c r="B58" s="87" t="s">
        <v>668</v>
      </c>
      <c r="C58" s="88">
        <v>1387.57</v>
      </c>
      <c r="D58" s="116" t="s">
        <v>43</v>
      </c>
      <c r="E58" s="115"/>
      <c r="F58" s="110">
        <f>ROUND(C58*E58,2)</f>
        <v>0</v>
      </c>
    </row>
    <row r="59" spans="1:6" s="100" customFormat="1" x14ac:dyDescent="0.2">
      <c r="A59" s="111"/>
      <c r="B59" s="86"/>
      <c r="C59" s="117"/>
      <c r="D59" s="116"/>
      <c r="E59" s="128"/>
      <c r="F59" s="110"/>
    </row>
    <row r="60" spans="1:6" s="100" customFormat="1" ht="25.5" x14ac:dyDescent="0.2">
      <c r="A60" s="111">
        <v>4.5</v>
      </c>
      <c r="B60" s="86" t="s">
        <v>647</v>
      </c>
      <c r="C60" s="117">
        <v>393.78199999999998</v>
      </c>
      <c r="D60" s="116" t="s">
        <v>32</v>
      </c>
      <c r="E60" s="129"/>
      <c r="F60" s="110">
        <f>ROUND(C60*E60,2)</f>
        <v>0</v>
      </c>
    </row>
    <row r="61" spans="1:6" s="100" customFormat="1" x14ac:dyDescent="0.2">
      <c r="A61" s="13"/>
      <c r="B61" s="10"/>
      <c r="C61" s="13"/>
      <c r="D61" s="10"/>
      <c r="E61" s="126"/>
      <c r="F61" s="110">
        <f>ROUND(C61*E61,2)</f>
        <v>0</v>
      </c>
    </row>
    <row r="62" spans="1:6" s="100" customFormat="1" x14ac:dyDescent="0.2">
      <c r="A62" s="13">
        <v>5</v>
      </c>
      <c r="B62" s="10" t="s">
        <v>45</v>
      </c>
      <c r="C62" s="117"/>
      <c r="D62" s="116"/>
      <c r="E62" s="126"/>
      <c r="F62" s="110">
        <f>ROUND(C62*E62,2)</f>
        <v>0</v>
      </c>
    </row>
    <row r="63" spans="1:6" s="100" customFormat="1" ht="26.25" customHeight="1" x14ac:dyDescent="0.2">
      <c r="A63" s="130">
        <v>5.0999999999999996</v>
      </c>
      <c r="B63" s="86" t="s">
        <v>674</v>
      </c>
      <c r="C63" s="117">
        <v>646.21</v>
      </c>
      <c r="D63" s="116" t="s">
        <v>15</v>
      </c>
      <c r="E63" s="115"/>
      <c r="F63" s="110">
        <f>ROUND(C63*E63,2)</f>
        <v>0</v>
      </c>
    </row>
    <row r="64" spans="1:6" s="100" customFormat="1" x14ac:dyDescent="0.2">
      <c r="A64" s="130">
        <v>5.2</v>
      </c>
      <c r="B64" s="86" t="s">
        <v>46</v>
      </c>
      <c r="C64" s="117">
        <v>457.6</v>
      </c>
      <c r="D64" s="116" t="s">
        <v>15</v>
      </c>
      <c r="E64" s="115"/>
      <c r="F64" s="110">
        <f>ROUND(C64*E64,2)</f>
        <v>0</v>
      </c>
    </row>
    <row r="65" spans="1:6" s="100" customFormat="1" x14ac:dyDescent="0.2">
      <c r="A65" s="130"/>
      <c r="B65" s="86"/>
      <c r="C65" s="117"/>
      <c r="D65" s="116"/>
      <c r="E65" s="115"/>
      <c r="F65" s="110"/>
    </row>
    <row r="66" spans="1:6" s="100" customFormat="1" x14ac:dyDescent="0.2">
      <c r="A66" s="13">
        <v>6</v>
      </c>
      <c r="B66" s="10" t="s">
        <v>47</v>
      </c>
      <c r="C66" s="117"/>
      <c r="D66" s="116"/>
      <c r="E66" s="126"/>
      <c r="F66" s="110">
        <f t="shared" ref="F66:F86" si="3">ROUND(C66*E66,2)</f>
        <v>0</v>
      </c>
    </row>
    <row r="67" spans="1:6" s="100" customFormat="1" ht="25.5" customHeight="1" x14ac:dyDescent="0.2">
      <c r="A67" s="130">
        <v>6.1</v>
      </c>
      <c r="B67" s="86" t="s">
        <v>674</v>
      </c>
      <c r="C67" s="117">
        <v>646.21</v>
      </c>
      <c r="D67" s="114" t="s">
        <v>15</v>
      </c>
      <c r="E67" s="119"/>
      <c r="F67" s="110">
        <f t="shared" si="3"/>
        <v>0</v>
      </c>
    </row>
    <row r="68" spans="1:6" s="100" customFormat="1" x14ac:dyDescent="0.2">
      <c r="A68" s="130">
        <v>6.2</v>
      </c>
      <c r="B68" s="86" t="s">
        <v>46</v>
      </c>
      <c r="C68" s="117">
        <v>457.6</v>
      </c>
      <c r="D68" s="116" t="s">
        <v>15</v>
      </c>
      <c r="E68" s="115"/>
      <c r="F68" s="110">
        <f t="shared" si="3"/>
        <v>0</v>
      </c>
    </row>
    <row r="69" spans="1:6" s="100" customFormat="1" x14ac:dyDescent="0.2">
      <c r="A69" s="13"/>
      <c r="B69" s="10"/>
      <c r="C69" s="13"/>
      <c r="D69" s="10"/>
      <c r="E69" s="126"/>
      <c r="F69" s="110">
        <f t="shared" si="3"/>
        <v>0</v>
      </c>
    </row>
    <row r="70" spans="1:6" s="100" customFormat="1" x14ac:dyDescent="0.2">
      <c r="A70" s="13">
        <v>7</v>
      </c>
      <c r="B70" s="10" t="s">
        <v>48</v>
      </c>
      <c r="C70" s="117"/>
      <c r="D70" s="116"/>
      <c r="E70" s="126"/>
      <c r="F70" s="110">
        <f t="shared" si="3"/>
        <v>0</v>
      </c>
    </row>
    <row r="71" spans="1:6" s="100" customFormat="1" ht="25.5" x14ac:dyDescent="0.2">
      <c r="A71" s="111">
        <v>7.1</v>
      </c>
      <c r="B71" s="86" t="s">
        <v>675</v>
      </c>
      <c r="C71" s="117">
        <v>2</v>
      </c>
      <c r="D71" s="116" t="s">
        <v>12</v>
      </c>
      <c r="E71" s="117"/>
      <c r="F71" s="110">
        <f t="shared" si="3"/>
        <v>0</v>
      </c>
    </row>
    <row r="72" spans="1:6" s="100" customFormat="1" ht="25.5" x14ac:dyDescent="0.2">
      <c r="A72" s="111">
        <v>7.2</v>
      </c>
      <c r="B72" s="86" t="s">
        <v>676</v>
      </c>
      <c r="C72" s="117">
        <v>2</v>
      </c>
      <c r="D72" s="116" t="s">
        <v>12</v>
      </c>
      <c r="E72" s="117"/>
      <c r="F72" s="110">
        <f t="shared" si="3"/>
        <v>0</v>
      </c>
    </row>
    <row r="73" spans="1:6" s="100" customFormat="1" ht="25.5" x14ac:dyDescent="0.2">
      <c r="A73" s="111">
        <v>7.3</v>
      </c>
      <c r="B73" s="86" t="s">
        <v>677</v>
      </c>
      <c r="C73" s="117">
        <v>2</v>
      </c>
      <c r="D73" s="116" t="s">
        <v>12</v>
      </c>
      <c r="E73" s="117"/>
      <c r="F73" s="110">
        <f t="shared" si="3"/>
        <v>0</v>
      </c>
    </row>
    <row r="74" spans="1:6" s="100" customFormat="1" ht="25.5" x14ac:dyDescent="0.2">
      <c r="A74" s="111">
        <v>7.4</v>
      </c>
      <c r="B74" s="86" t="s">
        <v>678</v>
      </c>
      <c r="C74" s="117">
        <v>1</v>
      </c>
      <c r="D74" s="116" t="s">
        <v>12</v>
      </c>
      <c r="E74" s="117"/>
      <c r="F74" s="110">
        <f t="shared" si="3"/>
        <v>0</v>
      </c>
    </row>
    <row r="75" spans="1:6" s="100" customFormat="1" ht="25.5" x14ac:dyDescent="0.2">
      <c r="A75" s="111">
        <v>7.5</v>
      </c>
      <c r="B75" s="86" t="s">
        <v>679</v>
      </c>
      <c r="C75" s="117">
        <v>10</v>
      </c>
      <c r="D75" s="116" t="s">
        <v>12</v>
      </c>
      <c r="E75" s="117"/>
      <c r="F75" s="110">
        <f t="shared" si="3"/>
        <v>0</v>
      </c>
    </row>
    <row r="76" spans="1:6" s="100" customFormat="1" ht="25.5" x14ac:dyDescent="0.2">
      <c r="A76" s="111">
        <v>7.6</v>
      </c>
      <c r="B76" s="86" t="s">
        <v>680</v>
      </c>
      <c r="C76" s="117">
        <v>3</v>
      </c>
      <c r="D76" s="116" t="s">
        <v>12</v>
      </c>
      <c r="E76" s="117"/>
      <c r="F76" s="110">
        <f t="shared" si="3"/>
        <v>0</v>
      </c>
    </row>
    <row r="77" spans="1:6" s="100" customFormat="1" ht="25.5" x14ac:dyDescent="0.2">
      <c r="A77" s="111">
        <v>7.7</v>
      </c>
      <c r="B77" s="86" t="s">
        <v>681</v>
      </c>
      <c r="C77" s="117">
        <v>1</v>
      </c>
      <c r="D77" s="116" t="s">
        <v>12</v>
      </c>
      <c r="E77" s="117"/>
      <c r="F77" s="110">
        <f t="shared" si="3"/>
        <v>0</v>
      </c>
    </row>
    <row r="78" spans="1:6" s="100" customFormat="1" ht="25.5" x14ac:dyDescent="0.2">
      <c r="A78" s="111">
        <v>7.8</v>
      </c>
      <c r="B78" s="86" t="s">
        <v>682</v>
      </c>
      <c r="C78" s="117">
        <v>10</v>
      </c>
      <c r="D78" s="116" t="s">
        <v>12</v>
      </c>
      <c r="E78" s="117"/>
      <c r="F78" s="110">
        <f t="shared" si="3"/>
        <v>0</v>
      </c>
    </row>
    <row r="79" spans="1:6" s="100" customFormat="1" ht="25.5" x14ac:dyDescent="0.2">
      <c r="A79" s="111">
        <v>7.9</v>
      </c>
      <c r="B79" s="86" t="s">
        <v>683</v>
      </c>
      <c r="C79" s="117">
        <v>1</v>
      </c>
      <c r="D79" s="116" t="s">
        <v>12</v>
      </c>
      <c r="E79" s="117"/>
      <c r="F79" s="110">
        <f t="shared" si="3"/>
        <v>0</v>
      </c>
    </row>
    <row r="80" spans="1:6" s="100" customFormat="1" ht="25.5" x14ac:dyDescent="0.2">
      <c r="A80" s="131">
        <v>7.1</v>
      </c>
      <c r="B80" s="86" t="s">
        <v>684</v>
      </c>
      <c r="C80" s="117">
        <v>8</v>
      </c>
      <c r="D80" s="116" t="s">
        <v>12</v>
      </c>
      <c r="E80" s="117"/>
      <c r="F80" s="110">
        <f t="shared" si="3"/>
        <v>0</v>
      </c>
    </row>
    <row r="81" spans="1:6" s="100" customFormat="1" ht="25.5" x14ac:dyDescent="0.2">
      <c r="A81" s="111">
        <v>7.11</v>
      </c>
      <c r="B81" s="86" t="s">
        <v>685</v>
      </c>
      <c r="C81" s="117">
        <v>5</v>
      </c>
      <c r="D81" s="116" t="s">
        <v>12</v>
      </c>
      <c r="E81" s="117"/>
      <c r="F81" s="110">
        <f t="shared" si="3"/>
        <v>0</v>
      </c>
    </row>
    <row r="82" spans="1:6" s="100" customFormat="1" ht="25.5" x14ac:dyDescent="0.2">
      <c r="A82" s="131">
        <v>7.12</v>
      </c>
      <c r="B82" s="86" t="s">
        <v>686</v>
      </c>
      <c r="C82" s="117">
        <v>8</v>
      </c>
      <c r="D82" s="116" t="s">
        <v>12</v>
      </c>
      <c r="E82" s="117"/>
      <c r="F82" s="110">
        <f t="shared" si="3"/>
        <v>0</v>
      </c>
    </row>
    <row r="83" spans="1:6" s="100" customFormat="1" ht="38.25" x14ac:dyDescent="0.2">
      <c r="A83" s="121">
        <v>7.13</v>
      </c>
      <c r="B83" s="89" t="s">
        <v>687</v>
      </c>
      <c r="C83" s="122">
        <v>53</v>
      </c>
      <c r="D83" s="123" t="s">
        <v>12</v>
      </c>
      <c r="E83" s="132"/>
      <c r="F83" s="125">
        <f t="shared" si="3"/>
        <v>0</v>
      </c>
    </row>
    <row r="84" spans="1:6" s="100" customFormat="1" ht="51" x14ac:dyDescent="0.2">
      <c r="A84" s="131">
        <v>7.14</v>
      </c>
      <c r="B84" s="86" t="s">
        <v>49</v>
      </c>
      <c r="C84" s="133">
        <v>104</v>
      </c>
      <c r="D84" s="134" t="s">
        <v>12</v>
      </c>
      <c r="E84" s="135"/>
      <c r="F84" s="136">
        <f t="shared" si="3"/>
        <v>0</v>
      </c>
    </row>
    <row r="85" spans="1:6" s="100" customFormat="1" ht="25.5" x14ac:dyDescent="0.2">
      <c r="A85" s="111">
        <v>7.15</v>
      </c>
      <c r="B85" s="86" t="s">
        <v>50</v>
      </c>
      <c r="C85" s="117">
        <v>40</v>
      </c>
      <c r="D85" s="116" t="s">
        <v>12</v>
      </c>
      <c r="E85" s="117"/>
      <c r="F85" s="110">
        <f t="shared" si="3"/>
        <v>0</v>
      </c>
    </row>
    <row r="86" spans="1:6" s="100" customFormat="1" x14ac:dyDescent="0.2">
      <c r="A86" s="131">
        <v>7.16</v>
      </c>
      <c r="B86" s="86" t="s">
        <v>51</v>
      </c>
      <c r="C86" s="117">
        <v>13</v>
      </c>
      <c r="D86" s="116" t="s">
        <v>12</v>
      </c>
      <c r="E86" s="117"/>
      <c r="F86" s="110">
        <f t="shared" si="3"/>
        <v>0</v>
      </c>
    </row>
    <row r="87" spans="1:6" s="100" customFormat="1" x14ac:dyDescent="0.2">
      <c r="A87" s="111"/>
      <c r="B87" s="86"/>
      <c r="C87" s="117"/>
      <c r="D87" s="116"/>
      <c r="E87" s="126"/>
      <c r="F87" s="110"/>
    </row>
    <row r="88" spans="1:6" s="100" customFormat="1" x14ac:dyDescent="0.2">
      <c r="A88" s="13">
        <v>8</v>
      </c>
      <c r="B88" s="10" t="s">
        <v>52</v>
      </c>
      <c r="C88" s="117"/>
      <c r="D88" s="116"/>
      <c r="E88" s="126"/>
      <c r="F88" s="110">
        <f>ROUND(C88*E88,2)</f>
        <v>0</v>
      </c>
    </row>
    <row r="89" spans="1:6" s="100" customFormat="1" x14ac:dyDescent="0.2">
      <c r="A89" s="111">
        <v>8.1</v>
      </c>
      <c r="B89" s="86" t="s">
        <v>53</v>
      </c>
      <c r="C89" s="117">
        <v>19</v>
      </c>
      <c r="D89" s="116" t="s">
        <v>12</v>
      </c>
      <c r="E89" s="117"/>
      <c r="F89" s="110">
        <f>ROUND(C89*E89,2)</f>
        <v>0</v>
      </c>
    </row>
    <row r="90" spans="1:6" s="100" customFormat="1" x14ac:dyDescent="0.2">
      <c r="A90" s="111">
        <v>8.1999999999999993</v>
      </c>
      <c r="B90" s="86" t="s">
        <v>54</v>
      </c>
      <c r="C90" s="117">
        <v>19</v>
      </c>
      <c r="D90" s="116" t="s">
        <v>12</v>
      </c>
      <c r="E90" s="137"/>
      <c r="F90" s="110">
        <f>ROUND(C90*E90,2)</f>
        <v>0</v>
      </c>
    </row>
    <row r="91" spans="1:6" s="100" customFormat="1" x14ac:dyDescent="0.2">
      <c r="A91" s="111"/>
      <c r="B91" s="86"/>
      <c r="C91" s="117"/>
      <c r="D91" s="116"/>
      <c r="E91" s="117"/>
      <c r="F91" s="110"/>
    </row>
    <row r="92" spans="1:6" s="100" customFormat="1" x14ac:dyDescent="0.2">
      <c r="A92" s="13">
        <v>10</v>
      </c>
      <c r="B92" s="10" t="s">
        <v>55</v>
      </c>
      <c r="C92" s="117"/>
      <c r="D92" s="116"/>
      <c r="E92" s="117"/>
      <c r="F92" s="110">
        <f t="shared" ref="F92:F111" si="4">ROUND(C92*E92,2)</f>
        <v>0</v>
      </c>
    </row>
    <row r="93" spans="1:6" s="100" customFormat="1" ht="51" x14ac:dyDescent="0.2">
      <c r="A93" s="111">
        <v>10.1</v>
      </c>
      <c r="B93" s="86" t="s">
        <v>56</v>
      </c>
      <c r="C93" s="117">
        <v>9</v>
      </c>
      <c r="D93" s="116" t="s">
        <v>12</v>
      </c>
      <c r="E93" s="117"/>
      <c r="F93" s="110">
        <f t="shared" si="4"/>
        <v>0</v>
      </c>
    </row>
    <row r="94" spans="1:6" s="100" customFormat="1" ht="51" x14ac:dyDescent="0.2">
      <c r="A94" s="111">
        <v>10.199999999999999</v>
      </c>
      <c r="B94" s="86" t="s">
        <v>57</v>
      </c>
      <c r="C94" s="117">
        <v>1</v>
      </c>
      <c r="D94" s="116" t="s">
        <v>12</v>
      </c>
      <c r="E94" s="117"/>
      <c r="F94" s="110">
        <f t="shared" si="4"/>
        <v>0</v>
      </c>
    </row>
    <row r="95" spans="1:6" s="100" customFormat="1" ht="51" x14ac:dyDescent="0.2">
      <c r="A95" s="111">
        <v>10.3</v>
      </c>
      <c r="B95" s="86" t="s">
        <v>58</v>
      </c>
      <c r="C95" s="117">
        <v>1</v>
      </c>
      <c r="D95" s="116" t="s">
        <v>12</v>
      </c>
      <c r="E95" s="117"/>
      <c r="F95" s="110">
        <f t="shared" si="4"/>
        <v>0</v>
      </c>
    </row>
    <row r="96" spans="1:6" s="100" customFormat="1" ht="63.75" x14ac:dyDescent="0.2">
      <c r="A96" s="111">
        <v>10.4</v>
      </c>
      <c r="B96" s="86" t="s">
        <v>59</v>
      </c>
      <c r="C96" s="117">
        <v>1</v>
      </c>
      <c r="D96" s="116" t="s">
        <v>12</v>
      </c>
      <c r="E96" s="117"/>
      <c r="F96" s="110">
        <f t="shared" si="4"/>
        <v>0</v>
      </c>
    </row>
    <row r="97" spans="1:6" s="100" customFormat="1" ht="63.75" x14ac:dyDescent="0.2">
      <c r="A97" s="111">
        <v>10.5</v>
      </c>
      <c r="B97" s="86" t="s">
        <v>60</v>
      </c>
      <c r="C97" s="117">
        <v>9</v>
      </c>
      <c r="D97" s="116" t="s">
        <v>12</v>
      </c>
      <c r="E97" s="117"/>
      <c r="F97" s="110">
        <f t="shared" si="4"/>
        <v>0</v>
      </c>
    </row>
    <row r="98" spans="1:6" s="100" customFormat="1" ht="63.75" x14ac:dyDescent="0.2">
      <c r="A98" s="111">
        <v>10.6</v>
      </c>
      <c r="B98" s="86" t="s">
        <v>61</v>
      </c>
      <c r="C98" s="117">
        <v>1</v>
      </c>
      <c r="D98" s="116" t="s">
        <v>12</v>
      </c>
      <c r="E98" s="117"/>
      <c r="F98" s="110">
        <f t="shared" si="4"/>
        <v>0</v>
      </c>
    </row>
    <row r="99" spans="1:6" s="100" customFormat="1" ht="25.5" x14ac:dyDescent="0.2">
      <c r="A99" s="111">
        <v>10.7</v>
      </c>
      <c r="B99" s="86" t="s">
        <v>648</v>
      </c>
      <c r="C99" s="117">
        <v>10</v>
      </c>
      <c r="D99" s="116" t="s">
        <v>12</v>
      </c>
      <c r="E99" s="117"/>
      <c r="F99" s="110">
        <f t="shared" si="4"/>
        <v>0</v>
      </c>
    </row>
    <row r="100" spans="1:6" s="100" customFormat="1" ht="25.5" x14ac:dyDescent="0.2">
      <c r="A100" s="111">
        <v>10.8</v>
      </c>
      <c r="B100" s="86" t="s">
        <v>649</v>
      </c>
      <c r="C100" s="117">
        <v>1</v>
      </c>
      <c r="D100" s="116" t="s">
        <v>12</v>
      </c>
      <c r="E100" s="117"/>
      <c r="F100" s="110">
        <f t="shared" si="4"/>
        <v>0</v>
      </c>
    </row>
    <row r="101" spans="1:6" s="100" customFormat="1" ht="25.5" x14ac:dyDescent="0.2">
      <c r="A101" s="111">
        <v>10.9</v>
      </c>
      <c r="B101" s="86" t="s">
        <v>63</v>
      </c>
      <c r="C101" s="117">
        <v>10</v>
      </c>
      <c r="D101" s="116" t="s">
        <v>12</v>
      </c>
      <c r="E101" s="117"/>
      <c r="F101" s="110">
        <f t="shared" si="4"/>
        <v>0</v>
      </c>
    </row>
    <row r="102" spans="1:6" s="100" customFormat="1" x14ac:dyDescent="0.2">
      <c r="A102" s="116"/>
      <c r="B102" s="86"/>
      <c r="C102" s="117"/>
      <c r="D102" s="116"/>
      <c r="E102" s="138"/>
      <c r="F102" s="110">
        <f t="shared" si="4"/>
        <v>0</v>
      </c>
    </row>
    <row r="103" spans="1:6" s="100" customFormat="1" x14ac:dyDescent="0.2">
      <c r="A103" s="13">
        <v>11</v>
      </c>
      <c r="B103" s="10" t="s">
        <v>64</v>
      </c>
      <c r="C103" s="117"/>
      <c r="D103" s="116"/>
      <c r="E103" s="117"/>
      <c r="F103" s="110">
        <f t="shared" si="4"/>
        <v>0</v>
      </c>
    </row>
    <row r="104" spans="1:6" s="100" customFormat="1" x14ac:dyDescent="0.2">
      <c r="A104" s="111">
        <v>11.1</v>
      </c>
      <c r="B104" s="86" t="s">
        <v>65</v>
      </c>
      <c r="C104" s="117">
        <v>48</v>
      </c>
      <c r="D104" s="116" t="s">
        <v>22</v>
      </c>
      <c r="E104" s="117"/>
      <c r="F104" s="110">
        <f t="shared" si="4"/>
        <v>0</v>
      </c>
    </row>
    <row r="105" spans="1:6" s="100" customFormat="1" x14ac:dyDescent="0.2">
      <c r="A105" s="111">
        <v>11.2</v>
      </c>
      <c r="B105" s="86" t="s">
        <v>66</v>
      </c>
      <c r="C105" s="117">
        <v>48</v>
      </c>
      <c r="D105" s="116" t="s">
        <v>22</v>
      </c>
      <c r="E105" s="117"/>
      <c r="F105" s="110">
        <f t="shared" si="4"/>
        <v>0</v>
      </c>
    </row>
    <row r="106" spans="1:6" s="100" customFormat="1" x14ac:dyDescent="0.2">
      <c r="A106" s="116"/>
      <c r="B106" s="86"/>
      <c r="C106" s="117"/>
      <c r="D106" s="116"/>
      <c r="E106" s="138"/>
      <c r="F106" s="110">
        <f t="shared" si="4"/>
        <v>0</v>
      </c>
    </row>
    <row r="107" spans="1:6" s="100" customFormat="1" x14ac:dyDescent="0.2">
      <c r="A107" s="21">
        <v>12</v>
      </c>
      <c r="B107" s="22" t="s">
        <v>67</v>
      </c>
      <c r="C107" s="23"/>
      <c r="D107" s="16"/>
      <c r="E107" s="17"/>
      <c r="F107" s="110">
        <f t="shared" si="4"/>
        <v>0</v>
      </c>
    </row>
    <row r="108" spans="1:6" s="100" customFormat="1" x14ac:dyDescent="0.2">
      <c r="A108" s="130">
        <v>12.1</v>
      </c>
      <c r="B108" s="127" t="s">
        <v>68</v>
      </c>
      <c r="C108" s="251">
        <v>300</v>
      </c>
      <c r="D108" s="139" t="s">
        <v>15</v>
      </c>
      <c r="E108" s="140"/>
      <c r="F108" s="110">
        <f t="shared" si="4"/>
        <v>0</v>
      </c>
    </row>
    <row r="109" spans="1:6" s="100" customFormat="1" x14ac:dyDescent="0.2">
      <c r="A109" s="141"/>
      <c r="B109" s="75"/>
      <c r="C109" s="76"/>
      <c r="D109" s="77"/>
      <c r="E109" s="78"/>
      <c r="F109" s="125">
        <f t="shared" si="4"/>
        <v>0</v>
      </c>
    </row>
    <row r="110" spans="1:6" s="100" customFormat="1" x14ac:dyDescent="0.2">
      <c r="A110" s="21">
        <v>13</v>
      </c>
      <c r="B110" s="19" t="s">
        <v>69</v>
      </c>
      <c r="C110" s="23"/>
      <c r="D110" s="16"/>
      <c r="E110" s="17"/>
      <c r="F110" s="110">
        <f t="shared" si="4"/>
        <v>0</v>
      </c>
    </row>
    <row r="111" spans="1:6" s="100" customFormat="1" ht="25.5" x14ac:dyDescent="0.2">
      <c r="A111" s="130">
        <v>13.1</v>
      </c>
      <c r="B111" s="127" t="s">
        <v>70</v>
      </c>
      <c r="C111" s="108">
        <v>952.56</v>
      </c>
      <c r="D111" s="139" t="s">
        <v>71</v>
      </c>
      <c r="E111" s="142"/>
      <c r="F111" s="110">
        <f t="shared" si="4"/>
        <v>0</v>
      </c>
    </row>
    <row r="112" spans="1:6" s="100" customFormat="1" x14ac:dyDescent="0.2">
      <c r="A112" s="130"/>
      <c r="B112" s="127"/>
      <c r="C112" s="108"/>
      <c r="D112" s="139"/>
      <c r="E112" s="142"/>
      <c r="F112" s="110"/>
    </row>
    <row r="113" spans="1:6" s="100" customFormat="1" ht="25.5" x14ac:dyDescent="0.2">
      <c r="A113" s="143">
        <v>14</v>
      </c>
      <c r="B113" s="144" t="s">
        <v>72</v>
      </c>
      <c r="C113" s="108">
        <v>646.21</v>
      </c>
      <c r="D113" s="139" t="s">
        <v>15</v>
      </c>
      <c r="E113" s="142"/>
      <c r="F113" s="110">
        <f>ROUND(C113*E113,2)</f>
        <v>0</v>
      </c>
    </row>
    <row r="114" spans="1:6" s="100" customFormat="1" x14ac:dyDescent="0.2">
      <c r="A114" s="9"/>
      <c r="B114" s="9" t="s">
        <v>73</v>
      </c>
      <c r="C114" s="20"/>
      <c r="D114" s="9"/>
      <c r="E114" s="24"/>
      <c r="F114" s="25">
        <f>SUM(F30:F113)</f>
        <v>0</v>
      </c>
    </row>
    <row r="115" spans="1:6" s="100" customFormat="1" x14ac:dyDescent="0.2">
      <c r="A115" s="108"/>
      <c r="B115" s="7"/>
      <c r="C115" s="109"/>
      <c r="D115" s="108"/>
      <c r="E115" s="109"/>
      <c r="F115" s="8"/>
    </row>
    <row r="116" spans="1:6" s="100" customFormat="1" x14ac:dyDescent="0.2">
      <c r="A116" s="7" t="s">
        <v>74</v>
      </c>
      <c r="B116" s="26" t="s">
        <v>75</v>
      </c>
      <c r="C116" s="20"/>
      <c r="D116" s="27"/>
      <c r="E116" s="20"/>
      <c r="F116" s="27"/>
    </row>
    <row r="117" spans="1:6" s="100" customFormat="1" x14ac:dyDescent="0.2">
      <c r="A117" s="7"/>
      <c r="B117" s="26"/>
      <c r="C117" s="20"/>
      <c r="D117" s="27"/>
      <c r="E117" s="20"/>
      <c r="F117" s="27"/>
    </row>
    <row r="118" spans="1:6" s="100" customFormat="1" x14ac:dyDescent="0.2">
      <c r="A118" s="28">
        <v>1</v>
      </c>
      <c r="B118" s="29" t="s">
        <v>76</v>
      </c>
      <c r="C118" s="145"/>
      <c r="D118" s="146"/>
      <c r="E118" s="145"/>
      <c r="F118" s="147"/>
    </row>
    <row r="119" spans="1:6" s="152" customFormat="1" x14ac:dyDescent="0.2">
      <c r="A119" s="148">
        <v>1.1000000000000001</v>
      </c>
      <c r="B119" s="74" t="s">
        <v>77</v>
      </c>
      <c r="C119" s="149">
        <v>3</v>
      </c>
      <c r="D119" s="150" t="s">
        <v>78</v>
      </c>
      <c r="E119" s="149"/>
      <c r="F119" s="151">
        <f t="shared" ref="F119:F191" si="5">+E119*C119</f>
        <v>0</v>
      </c>
    </row>
    <row r="120" spans="1:6" s="152" customFormat="1" x14ac:dyDescent="0.2">
      <c r="A120" s="148"/>
      <c r="B120" s="74"/>
      <c r="C120" s="149"/>
      <c r="D120" s="150"/>
      <c r="E120" s="149"/>
      <c r="F120" s="151">
        <f t="shared" si="5"/>
        <v>0</v>
      </c>
    </row>
    <row r="121" spans="1:6" s="152" customFormat="1" x14ac:dyDescent="0.2">
      <c r="A121" s="30">
        <v>2</v>
      </c>
      <c r="B121" s="31" t="s">
        <v>28</v>
      </c>
      <c r="C121" s="153"/>
      <c r="D121" s="153"/>
      <c r="E121" s="153"/>
      <c r="F121" s="151">
        <f t="shared" si="5"/>
        <v>0</v>
      </c>
    </row>
    <row r="122" spans="1:6" s="152" customFormat="1" x14ac:dyDescent="0.2">
      <c r="A122" s="30"/>
      <c r="B122" s="31"/>
      <c r="C122" s="153"/>
      <c r="D122" s="153"/>
      <c r="E122" s="153"/>
      <c r="F122" s="151"/>
    </row>
    <row r="123" spans="1:6" s="162" customFormat="1" x14ac:dyDescent="0.2">
      <c r="A123" s="315">
        <v>2.1</v>
      </c>
      <c r="B123" s="316" t="s">
        <v>725</v>
      </c>
      <c r="C123" s="317">
        <v>1525.8</v>
      </c>
      <c r="D123" s="317" t="s">
        <v>32</v>
      </c>
      <c r="E123" s="317"/>
      <c r="F123" s="318">
        <f>+E123*C123</f>
        <v>0</v>
      </c>
    </row>
    <row r="124" spans="1:6" s="152" customFormat="1" x14ac:dyDescent="0.2">
      <c r="A124" s="315"/>
      <c r="B124" s="316"/>
      <c r="C124" s="317"/>
      <c r="D124" s="317"/>
      <c r="E124" s="317"/>
      <c r="F124" s="318"/>
    </row>
    <row r="125" spans="1:6" s="162" customFormat="1" x14ac:dyDescent="0.2">
      <c r="A125" s="340">
        <v>2.2000000000000002</v>
      </c>
      <c r="B125" s="341" t="s">
        <v>727</v>
      </c>
      <c r="C125" s="317"/>
      <c r="D125" s="317"/>
      <c r="E125" s="317"/>
      <c r="F125" s="318"/>
    </row>
    <row r="126" spans="1:6" s="162" customFormat="1" x14ac:dyDescent="0.2">
      <c r="A126" s="342" t="s">
        <v>728</v>
      </c>
      <c r="B126" s="343" t="s">
        <v>31</v>
      </c>
      <c r="C126" s="331">
        <f>2750.95*0.1</f>
        <v>275.09499999999997</v>
      </c>
      <c r="D126" s="332" t="s">
        <v>32</v>
      </c>
      <c r="E126" s="333"/>
      <c r="F126" s="330">
        <f t="shared" ref="F126:F129" si="6">ROUND(C126*E126,2)</f>
        <v>0</v>
      </c>
    </row>
    <row r="127" spans="1:6" s="162" customFormat="1" x14ac:dyDescent="0.2">
      <c r="A127" s="342" t="s">
        <v>729</v>
      </c>
      <c r="B127" s="343" t="s">
        <v>34</v>
      </c>
      <c r="C127" s="331">
        <f>2750.95*0.2</f>
        <v>550.18999999999994</v>
      </c>
      <c r="D127" s="332" t="s">
        <v>32</v>
      </c>
      <c r="E127" s="333"/>
      <c r="F127" s="330">
        <f t="shared" si="6"/>
        <v>0</v>
      </c>
    </row>
    <row r="128" spans="1:6" s="162" customFormat="1" x14ac:dyDescent="0.2">
      <c r="A128" s="342" t="s">
        <v>730</v>
      </c>
      <c r="B128" s="343" t="s">
        <v>36</v>
      </c>
      <c r="C128" s="331">
        <f>2750.95*0.3</f>
        <v>825.28499999999997</v>
      </c>
      <c r="D128" s="332" t="s">
        <v>32</v>
      </c>
      <c r="E128" s="333"/>
      <c r="F128" s="330">
        <f t="shared" si="6"/>
        <v>0</v>
      </c>
    </row>
    <row r="129" spans="1:6" s="162" customFormat="1" x14ac:dyDescent="0.2">
      <c r="A129" s="342" t="s">
        <v>731</v>
      </c>
      <c r="B129" s="343" t="s">
        <v>38</v>
      </c>
      <c r="C129" s="331">
        <f>2750.95*0.4</f>
        <v>1100.3799999999999</v>
      </c>
      <c r="D129" s="332" t="s">
        <v>32</v>
      </c>
      <c r="E129" s="333"/>
      <c r="F129" s="330">
        <f t="shared" si="6"/>
        <v>0</v>
      </c>
    </row>
    <row r="130" spans="1:6" s="152" customFormat="1" x14ac:dyDescent="0.2">
      <c r="A130" s="319"/>
      <c r="B130" s="320"/>
      <c r="C130" s="321"/>
      <c r="D130" s="321"/>
      <c r="E130" s="321"/>
      <c r="F130" s="322"/>
    </row>
    <row r="131" spans="1:6" s="162" customFormat="1" x14ac:dyDescent="0.2">
      <c r="A131" s="328">
        <v>2.2999999999999998</v>
      </c>
      <c r="B131" s="87" t="s">
        <v>726</v>
      </c>
      <c r="C131" s="88">
        <f>(C126*1.25+C127)*1.25</f>
        <v>1117.5734375</v>
      </c>
      <c r="D131" s="334" t="s">
        <v>32</v>
      </c>
      <c r="E131" s="335"/>
      <c r="F131" s="330">
        <f>ROUND(C131*E131,2)</f>
        <v>0</v>
      </c>
    </row>
    <row r="132" spans="1:6" s="162" customFormat="1" ht="25.5" x14ac:dyDescent="0.2">
      <c r="A132" s="328">
        <v>2.4</v>
      </c>
      <c r="B132" s="87" t="s">
        <v>723</v>
      </c>
      <c r="C132" s="88">
        <f>C131*0.95</f>
        <v>1061.6947656249999</v>
      </c>
      <c r="D132" s="334" t="s">
        <v>32</v>
      </c>
      <c r="E132" s="335"/>
      <c r="F132" s="330">
        <f>ROUND(C132*E132,2)</f>
        <v>0</v>
      </c>
    </row>
    <row r="133" spans="1:6" s="162" customFormat="1" ht="25.5" x14ac:dyDescent="0.2">
      <c r="A133" s="328">
        <v>2.5</v>
      </c>
      <c r="B133" s="87" t="s">
        <v>724</v>
      </c>
      <c r="C133" s="88">
        <f>(C131)+C123*1.25</f>
        <v>3024.8234375000002</v>
      </c>
      <c r="D133" s="334" t="s">
        <v>32</v>
      </c>
      <c r="E133" s="335"/>
      <c r="F133" s="330">
        <f>ROUND(C133*E133,2)</f>
        <v>0</v>
      </c>
    </row>
    <row r="134" spans="1:6" s="152" customFormat="1" x14ac:dyDescent="0.2">
      <c r="A134" s="154"/>
      <c r="B134" s="155"/>
      <c r="C134" s="153"/>
      <c r="D134" s="156"/>
      <c r="E134" s="153"/>
      <c r="F134" s="151"/>
    </row>
    <row r="135" spans="1:6" s="152" customFormat="1" x14ac:dyDescent="0.2">
      <c r="A135" s="30">
        <v>3</v>
      </c>
      <c r="B135" s="31" t="s">
        <v>650</v>
      </c>
      <c r="C135" s="153"/>
      <c r="D135" s="153"/>
      <c r="E135" s="153"/>
      <c r="F135" s="151">
        <f t="shared" si="5"/>
        <v>0</v>
      </c>
    </row>
    <row r="136" spans="1:6" s="162" customFormat="1" x14ac:dyDescent="0.2">
      <c r="A136" s="157">
        <f>+A135+0.1</f>
        <v>3.1</v>
      </c>
      <c r="B136" s="158" t="s">
        <v>79</v>
      </c>
      <c r="C136" s="159">
        <v>5.91</v>
      </c>
      <c r="D136" s="160" t="s">
        <v>32</v>
      </c>
      <c r="E136" s="159"/>
      <c r="F136" s="161">
        <f t="shared" si="5"/>
        <v>0</v>
      </c>
    </row>
    <row r="137" spans="1:6" s="162" customFormat="1" x14ac:dyDescent="0.2">
      <c r="A137" s="157">
        <f t="shared" ref="A137:A144" si="7">+A136+0.1</f>
        <v>3.2</v>
      </c>
      <c r="B137" s="158" t="s">
        <v>80</v>
      </c>
      <c r="C137" s="159">
        <v>13.06</v>
      </c>
      <c r="D137" s="160" t="s">
        <v>32</v>
      </c>
      <c r="E137" s="159"/>
      <c r="F137" s="161">
        <f t="shared" si="5"/>
        <v>0</v>
      </c>
    </row>
    <row r="138" spans="1:6" s="162" customFormat="1" x14ac:dyDescent="0.2">
      <c r="A138" s="157">
        <f t="shared" si="7"/>
        <v>3.3000000000000003</v>
      </c>
      <c r="B138" s="158" t="s">
        <v>81</v>
      </c>
      <c r="C138" s="159">
        <v>106.98</v>
      </c>
      <c r="D138" s="160" t="s">
        <v>32</v>
      </c>
      <c r="E138" s="159"/>
      <c r="F138" s="161">
        <f t="shared" si="5"/>
        <v>0</v>
      </c>
    </row>
    <row r="139" spans="1:6" s="162" customFormat="1" x14ac:dyDescent="0.2">
      <c r="A139" s="157">
        <f t="shared" si="7"/>
        <v>3.4000000000000004</v>
      </c>
      <c r="B139" s="158" t="s">
        <v>82</v>
      </c>
      <c r="C139" s="159">
        <v>427.76</v>
      </c>
      <c r="D139" s="160" t="s">
        <v>32</v>
      </c>
      <c r="E139" s="159"/>
      <c r="F139" s="161">
        <f t="shared" si="5"/>
        <v>0</v>
      </c>
    </row>
    <row r="140" spans="1:6" s="162" customFormat="1" x14ac:dyDescent="0.2">
      <c r="A140" s="157">
        <f t="shared" si="7"/>
        <v>3.5000000000000004</v>
      </c>
      <c r="B140" s="158" t="s">
        <v>83</v>
      </c>
      <c r="C140" s="159">
        <v>29.7</v>
      </c>
      <c r="D140" s="160" t="s">
        <v>32</v>
      </c>
      <c r="E140" s="159"/>
      <c r="F140" s="161">
        <f t="shared" si="5"/>
        <v>0</v>
      </c>
    </row>
    <row r="141" spans="1:6" s="162" customFormat="1" x14ac:dyDescent="0.2">
      <c r="A141" s="157">
        <f t="shared" si="7"/>
        <v>3.6000000000000005</v>
      </c>
      <c r="B141" s="158" t="s">
        <v>84</v>
      </c>
      <c r="C141" s="159">
        <v>35.760000000000005</v>
      </c>
      <c r="D141" s="160" t="s">
        <v>32</v>
      </c>
      <c r="E141" s="159"/>
      <c r="F141" s="161">
        <f>+E141*C141</f>
        <v>0</v>
      </c>
    </row>
    <row r="142" spans="1:6" s="162" customFormat="1" x14ac:dyDescent="0.2">
      <c r="A142" s="157">
        <f t="shared" si="7"/>
        <v>3.7000000000000006</v>
      </c>
      <c r="B142" s="158" t="s">
        <v>85</v>
      </c>
      <c r="C142" s="159">
        <v>1.8</v>
      </c>
      <c r="D142" s="160" t="s">
        <v>32</v>
      </c>
      <c r="E142" s="159"/>
      <c r="F142" s="161">
        <f t="shared" si="5"/>
        <v>0</v>
      </c>
    </row>
    <row r="143" spans="1:6" s="162" customFormat="1" x14ac:dyDescent="0.2">
      <c r="A143" s="157">
        <f t="shared" si="7"/>
        <v>3.8000000000000007</v>
      </c>
      <c r="B143" s="158" t="s">
        <v>86</v>
      </c>
      <c r="C143" s="159">
        <v>1.8</v>
      </c>
      <c r="D143" s="160" t="s">
        <v>32</v>
      </c>
      <c r="E143" s="159"/>
      <c r="F143" s="161">
        <f t="shared" si="5"/>
        <v>0</v>
      </c>
    </row>
    <row r="144" spans="1:6" s="162" customFormat="1" x14ac:dyDescent="0.2">
      <c r="A144" s="157">
        <f t="shared" si="7"/>
        <v>3.9000000000000008</v>
      </c>
      <c r="B144" s="158" t="s">
        <v>87</v>
      </c>
      <c r="C144" s="159">
        <v>14.36</v>
      </c>
      <c r="D144" s="160" t="s">
        <v>32</v>
      </c>
      <c r="E144" s="159"/>
      <c r="F144" s="161">
        <f>+E144*C144</f>
        <v>0</v>
      </c>
    </row>
    <row r="145" spans="1:6" s="152" customFormat="1" x14ac:dyDescent="0.2">
      <c r="A145" s="148"/>
      <c r="B145" s="74"/>
      <c r="C145" s="149"/>
      <c r="D145" s="150"/>
      <c r="E145" s="149"/>
      <c r="F145" s="151">
        <f t="shared" si="5"/>
        <v>0</v>
      </c>
    </row>
    <row r="146" spans="1:6" s="152" customFormat="1" x14ac:dyDescent="0.2">
      <c r="A146" s="32">
        <v>4</v>
      </c>
      <c r="B146" s="33" t="s">
        <v>88</v>
      </c>
      <c r="C146" s="149"/>
      <c r="D146" s="150"/>
      <c r="E146" s="149"/>
      <c r="F146" s="151">
        <f>+E146*C146</f>
        <v>0</v>
      </c>
    </row>
    <row r="147" spans="1:6" s="152" customFormat="1" x14ac:dyDescent="0.2">
      <c r="A147" s="148">
        <f>0.1+A146</f>
        <v>4.0999999999999996</v>
      </c>
      <c r="B147" s="74" t="s">
        <v>89</v>
      </c>
      <c r="C147" s="149">
        <v>9.08</v>
      </c>
      <c r="D147" s="150" t="s">
        <v>32</v>
      </c>
      <c r="E147" s="149"/>
      <c r="F147" s="151">
        <f t="shared" si="5"/>
        <v>0</v>
      </c>
    </row>
    <row r="148" spans="1:6" s="152" customFormat="1" x14ac:dyDescent="0.2">
      <c r="A148" s="148">
        <f>0.1+A147</f>
        <v>4.1999999999999993</v>
      </c>
      <c r="B148" s="74" t="s">
        <v>90</v>
      </c>
      <c r="C148" s="149">
        <v>41.44</v>
      </c>
      <c r="D148" s="150" t="s">
        <v>32</v>
      </c>
      <c r="E148" s="149"/>
      <c r="F148" s="151">
        <f t="shared" si="5"/>
        <v>0</v>
      </c>
    </row>
    <row r="149" spans="1:6" s="152" customFormat="1" x14ac:dyDescent="0.2">
      <c r="A149" s="163"/>
      <c r="B149" s="74"/>
      <c r="C149" s="149"/>
      <c r="D149" s="150"/>
      <c r="E149" s="149"/>
      <c r="F149" s="151">
        <f t="shared" si="5"/>
        <v>0</v>
      </c>
    </row>
    <row r="150" spans="1:6" s="152" customFormat="1" x14ac:dyDescent="0.2">
      <c r="A150" s="34">
        <v>5</v>
      </c>
      <c r="B150" s="33" t="s">
        <v>91</v>
      </c>
      <c r="C150" s="149"/>
      <c r="D150" s="150"/>
      <c r="E150" s="149"/>
      <c r="F150" s="151">
        <f t="shared" si="5"/>
        <v>0</v>
      </c>
    </row>
    <row r="151" spans="1:6" s="152" customFormat="1" x14ac:dyDescent="0.2">
      <c r="A151" s="148">
        <f>0.1+A150</f>
        <v>5.0999999999999996</v>
      </c>
      <c r="B151" s="74" t="s">
        <v>92</v>
      </c>
      <c r="C151" s="149">
        <v>539.66999999999996</v>
      </c>
      <c r="D151" s="150" t="s">
        <v>71</v>
      </c>
      <c r="E151" s="149"/>
      <c r="F151" s="151">
        <f t="shared" si="5"/>
        <v>0</v>
      </c>
    </row>
    <row r="152" spans="1:6" s="152" customFormat="1" x14ac:dyDescent="0.2">
      <c r="A152" s="148">
        <f>0.1+A151</f>
        <v>5.1999999999999993</v>
      </c>
      <c r="B152" s="164" t="s">
        <v>93</v>
      </c>
      <c r="C152" s="149">
        <v>607.16999999999996</v>
      </c>
      <c r="D152" s="150" t="s">
        <v>71</v>
      </c>
      <c r="E152" s="149"/>
      <c r="F152" s="151">
        <f t="shared" si="5"/>
        <v>0</v>
      </c>
    </row>
    <row r="153" spans="1:6" s="152" customFormat="1" x14ac:dyDescent="0.2">
      <c r="A153" s="148">
        <f>0.1+A152</f>
        <v>5.2999999999999989</v>
      </c>
      <c r="B153" s="74" t="s">
        <v>94</v>
      </c>
      <c r="C153" s="149">
        <v>2138.63</v>
      </c>
      <c r="D153" s="150" t="s">
        <v>32</v>
      </c>
      <c r="E153" s="149"/>
      <c r="F153" s="151">
        <f t="shared" si="5"/>
        <v>0</v>
      </c>
    </row>
    <row r="154" spans="1:6" s="152" customFormat="1" x14ac:dyDescent="0.2">
      <c r="A154" s="148">
        <f>0.1+A153</f>
        <v>5.3999999999999986</v>
      </c>
      <c r="B154" s="74" t="s">
        <v>95</v>
      </c>
      <c r="C154" s="149">
        <v>941.86</v>
      </c>
      <c r="D154" s="150" t="s">
        <v>15</v>
      </c>
      <c r="E154" s="149"/>
      <c r="F154" s="151">
        <f t="shared" si="5"/>
        <v>0</v>
      </c>
    </row>
    <row r="155" spans="1:6" s="152" customFormat="1" x14ac:dyDescent="0.2">
      <c r="A155" s="148"/>
      <c r="B155" s="74"/>
      <c r="C155" s="149"/>
      <c r="D155" s="150"/>
      <c r="E155" s="149"/>
      <c r="F155" s="151">
        <f t="shared" si="5"/>
        <v>0</v>
      </c>
    </row>
    <row r="156" spans="1:6" s="152" customFormat="1" x14ac:dyDescent="0.2">
      <c r="A156" s="32">
        <v>6</v>
      </c>
      <c r="B156" s="33" t="s">
        <v>96</v>
      </c>
      <c r="C156" s="149"/>
      <c r="D156" s="150"/>
      <c r="E156" s="149"/>
      <c r="F156" s="151">
        <f t="shared" si="5"/>
        <v>0</v>
      </c>
    </row>
    <row r="157" spans="1:6" s="168" customFormat="1" ht="25.5" x14ac:dyDescent="0.2">
      <c r="A157" s="157">
        <f t="shared" ref="A157:A159" si="8">0.1+A156</f>
        <v>6.1</v>
      </c>
      <c r="B157" s="158" t="s">
        <v>97</v>
      </c>
      <c r="C157" s="165">
        <v>894.72</v>
      </c>
      <c r="D157" s="166" t="s">
        <v>71</v>
      </c>
      <c r="E157" s="165"/>
      <c r="F157" s="167">
        <f t="shared" si="5"/>
        <v>0</v>
      </c>
    </row>
    <row r="158" spans="1:6" s="168" customFormat="1" x14ac:dyDescent="0.2">
      <c r="A158" s="157">
        <f t="shared" si="8"/>
        <v>6.1999999999999993</v>
      </c>
      <c r="B158" s="158" t="s">
        <v>98</v>
      </c>
      <c r="C158" s="159">
        <v>265.15999999999997</v>
      </c>
      <c r="D158" s="160" t="s">
        <v>99</v>
      </c>
      <c r="E158" s="159"/>
      <c r="F158" s="151">
        <f t="shared" si="5"/>
        <v>0</v>
      </c>
    </row>
    <row r="159" spans="1:6" s="168" customFormat="1" x14ac:dyDescent="0.2">
      <c r="A159" s="157">
        <f t="shared" si="8"/>
        <v>6.2999999999999989</v>
      </c>
      <c r="B159" s="158" t="s">
        <v>100</v>
      </c>
      <c r="C159" s="159">
        <v>16.5</v>
      </c>
      <c r="D159" s="160" t="s">
        <v>99</v>
      </c>
      <c r="E159" s="159"/>
      <c r="F159" s="151">
        <f t="shared" si="5"/>
        <v>0</v>
      </c>
    </row>
    <row r="160" spans="1:6" s="152" customFormat="1" x14ac:dyDescent="0.2">
      <c r="A160" s="148">
        <v>6.4</v>
      </c>
      <c r="B160" s="74" t="s">
        <v>101</v>
      </c>
      <c r="C160" s="149">
        <v>75.22</v>
      </c>
      <c r="D160" s="150" t="s">
        <v>71</v>
      </c>
      <c r="E160" s="149"/>
      <c r="F160" s="151">
        <f t="shared" si="5"/>
        <v>0</v>
      </c>
    </row>
    <row r="161" spans="1:6" s="152" customFormat="1" ht="63.75" x14ac:dyDescent="0.2">
      <c r="A161" s="148">
        <v>6.5</v>
      </c>
      <c r="B161" s="74" t="s">
        <v>102</v>
      </c>
      <c r="C161" s="169">
        <v>2</v>
      </c>
      <c r="D161" s="170" t="s">
        <v>12</v>
      </c>
      <c r="E161" s="169"/>
      <c r="F161" s="167">
        <f t="shared" si="5"/>
        <v>0</v>
      </c>
    </row>
    <row r="162" spans="1:6" s="152" customFormat="1" x14ac:dyDescent="0.2">
      <c r="A162" s="148">
        <v>6.6</v>
      </c>
      <c r="B162" s="74" t="s">
        <v>103</v>
      </c>
      <c r="C162" s="149">
        <v>247.68</v>
      </c>
      <c r="D162" s="150" t="s">
        <v>71</v>
      </c>
      <c r="E162" s="149"/>
      <c r="F162" s="151">
        <f t="shared" si="5"/>
        <v>0</v>
      </c>
    </row>
    <row r="163" spans="1:6" s="152" customFormat="1" x14ac:dyDescent="0.2">
      <c r="A163" s="148">
        <v>6.7</v>
      </c>
      <c r="B163" s="74" t="s">
        <v>104</v>
      </c>
      <c r="C163" s="149">
        <v>247.68</v>
      </c>
      <c r="D163" s="150" t="s">
        <v>71</v>
      </c>
      <c r="E163" s="149"/>
      <c r="F163" s="151">
        <f t="shared" si="5"/>
        <v>0</v>
      </c>
    </row>
    <row r="164" spans="1:6" s="152" customFormat="1" x14ac:dyDescent="0.2">
      <c r="A164" s="171">
        <v>6.8</v>
      </c>
      <c r="B164" s="92" t="s">
        <v>105</v>
      </c>
      <c r="C164" s="172">
        <v>2</v>
      </c>
      <c r="D164" s="173" t="s">
        <v>12</v>
      </c>
      <c r="E164" s="172"/>
      <c r="F164" s="174">
        <f t="shared" si="5"/>
        <v>0</v>
      </c>
    </row>
    <row r="165" spans="1:6" s="152" customFormat="1" x14ac:dyDescent="0.2">
      <c r="A165" s="148"/>
      <c r="B165" s="74"/>
      <c r="C165" s="149"/>
      <c r="D165" s="150"/>
      <c r="E165" s="149"/>
      <c r="F165" s="151">
        <f t="shared" si="5"/>
        <v>0</v>
      </c>
    </row>
    <row r="166" spans="1:6" s="152" customFormat="1" x14ac:dyDescent="0.2">
      <c r="A166" s="35">
        <v>7</v>
      </c>
      <c r="B166" s="31" t="s">
        <v>106</v>
      </c>
      <c r="C166" s="175"/>
      <c r="D166" s="176"/>
      <c r="E166" s="175"/>
      <c r="F166" s="151">
        <f t="shared" si="5"/>
        <v>0</v>
      </c>
    </row>
    <row r="167" spans="1:6" s="152" customFormat="1" x14ac:dyDescent="0.2">
      <c r="A167" s="148">
        <f>0.1+A166</f>
        <v>7.1</v>
      </c>
      <c r="B167" s="155" t="s">
        <v>107</v>
      </c>
      <c r="C167" s="175">
        <v>516.51</v>
      </c>
      <c r="D167" s="176" t="s">
        <v>108</v>
      </c>
      <c r="E167" s="175"/>
      <c r="F167" s="151">
        <f t="shared" si="5"/>
        <v>0</v>
      </c>
    </row>
    <row r="168" spans="1:6" s="152" customFormat="1" x14ac:dyDescent="0.2">
      <c r="A168" s="148">
        <f>0.1+A167</f>
        <v>7.1999999999999993</v>
      </c>
      <c r="B168" s="177" t="s">
        <v>109</v>
      </c>
      <c r="C168" s="175">
        <v>611.5</v>
      </c>
      <c r="D168" s="176" t="s">
        <v>15</v>
      </c>
      <c r="E168" s="175"/>
      <c r="F168" s="151">
        <f t="shared" si="5"/>
        <v>0</v>
      </c>
    </row>
    <row r="169" spans="1:6" s="152" customFormat="1" x14ac:dyDescent="0.2">
      <c r="A169" s="178"/>
      <c r="B169" s="155"/>
      <c r="C169" s="175"/>
      <c r="D169" s="176"/>
      <c r="E169" s="175"/>
      <c r="F169" s="151">
        <f t="shared" si="5"/>
        <v>0</v>
      </c>
    </row>
    <row r="170" spans="1:6" s="152" customFormat="1" x14ac:dyDescent="0.2">
      <c r="A170" s="32">
        <v>8</v>
      </c>
      <c r="B170" s="33" t="s">
        <v>110</v>
      </c>
      <c r="C170" s="149"/>
      <c r="D170" s="150"/>
      <c r="E170" s="149"/>
      <c r="F170" s="151">
        <f t="shared" si="5"/>
        <v>0</v>
      </c>
    </row>
    <row r="171" spans="1:6" s="152" customFormat="1" x14ac:dyDescent="0.2">
      <c r="A171" s="32"/>
      <c r="B171" s="33"/>
      <c r="C171" s="149"/>
      <c r="D171" s="150"/>
      <c r="E171" s="149"/>
      <c r="F171" s="151"/>
    </row>
    <row r="172" spans="1:6" s="152" customFormat="1" x14ac:dyDescent="0.2">
      <c r="A172" s="32">
        <f>+A170+0.1</f>
        <v>8.1</v>
      </c>
      <c r="B172" s="33" t="s">
        <v>111</v>
      </c>
      <c r="C172" s="149"/>
      <c r="D172" s="150"/>
      <c r="E172" s="149"/>
      <c r="F172" s="151">
        <f t="shared" si="5"/>
        <v>0</v>
      </c>
    </row>
    <row r="173" spans="1:6" s="152" customFormat="1" ht="25.5" x14ac:dyDescent="0.2">
      <c r="A173" s="179" t="s">
        <v>112</v>
      </c>
      <c r="B173" s="180" t="s">
        <v>113</v>
      </c>
      <c r="C173" s="181">
        <v>1</v>
      </c>
      <c r="D173" s="182" t="s">
        <v>12</v>
      </c>
      <c r="E173" s="181"/>
      <c r="F173" s="151">
        <f t="shared" si="5"/>
        <v>0</v>
      </c>
    </row>
    <row r="174" spans="1:6" s="152" customFormat="1" ht="25.5" x14ac:dyDescent="0.2">
      <c r="A174" s="179" t="s">
        <v>114</v>
      </c>
      <c r="B174" s="180" t="s">
        <v>115</v>
      </c>
      <c r="C174" s="181">
        <v>1</v>
      </c>
      <c r="D174" s="182" t="s">
        <v>12</v>
      </c>
      <c r="E174" s="181"/>
      <c r="F174" s="151">
        <f t="shared" si="5"/>
        <v>0</v>
      </c>
    </row>
    <row r="175" spans="1:6" s="152" customFormat="1" x14ac:dyDescent="0.2">
      <c r="A175" s="148"/>
      <c r="B175" s="74"/>
      <c r="C175" s="149"/>
      <c r="D175" s="150"/>
      <c r="E175" s="149"/>
      <c r="F175" s="151">
        <f t="shared" si="5"/>
        <v>0</v>
      </c>
    </row>
    <row r="176" spans="1:6" s="152" customFormat="1" x14ac:dyDescent="0.2">
      <c r="A176" s="32">
        <f>+A172+0.1</f>
        <v>8.1999999999999993</v>
      </c>
      <c r="B176" s="33" t="s">
        <v>116</v>
      </c>
      <c r="C176" s="149"/>
      <c r="D176" s="150"/>
      <c r="E176" s="149"/>
      <c r="F176" s="151">
        <f t="shared" si="5"/>
        <v>0</v>
      </c>
    </row>
    <row r="177" spans="1:6" s="152" customFormat="1" x14ac:dyDescent="0.2">
      <c r="A177" s="148" t="s">
        <v>117</v>
      </c>
      <c r="B177" s="74" t="s">
        <v>118</v>
      </c>
      <c r="C177" s="149">
        <v>3057.28</v>
      </c>
      <c r="D177" s="90" t="s">
        <v>195</v>
      </c>
      <c r="E177" s="183"/>
      <c r="F177" s="151">
        <f t="shared" si="5"/>
        <v>0</v>
      </c>
    </row>
    <row r="178" spans="1:6" s="152" customFormat="1" ht="14.25" customHeight="1" x14ac:dyDescent="0.2">
      <c r="A178" s="148" t="s">
        <v>120</v>
      </c>
      <c r="B178" s="74" t="s">
        <v>121</v>
      </c>
      <c r="C178" s="149">
        <v>3057.28</v>
      </c>
      <c r="D178" s="90" t="s">
        <v>195</v>
      </c>
      <c r="E178" s="183"/>
      <c r="F178" s="151">
        <f t="shared" si="5"/>
        <v>0</v>
      </c>
    </row>
    <row r="179" spans="1:6" s="152" customFormat="1" ht="38.25" x14ac:dyDescent="0.2">
      <c r="A179" s="148" t="s">
        <v>122</v>
      </c>
      <c r="B179" s="74" t="s">
        <v>123</v>
      </c>
      <c r="C179" s="184">
        <v>1</v>
      </c>
      <c r="D179" s="185" t="s">
        <v>12</v>
      </c>
      <c r="E179" s="184"/>
      <c r="F179" s="167">
        <f t="shared" si="5"/>
        <v>0</v>
      </c>
    </row>
    <row r="180" spans="1:6" s="152" customFormat="1" ht="25.5" x14ac:dyDescent="0.2">
      <c r="A180" s="148" t="s">
        <v>124</v>
      </c>
      <c r="B180" s="74" t="s">
        <v>125</v>
      </c>
      <c r="C180" s="149">
        <v>2</v>
      </c>
      <c r="D180" s="150" t="s">
        <v>12</v>
      </c>
      <c r="E180" s="183"/>
      <c r="F180" s="151">
        <f t="shared" si="5"/>
        <v>0</v>
      </c>
    </row>
    <row r="181" spans="1:6" s="152" customFormat="1" ht="25.5" x14ac:dyDescent="0.2">
      <c r="A181" s="148" t="s">
        <v>126</v>
      </c>
      <c r="B181" s="74" t="s">
        <v>127</v>
      </c>
      <c r="C181" s="149">
        <v>2</v>
      </c>
      <c r="D181" s="150" t="s">
        <v>12</v>
      </c>
      <c r="E181" s="183"/>
      <c r="F181" s="151">
        <f t="shared" si="5"/>
        <v>0</v>
      </c>
    </row>
    <row r="182" spans="1:6" s="186" customFormat="1" ht="25.5" x14ac:dyDescent="0.2">
      <c r="A182" s="148" t="s">
        <v>128</v>
      </c>
      <c r="B182" s="74" t="s">
        <v>129</v>
      </c>
      <c r="C182" s="149">
        <v>2</v>
      </c>
      <c r="D182" s="150" t="s">
        <v>15</v>
      </c>
      <c r="E182" s="183"/>
      <c r="F182" s="151">
        <f t="shared" si="5"/>
        <v>0</v>
      </c>
    </row>
    <row r="183" spans="1:6" s="152" customFormat="1" x14ac:dyDescent="0.2">
      <c r="A183" s="148" t="s">
        <v>130</v>
      </c>
      <c r="B183" s="74" t="s">
        <v>131</v>
      </c>
      <c r="C183" s="149">
        <v>1</v>
      </c>
      <c r="D183" s="150" t="s">
        <v>12</v>
      </c>
      <c r="E183" s="183"/>
      <c r="F183" s="151">
        <f t="shared" si="5"/>
        <v>0</v>
      </c>
    </row>
    <row r="184" spans="1:6" s="152" customFormat="1" x14ac:dyDescent="0.2">
      <c r="A184" s="148" t="s">
        <v>132</v>
      </c>
      <c r="B184" s="74" t="s">
        <v>133</v>
      </c>
      <c r="C184" s="149">
        <v>2</v>
      </c>
      <c r="D184" s="150" t="s">
        <v>15</v>
      </c>
      <c r="E184" s="183"/>
      <c r="F184" s="151">
        <f t="shared" si="5"/>
        <v>0</v>
      </c>
    </row>
    <row r="185" spans="1:6" s="152" customFormat="1" x14ac:dyDescent="0.2">
      <c r="A185" s="148" t="s">
        <v>134</v>
      </c>
      <c r="B185" s="74" t="s">
        <v>135</v>
      </c>
      <c r="C185" s="149">
        <v>2</v>
      </c>
      <c r="D185" s="150" t="s">
        <v>12</v>
      </c>
      <c r="E185" s="149"/>
      <c r="F185" s="151">
        <f t="shared" si="5"/>
        <v>0</v>
      </c>
    </row>
    <row r="186" spans="1:6" s="152" customFormat="1" x14ac:dyDescent="0.2">
      <c r="A186" s="148" t="s">
        <v>136</v>
      </c>
      <c r="B186" s="74" t="s">
        <v>137</v>
      </c>
      <c r="C186" s="149">
        <v>1</v>
      </c>
      <c r="D186" s="150" t="s">
        <v>12</v>
      </c>
      <c r="E186" s="149"/>
      <c r="F186" s="151">
        <f t="shared" si="5"/>
        <v>0</v>
      </c>
    </row>
    <row r="187" spans="1:6" s="152" customFormat="1" x14ac:dyDescent="0.2">
      <c r="A187" s="148"/>
      <c r="B187" s="74"/>
      <c r="C187" s="149"/>
      <c r="D187" s="150"/>
      <c r="E187" s="149"/>
      <c r="F187" s="151">
        <f t="shared" si="5"/>
        <v>0</v>
      </c>
    </row>
    <row r="188" spans="1:6" s="152" customFormat="1" x14ac:dyDescent="0.2">
      <c r="A188" s="32">
        <v>8.3000000000000007</v>
      </c>
      <c r="B188" s="33" t="s">
        <v>138</v>
      </c>
      <c r="C188" s="149"/>
      <c r="D188" s="150"/>
      <c r="E188" s="149"/>
      <c r="F188" s="151">
        <f t="shared" si="5"/>
        <v>0</v>
      </c>
    </row>
    <row r="189" spans="1:6" s="152" customFormat="1" ht="53.25" customHeight="1" x14ac:dyDescent="0.2">
      <c r="A189" s="179" t="s">
        <v>139</v>
      </c>
      <c r="B189" s="74" t="s">
        <v>140</v>
      </c>
      <c r="C189" s="181">
        <v>1</v>
      </c>
      <c r="D189" s="182" t="s">
        <v>12</v>
      </c>
      <c r="E189" s="181"/>
      <c r="F189" s="151">
        <f t="shared" si="5"/>
        <v>0</v>
      </c>
    </row>
    <row r="190" spans="1:6" s="152" customFormat="1" ht="25.5" x14ac:dyDescent="0.2">
      <c r="A190" s="179" t="s">
        <v>141</v>
      </c>
      <c r="B190" s="74" t="s">
        <v>125</v>
      </c>
      <c r="C190" s="149">
        <v>4</v>
      </c>
      <c r="D190" s="150" t="s">
        <v>12</v>
      </c>
      <c r="E190" s="183"/>
      <c r="F190" s="151">
        <f t="shared" si="5"/>
        <v>0</v>
      </c>
    </row>
    <row r="191" spans="1:6" s="152" customFormat="1" ht="25.5" x14ac:dyDescent="0.2">
      <c r="A191" s="179" t="s">
        <v>142</v>
      </c>
      <c r="B191" s="74" t="s">
        <v>127</v>
      </c>
      <c r="C191" s="149">
        <v>1</v>
      </c>
      <c r="D191" s="150" t="s">
        <v>12</v>
      </c>
      <c r="E191" s="183"/>
      <c r="F191" s="151">
        <f t="shared" si="5"/>
        <v>0</v>
      </c>
    </row>
    <row r="192" spans="1:6" s="152" customFormat="1" ht="25.5" x14ac:dyDescent="0.2">
      <c r="A192" s="179" t="s">
        <v>143</v>
      </c>
      <c r="B192" s="74" t="s">
        <v>129</v>
      </c>
      <c r="C192" s="149">
        <v>28.1</v>
      </c>
      <c r="D192" s="150" t="s">
        <v>15</v>
      </c>
      <c r="E192" s="183"/>
      <c r="F192" s="151">
        <f t="shared" ref="F192:F254" si="9">+E192*C192</f>
        <v>0</v>
      </c>
    </row>
    <row r="193" spans="1:6" s="152" customFormat="1" x14ac:dyDescent="0.2">
      <c r="A193" s="179" t="s">
        <v>144</v>
      </c>
      <c r="B193" s="74" t="s">
        <v>137</v>
      </c>
      <c r="C193" s="181">
        <v>1</v>
      </c>
      <c r="D193" s="182" t="s">
        <v>12</v>
      </c>
      <c r="E193" s="181"/>
      <c r="F193" s="151">
        <f t="shared" si="9"/>
        <v>0</v>
      </c>
    </row>
    <row r="194" spans="1:6" s="152" customFormat="1" x14ac:dyDescent="0.2">
      <c r="A194" s="179" t="s">
        <v>145</v>
      </c>
      <c r="B194" s="74" t="s">
        <v>131</v>
      </c>
      <c r="C194" s="149">
        <v>1</v>
      </c>
      <c r="D194" s="150" t="s">
        <v>12</v>
      </c>
      <c r="E194" s="183"/>
      <c r="F194" s="151">
        <f t="shared" si="9"/>
        <v>0</v>
      </c>
    </row>
    <row r="195" spans="1:6" s="152" customFormat="1" x14ac:dyDescent="0.2">
      <c r="A195" s="179" t="s">
        <v>146</v>
      </c>
      <c r="B195" s="74" t="s">
        <v>133</v>
      </c>
      <c r="C195" s="149">
        <v>28.1</v>
      </c>
      <c r="D195" s="150" t="s">
        <v>15</v>
      </c>
      <c r="E195" s="183"/>
      <c r="F195" s="151">
        <f t="shared" si="9"/>
        <v>0</v>
      </c>
    </row>
    <row r="196" spans="1:6" s="152" customFormat="1" x14ac:dyDescent="0.2">
      <c r="A196" s="179"/>
      <c r="B196" s="74"/>
      <c r="C196" s="181"/>
      <c r="D196" s="182"/>
      <c r="E196" s="181"/>
      <c r="F196" s="151">
        <f t="shared" si="9"/>
        <v>0</v>
      </c>
    </row>
    <row r="197" spans="1:6" s="152" customFormat="1" x14ac:dyDescent="0.2">
      <c r="A197" s="32">
        <v>8.4</v>
      </c>
      <c r="B197" s="33" t="s">
        <v>147</v>
      </c>
      <c r="C197" s="149"/>
      <c r="D197" s="150"/>
      <c r="E197" s="149"/>
      <c r="F197" s="151">
        <f t="shared" si="9"/>
        <v>0</v>
      </c>
    </row>
    <row r="198" spans="1:6" s="152" customFormat="1" ht="25.5" x14ac:dyDescent="0.2">
      <c r="A198" s="148" t="s">
        <v>148</v>
      </c>
      <c r="B198" s="74" t="s">
        <v>149</v>
      </c>
      <c r="C198" s="181">
        <v>3</v>
      </c>
      <c r="D198" s="182" t="s">
        <v>12</v>
      </c>
      <c r="E198" s="183"/>
      <c r="F198" s="151">
        <f t="shared" si="9"/>
        <v>0</v>
      </c>
    </row>
    <row r="199" spans="1:6" s="152" customFormat="1" x14ac:dyDescent="0.2">
      <c r="A199" s="148" t="s">
        <v>150</v>
      </c>
      <c r="B199" s="74" t="s">
        <v>151</v>
      </c>
      <c r="C199" s="149">
        <v>48</v>
      </c>
      <c r="D199" s="150" t="s">
        <v>12</v>
      </c>
      <c r="E199" s="183"/>
      <c r="F199" s="151">
        <f t="shared" si="9"/>
        <v>0</v>
      </c>
    </row>
    <row r="200" spans="1:6" s="152" customFormat="1" x14ac:dyDescent="0.2">
      <c r="A200" s="187"/>
      <c r="B200" s="188"/>
      <c r="C200" s="189"/>
      <c r="D200" s="190"/>
      <c r="E200" s="189"/>
      <c r="F200" s="191">
        <f t="shared" si="9"/>
        <v>0</v>
      </c>
    </row>
    <row r="201" spans="1:6" s="152" customFormat="1" x14ac:dyDescent="0.2">
      <c r="A201" s="32">
        <v>8.5</v>
      </c>
      <c r="B201" s="33" t="s">
        <v>152</v>
      </c>
      <c r="C201" s="149"/>
      <c r="D201" s="150"/>
      <c r="E201" s="149"/>
      <c r="F201" s="151">
        <f t="shared" si="9"/>
        <v>0</v>
      </c>
    </row>
    <row r="202" spans="1:6" s="152" customFormat="1" ht="38.25" x14ac:dyDescent="0.2">
      <c r="A202" s="148" t="s">
        <v>153</v>
      </c>
      <c r="B202" s="155" t="s">
        <v>154</v>
      </c>
      <c r="C202" s="192">
        <v>1587.86</v>
      </c>
      <c r="D202" s="193" t="s">
        <v>119</v>
      </c>
      <c r="E202" s="192"/>
      <c r="F202" s="151">
        <f t="shared" si="9"/>
        <v>0</v>
      </c>
    </row>
    <row r="203" spans="1:6" s="152" customFormat="1" ht="38.25" x14ac:dyDescent="0.2">
      <c r="A203" s="148" t="s">
        <v>155</v>
      </c>
      <c r="B203" s="155" t="s">
        <v>156</v>
      </c>
      <c r="C203" s="192">
        <v>1587.86</v>
      </c>
      <c r="D203" s="193" t="s">
        <v>119</v>
      </c>
      <c r="E203" s="192"/>
      <c r="F203" s="151">
        <f t="shared" si="9"/>
        <v>0</v>
      </c>
    </row>
    <row r="204" spans="1:6" s="152" customFormat="1" x14ac:dyDescent="0.2">
      <c r="A204" s="148" t="s">
        <v>157</v>
      </c>
      <c r="B204" s="74" t="s">
        <v>158</v>
      </c>
      <c r="C204" s="149">
        <v>18</v>
      </c>
      <c r="D204" s="150" t="s">
        <v>12</v>
      </c>
      <c r="E204" s="149"/>
      <c r="F204" s="151">
        <f t="shared" si="9"/>
        <v>0</v>
      </c>
    </row>
    <row r="205" spans="1:6" s="152" customFormat="1" ht="25.5" x14ac:dyDescent="0.2">
      <c r="A205" s="148" t="s">
        <v>159</v>
      </c>
      <c r="B205" s="74" t="s">
        <v>688</v>
      </c>
      <c r="C205" s="149">
        <v>24.4</v>
      </c>
      <c r="D205" s="150" t="s">
        <v>15</v>
      </c>
      <c r="E205" s="183"/>
      <c r="F205" s="151">
        <f t="shared" si="9"/>
        <v>0</v>
      </c>
    </row>
    <row r="206" spans="1:6" s="152" customFormat="1" ht="25.5" x14ac:dyDescent="0.2">
      <c r="A206" s="148" t="s">
        <v>160</v>
      </c>
      <c r="B206" s="74" t="s">
        <v>689</v>
      </c>
      <c r="C206" s="149">
        <v>6</v>
      </c>
      <c r="D206" s="150" t="s">
        <v>12</v>
      </c>
      <c r="E206" s="183"/>
      <c r="F206" s="151">
        <f t="shared" si="9"/>
        <v>0</v>
      </c>
    </row>
    <row r="207" spans="1:6" s="152" customFormat="1" ht="25.5" x14ac:dyDescent="0.2">
      <c r="A207" s="148" t="s">
        <v>161</v>
      </c>
      <c r="B207" s="74" t="s">
        <v>690</v>
      </c>
      <c r="C207" s="149">
        <v>6</v>
      </c>
      <c r="D207" s="150" t="s">
        <v>12</v>
      </c>
      <c r="E207" s="183"/>
      <c r="F207" s="151">
        <f t="shared" si="9"/>
        <v>0</v>
      </c>
    </row>
    <row r="208" spans="1:6" s="152" customFormat="1" ht="25.5" x14ac:dyDescent="0.2">
      <c r="A208" s="148" t="s">
        <v>162</v>
      </c>
      <c r="B208" s="74" t="s">
        <v>691</v>
      </c>
      <c r="C208" s="149">
        <v>6</v>
      </c>
      <c r="D208" s="150" t="s">
        <v>12</v>
      </c>
      <c r="E208" s="183"/>
      <c r="F208" s="151">
        <f t="shared" si="9"/>
        <v>0</v>
      </c>
    </row>
    <row r="209" spans="1:6" s="152" customFormat="1" ht="63.75" x14ac:dyDescent="0.2">
      <c r="A209" s="148" t="s">
        <v>163</v>
      </c>
      <c r="B209" s="74" t="s">
        <v>164</v>
      </c>
      <c r="C209" s="184">
        <v>6</v>
      </c>
      <c r="D209" s="185" t="s">
        <v>12</v>
      </c>
      <c r="E209" s="194"/>
      <c r="F209" s="167">
        <f t="shared" si="9"/>
        <v>0</v>
      </c>
    </row>
    <row r="210" spans="1:6" s="152" customFormat="1" x14ac:dyDescent="0.2">
      <c r="A210" s="148" t="s">
        <v>165</v>
      </c>
      <c r="B210" s="74" t="s">
        <v>166</v>
      </c>
      <c r="C210" s="149">
        <v>18</v>
      </c>
      <c r="D210" s="150" t="s">
        <v>12</v>
      </c>
      <c r="E210" s="183"/>
      <c r="F210" s="151">
        <f t="shared" si="9"/>
        <v>0</v>
      </c>
    </row>
    <row r="211" spans="1:6" s="152" customFormat="1" x14ac:dyDescent="0.2">
      <c r="A211" s="148" t="s">
        <v>167</v>
      </c>
      <c r="B211" s="74" t="s">
        <v>168</v>
      </c>
      <c r="C211" s="149">
        <v>1</v>
      </c>
      <c r="D211" s="150" t="s">
        <v>12</v>
      </c>
      <c r="E211" s="195"/>
      <c r="F211" s="151">
        <f t="shared" si="9"/>
        <v>0</v>
      </c>
    </row>
    <row r="212" spans="1:6" s="152" customFormat="1" x14ac:dyDescent="0.2">
      <c r="A212" s="148"/>
      <c r="B212" s="74"/>
      <c r="C212" s="149"/>
      <c r="D212" s="150"/>
      <c r="E212" s="149"/>
      <c r="F212" s="151">
        <f t="shared" si="9"/>
        <v>0</v>
      </c>
    </row>
    <row r="213" spans="1:6" s="152" customFormat="1" x14ac:dyDescent="0.2">
      <c r="A213" s="32">
        <v>8.6</v>
      </c>
      <c r="B213" s="33" t="s">
        <v>169</v>
      </c>
      <c r="C213" s="149"/>
      <c r="D213" s="150"/>
      <c r="E213" s="149"/>
      <c r="F213" s="151">
        <f t="shared" si="9"/>
        <v>0</v>
      </c>
    </row>
    <row r="214" spans="1:6" s="152" customFormat="1" ht="38.25" x14ac:dyDescent="0.2">
      <c r="A214" s="179" t="s">
        <v>170</v>
      </c>
      <c r="B214" s="74" t="s">
        <v>171</v>
      </c>
      <c r="C214" s="181">
        <v>6</v>
      </c>
      <c r="D214" s="182" t="s">
        <v>12</v>
      </c>
      <c r="E214" s="183"/>
      <c r="F214" s="151">
        <f t="shared" si="9"/>
        <v>0</v>
      </c>
    </row>
    <row r="215" spans="1:6" s="152" customFormat="1" ht="38.25" x14ac:dyDescent="0.2">
      <c r="A215" s="179" t="s">
        <v>172</v>
      </c>
      <c r="B215" s="74" t="s">
        <v>173</v>
      </c>
      <c r="C215" s="181">
        <v>9</v>
      </c>
      <c r="D215" s="182" t="s">
        <v>12</v>
      </c>
      <c r="E215" s="183"/>
      <c r="F215" s="151">
        <f t="shared" si="9"/>
        <v>0</v>
      </c>
    </row>
    <row r="216" spans="1:6" s="152" customFormat="1" ht="38.25" x14ac:dyDescent="0.2">
      <c r="A216" s="179" t="s">
        <v>174</v>
      </c>
      <c r="B216" s="74" t="s">
        <v>175</v>
      </c>
      <c r="C216" s="181">
        <v>9</v>
      </c>
      <c r="D216" s="182" t="s">
        <v>12</v>
      </c>
      <c r="E216" s="183"/>
      <c r="F216" s="151">
        <f t="shared" si="9"/>
        <v>0</v>
      </c>
    </row>
    <row r="217" spans="1:6" s="152" customFormat="1" ht="38.25" x14ac:dyDescent="0.2">
      <c r="A217" s="179" t="s">
        <v>176</v>
      </c>
      <c r="B217" s="74" t="s">
        <v>177</v>
      </c>
      <c r="C217" s="181">
        <v>9</v>
      </c>
      <c r="D217" s="182" t="s">
        <v>12</v>
      </c>
      <c r="E217" s="183"/>
      <c r="F217" s="151">
        <f t="shared" si="9"/>
        <v>0</v>
      </c>
    </row>
    <row r="218" spans="1:6" s="152" customFormat="1" x14ac:dyDescent="0.2">
      <c r="A218" s="179" t="s">
        <v>178</v>
      </c>
      <c r="B218" s="74" t="s">
        <v>179</v>
      </c>
      <c r="C218" s="181">
        <v>9</v>
      </c>
      <c r="D218" s="182" t="s">
        <v>12</v>
      </c>
      <c r="E218" s="181"/>
      <c r="F218" s="151">
        <f t="shared" si="9"/>
        <v>0</v>
      </c>
    </row>
    <row r="219" spans="1:6" s="152" customFormat="1" ht="15.75" customHeight="1" x14ac:dyDescent="0.2">
      <c r="A219" s="91" t="s">
        <v>180</v>
      </c>
      <c r="B219" s="74" t="s">
        <v>182</v>
      </c>
      <c r="C219" s="149">
        <v>15.55</v>
      </c>
      <c r="D219" s="150" t="s">
        <v>32</v>
      </c>
      <c r="E219" s="149"/>
      <c r="F219" s="151">
        <f t="shared" si="9"/>
        <v>0</v>
      </c>
    </row>
    <row r="220" spans="1:6" s="152" customFormat="1" x14ac:dyDescent="0.2">
      <c r="A220" s="91" t="s">
        <v>181</v>
      </c>
      <c r="B220" s="74" t="s">
        <v>183</v>
      </c>
      <c r="C220" s="149">
        <v>8.75</v>
      </c>
      <c r="D220" s="150" t="s">
        <v>32</v>
      </c>
      <c r="E220" s="149"/>
      <c r="F220" s="151">
        <f t="shared" si="9"/>
        <v>0</v>
      </c>
    </row>
    <row r="221" spans="1:6" s="152" customFormat="1" x14ac:dyDescent="0.2">
      <c r="A221" s="148"/>
      <c r="B221" s="74"/>
      <c r="C221" s="149"/>
      <c r="D221" s="150"/>
      <c r="E221" s="149"/>
      <c r="F221" s="151">
        <f t="shared" si="9"/>
        <v>0</v>
      </c>
    </row>
    <row r="222" spans="1:6" s="152" customFormat="1" x14ac:dyDescent="0.2">
      <c r="A222" s="36">
        <v>9</v>
      </c>
      <c r="B222" s="31" t="s">
        <v>184</v>
      </c>
      <c r="C222" s="175"/>
      <c r="D222" s="176"/>
      <c r="E222" s="175"/>
      <c r="F222" s="151">
        <f t="shared" si="9"/>
        <v>0</v>
      </c>
    </row>
    <row r="223" spans="1:6" s="152" customFormat="1" x14ac:dyDescent="0.2">
      <c r="A223" s="196">
        <f>+A222+0.1</f>
        <v>9.1</v>
      </c>
      <c r="B223" s="155" t="s">
        <v>185</v>
      </c>
      <c r="C223" s="175">
        <v>27.37</v>
      </c>
      <c r="D223" s="176" t="s">
        <v>32</v>
      </c>
      <c r="E223" s="175"/>
      <c r="F223" s="151">
        <f t="shared" si="9"/>
        <v>0</v>
      </c>
    </row>
    <row r="224" spans="1:6" s="152" customFormat="1" x14ac:dyDescent="0.2">
      <c r="A224" s="196">
        <f t="shared" ref="A224:A229" si="10">+A223+0.1</f>
        <v>9.1999999999999993</v>
      </c>
      <c r="B224" s="155" t="s">
        <v>186</v>
      </c>
      <c r="C224" s="175">
        <v>3.42</v>
      </c>
      <c r="D224" s="176" t="s">
        <v>32</v>
      </c>
      <c r="E224" s="175"/>
      <c r="F224" s="151">
        <f t="shared" si="9"/>
        <v>0</v>
      </c>
    </row>
    <row r="225" spans="1:6" s="152" customFormat="1" x14ac:dyDescent="0.2">
      <c r="A225" s="196">
        <f t="shared" si="10"/>
        <v>9.2999999999999989</v>
      </c>
      <c r="B225" s="155" t="s">
        <v>187</v>
      </c>
      <c r="C225" s="175">
        <v>1.6</v>
      </c>
      <c r="D225" s="176" t="s">
        <v>32</v>
      </c>
      <c r="E225" s="175"/>
      <c r="F225" s="151">
        <f t="shared" si="9"/>
        <v>0</v>
      </c>
    </row>
    <row r="226" spans="1:6" s="152" customFormat="1" x14ac:dyDescent="0.2">
      <c r="A226" s="196">
        <f t="shared" si="10"/>
        <v>9.3999999999999986</v>
      </c>
      <c r="B226" s="155" t="s">
        <v>188</v>
      </c>
      <c r="C226" s="175">
        <v>1.6</v>
      </c>
      <c r="D226" s="176" t="s">
        <v>32</v>
      </c>
      <c r="E226" s="175"/>
      <c r="F226" s="151">
        <f t="shared" si="9"/>
        <v>0</v>
      </c>
    </row>
    <row r="227" spans="1:6" s="152" customFormat="1" x14ac:dyDescent="0.2">
      <c r="A227" s="196">
        <f t="shared" si="10"/>
        <v>9.4999999999999982</v>
      </c>
      <c r="B227" s="155" t="s">
        <v>189</v>
      </c>
      <c r="C227" s="175">
        <v>1.6</v>
      </c>
      <c r="D227" s="176" t="s">
        <v>32</v>
      </c>
      <c r="E227" s="175"/>
      <c r="F227" s="151">
        <f t="shared" si="9"/>
        <v>0</v>
      </c>
    </row>
    <row r="228" spans="1:6" s="152" customFormat="1" x14ac:dyDescent="0.2">
      <c r="A228" s="196">
        <f t="shared" si="10"/>
        <v>9.5999999999999979</v>
      </c>
      <c r="B228" s="155" t="s">
        <v>190</v>
      </c>
      <c r="C228" s="175">
        <v>3.2</v>
      </c>
      <c r="D228" s="176" t="s">
        <v>32</v>
      </c>
      <c r="E228" s="175"/>
      <c r="F228" s="151">
        <f t="shared" si="9"/>
        <v>0</v>
      </c>
    </row>
    <row r="229" spans="1:6" s="186" customFormat="1" x14ac:dyDescent="0.2">
      <c r="A229" s="196">
        <f t="shared" si="10"/>
        <v>9.6999999999999975</v>
      </c>
      <c r="B229" s="155" t="s">
        <v>191</v>
      </c>
      <c r="C229" s="175">
        <v>30.79</v>
      </c>
      <c r="D229" s="176" t="s">
        <v>32</v>
      </c>
      <c r="E229" s="175"/>
      <c r="F229" s="151">
        <f t="shared" si="9"/>
        <v>0</v>
      </c>
    </row>
    <row r="230" spans="1:6" s="152" customFormat="1" x14ac:dyDescent="0.2">
      <c r="A230" s="196"/>
      <c r="B230" s="155"/>
      <c r="C230" s="175"/>
      <c r="D230" s="176"/>
      <c r="E230" s="175"/>
      <c r="F230" s="151">
        <f t="shared" si="9"/>
        <v>0</v>
      </c>
    </row>
    <row r="231" spans="1:6" s="152" customFormat="1" x14ac:dyDescent="0.2">
      <c r="A231" s="36">
        <v>10</v>
      </c>
      <c r="B231" s="31" t="s">
        <v>192</v>
      </c>
      <c r="C231" s="175"/>
      <c r="D231" s="176"/>
      <c r="E231" s="175"/>
      <c r="F231" s="151">
        <f t="shared" si="9"/>
        <v>0</v>
      </c>
    </row>
    <row r="232" spans="1:6" s="152" customFormat="1" x14ac:dyDescent="0.2">
      <c r="A232" s="197">
        <f t="shared" ref="A232:A237" si="11">+A231+0.1</f>
        <v>10.1</v>
      </c>
      <c r="B232" s="198" t="s">
        <v>185</v>
      </c>
      <c r="C232" s="199">
        <v>27.37</v>
      </c>
      <c r="D232" s="200" t="s">
        <v>32</v>
      </c>
      <c r="E232" s="199"/>
      <c r="F232" s="174">
        <f t="shared" si="9"/>
        <v>0</v>
      </c>
    </row>
    <row r="233" spans="1:6" s="152" customFormat="1" x14ac:dyDescent="0.2">
      <c r="A233" s="196">
        <f t="shared" si="11"/>
        <v>10.199999999999999</v>
      </c>
      <c r="B233" s="155" t="s">
        <v>186</v>
      </c>
      <c r="C233" s="175">
        <v>3.42</v>
      </c>
      <c r="D233" s="176" t="s">
        <v>32</v>
      </c>
      <c r="E233" s="175"/>
      <c r="F233" s="151">
        <f t="shared" si="9"/>
        <v>0</v>
      </c>
    </row>
    <row r="234" spans="1:6" s="152" customFormat="1" x14ac:dyDescent="0.2">
      <c r="A234" s="196">
        <f t="shared" si="11"/>
        <v>10.299999999999999</v>
      </c>
      <c r="B234" s="155" t="s">
        <v>187</v>
      </c>
      <c r="C234" s="175">
        <v>1.6</v>
      </c>
      <c r="D234" s="176" t="s">
        <v>32</v>
      </c>
      <c r="E234" s="175"/>
      <c r="F234" s="151">
        <f t="shared" si="9"/>
        <v>0</v>
      </c>
    </row>
    <row r="235" spans="1:6" s="152" customFormat="1" x14ac:dyDescent="0.2">
      <c r="A235" s="196">
        <f t="shared" si="11"/>
        <v>10.399999999999999</v>
      </c>
      <c r="B235" s="155" t="s">
        <v>188</v>
      </c>
      <c r="C235" s="175">
        <v>1.6</v>
      </c>
      <c r="D235" s="176" t="s">
        <v>32</v>
      </c>
      <c r="E235" s="175"/>
      <c r="F235" s="151">
        <f t="shared" si="9"/>
        <v>0</v>
      </c>
    </row>
    <row r="236" spans="1:6" s="152" customFormat="1" x14ac:dyDescent="0.2">
      <c r="A236" s="196">
        <f t="shared" si="11"/>
        <v>10.499999999999998</v>
      </c>
      <c r="B236" s="155" t="s">
        <v>189</v>
      </c>
      <c r="C236" s="175">
        <v>1.6</v>
      </c>
      <c r="D236" s="176" t="s">
        <v>32</v>
      </c>
      <c r="E236" s="175"/>
      <c r="F236" s="151">
        <f t="shared" si="9"/>
        <v>0</v>
      </c>
    </row>
    <row r="237" spans="1:6" s="152" customFormat="1" x14ac:dyDescent="0.2">
      <c r="A237" s="196">
        <f t="shared" si="11"/>
        <v>10.599999999999998</v>
      </c>
      <c r="B237" s="155" t="s">
        <v>190</v>
      </c>
      <c r="C237" s="175">
        <v>3.2</v>
      </c>
      <c r="D237" s="176" t="s">
        <v>32</v>
      </c>
      <c r="E237" s="175"/>
      <c r="F237" s="151">
        <f t="shared" si="9"/>
        <v>0</v>
      </c>
    </row>
    <row r="238" spans="1:6" s="152" customFormat="1" x14ac:dyDescent="0.2">
      <c r="A238" s="196"/>
      <c r="B238" s="155"/>
      <c r="C238" s="175"/>
      <c r="D238" s="176"/>
      <c r="E238" s="175"/>
      <c r="F238" s="151">
        <f t="shared" si="9"/>
        <v>0</v>
      </c>
    </row>
    <row r="239" spans="1:6" s="152" customFormat="1" x14ac:dyDescent="0.2">
      <c r="A239" s="36">
        <v>11</v>
      </c>
      <c r="B239" s="37" t="s">
        <v>193</v>
      </c>
      <c r="C239" s="175"/>
      <c r="D239" s="176"/>
      <c r="E239" s="175"/>
      <c r="F239" s="151">
        <f t="shared" si="9"/>
        <v>0</v>
      </c>
    </row>
    <row r="240" spans="1:6" s="152" customFormat="1" ht="38.25" x14ac:dyDescent="0.2">
      <c r="A240" s="196">
        <v>11.1</v>
      </c>
      <c r="B240" s="201" t="s">
        <v>194</v>
      </c>
      <c r="C240" s="175">
        <v>921.6</v>
      </c>
      <c r="D240" s="176" t="s">
        <v>195</v>
      </c>
      <c r="E240" s="175"/>
      <c r="F240" s="151">
        <f t="shared" si="9"/>
        <v>0</v>
      </c>
    </row>
    <row r="241" spans="1:6" s="152" customFormat="1" x14ac:dyDescent="0.2">
      <c r="A241" s="196">
        <v>11.2</v>
      </c>
      <c r="B241" s="201" t="s">
        <v>196</v>
      </c>
      <c r="C241" s="175">
        <v>921.6</v>
      </c>
      <c r="D241" s="176" t="s">
        <v>195</v>
      </c>
      <c r="E241" s="175"/>
      <c r="F241" s="151">
        <f t="shared" si="9"/>
        <v>0</v>
      </c>
    </row>
    <row r="242" spans="1:6" s="152" customFormat="1" x14ac:dyDescent="0.2">
      <c r="A242" s="148"/>
      <c r="B242" s="164"/>
      <c r="C242" s="149"/>
      <c r="D242" s="150"/>
      <c r="E242" s="149"/>
      <c r="F242" s="151">
        <f t="shared" si="9"/>
        <v>0</v>
      </c>
    </row>
    <row r="243" spans="1:6" s="152" customFormat="1" x14ac:dyDescent="0.2">
      <c r="A243" s="32">
        <v>12</v>
      </c>
      <c r="B243" s="33" t="s">
        <v>197</v>
      </c>
      <c r="C243" s="149"/>
      <c r="D243" s="150"/>
      <c r="E243" s="149"/>
      <c r="F243" s="151">
        <f t="shared" si="9"/>
        <v>0</v>
      </c>
    </row>
    <row r="244" spans="1:6" s="152" customFormat="1" ht="14.25" customHeight="1" x14ac:dyDescent="0.2">
      <c r="A244" s="179">
        <v>12.1</v>
      </c>
      <c r="B244" s="74" t="s">
        <v>198</v>
      </c>
      <c r="C244" s="181">
        <v>1</v>
      </c>
      <c r="D244" s="182" t="s">
        <v>12</v>
      </c>
      <c r="E244" s="183"/>
      <c r="F244" s="151">
        <f t="shared" si="9"/>
        <v>0</v>
      </c>
    </row>
    <row r="245" spans="1:6" s="152" customFormat="1" x14ac:dyDescent="0.2">
      <c r="A245" s="179">
        <v>12.2</v>
      </c>
      <c r="B245" s="74" t="s">
        <v>199</v>
      </c>
      <c r="C245" s="181">
        <v>1</v>
      </c>
      <c r="D245" s="182" t="s">
        <v>12</v>
      </c>
      <c r="E245" s="181"/>
      <c r="F245" s="151">
        <f t="shared" si="9"/>
        <v>0</v>
      </c>
    </row>
    <row r="246" spans="1:6" s="152" customFormat="1" ht="76.5" x14ac:dyDescent="0.2">
      <c r="A246" s="179">
        <v>12.3</v>
      </c>
      <c r="B246" s="74" t="s">
        <v>200</v>
      </c>
      <c r="C246" s="181">
        <v>1</v>
      </c>
      <c r="D246" s="182" t="s">
        <v>12</v>
      </c>
      <c r="E246" s="181"/>
      <c r="F246" s="151">
        <f t="shared" si="9"/>
        <v>0</v>
      </c>
    </row>
    <row r="247" spans="1:6" s="152" customFormat="1" ht="25.5" x14ac:dyDescent="0.2">
      <c r="A247" s="179">
        <v>12.4</v>
      </c>
      <c r="B247" s="74" t="s">
        <v>201</v>
      </c>
      <c r="C247" s="181">
        <v>1</v>
      </c>
      <c r="D247" s="182" t="s">
        <v>12</v>
      </c>
      <c r="E247" s="181"/>
      <c r="F247" s="151">
        <f t="shared" si="9"/>
        <v>0</v>
      </c>
    </row>
    <row r="248" spans="1:6" s="152" customFormat="1" ht="25.5" x14ac:dyDescent="0.2">
      <c r="A248" s="179">
        <v>12.5</v>
      </c>
      <c r="B248" s="74" t="s">
        <v>202</v>
      </c>
      <c r="C248" s="181">
        <v>3</v>
      </c>
      <c r="D248" s="182" t="s">
        <v>15</v>
      </c>
      <c r="E248" s="181"/>
      <c r="F248" s="151">
        <f t="shared" si="9"/>
        <v>0</v>
      </c>
    </row>
    <row r="249" spans="1:6" s="152" customFormat="1" x14ac:dyDescent="0.2">
      <c r="A249" s="179">
        <v>12.6</v>
      </c>
      <c r="B249" s="74" t="s">
        <v>131</v>
      </c>
      <c r="C249" s="149">
        <v>1</v>
      </c>
      <c r="D249" s="150" t="s">
        <v>12</v>
      </c>
      <c r="E249" s="183"/>
      <c r="F249" s="151">
        <f t="shared" si="9"/>
        <v>0</v>
      </c>
    </row>
    <row r="250" spans="1:6" s="152" customFormat="1" x14ac:dyDescent="0.2">
      <c r="A250" s="179">
        <v>12.7</v>
      </c>
      <c r="B250" s="74" t="s">
        <v>133</v>
      </c>
      <c r="C250" s="149">
        <v>3</v>
      </c>
      <c r="D250" s="150" t="s">
        <v>15</v>
      </c>
      <c r="E250" s="183"/>
      <c r="F250" s="151">
        <f t="shared" si="9"/>
        <v>0</v>
      </c>
    </row>
    <row r="251" spans="1:6" s="152" customFormat="1" x14ac:dyDescent="0.2">
      <c r="A251" s="148"/>
      <c r="B251" s="74"/>
      <c r="C251" s="149"/>
      <c r="D251" s="150"/>
      <c r="E251" s="149"/>
      <c r="F251" s="151">
        <f t="shared" si="9"/>
        <v>0</v>
      </c>
    </row>
    <row r="252" spans="1:6" s="152" customFormat="1" x14ac:dyDescent="0.2">
      <c r="A252" s="32">
        <v>13</v>
      </c>
      <c r="B252" s="33" t="s">
        <v>203</v>
      </c>
      <c r="C252" s="149"/>
      <c r="D252" s="150"/>
      <c r="E252" s="149"/>
      <c r="F252" s="151">
        <f t="shared" si="9"/>
        <v>0</v>
      </c>
    </row>
    <row r="253" spans="1:6" s="152" customFormat="1" x14ac:dyDescent="0.2">
      <c r="A253" s="148">
        <f>+A252+0.1</f>
        <v>13.1</v>
      </c>
      <c r="B253" s="74" t="s">
        <v>204</v>
      </c>
      <c r="C253" s="149">
        <v>63.69</v>
      </c>
      <c r="D253" s="150" t="s">
        <v>15</v>
      </c>
      <c r="E253" s="149"/>
      <c r="F253" s="151">
        <f t="shared" si="9"/>
        <v>0</v>
      </c>
    </row>
    <row r="254" spans="1:6" s="152" customFormat="1" ht="14.25" customHeight="1" x14ac:dyDescent="0.2">
      <c r="A254" s="148">
        <f t="shared" ref="A254:A261" si="12">+A253+0.1</f>
        <v>13.2</v>
      </c>
      <c r="B254" s="74" t="s">
        <v>692</v>
      </c>
      <c r="C254" s="149">
        <v>1</v>
      </c>
      <c r="D254" s="150" t="s">
        <v>12</v>
      </c>
      <c r="E254" s="149"/>
      <c r="F254" s="151">
        <f t="shared" si="9"/>
        <v>0</v>
      </c>
    </row>
    <row r="255" spans="1:6" s="152" customFormat="1" x14ac:dyDescent="0.2">
      <c r="A255" s="148">
        <f t="shared" si="12"/>
        <v>13.299999999999999</v>
      </c>
      <c r="B255" s="74" t="s">
        <v>205</v>
      </c>
      <c r="C255" s="149">
        <v>1</v>
      </c>
      <c r="D255" s="150" t="s">
        <v>12</v>
      </c>
      <c r="E255" s="149"/>
      <c r="F255" s="151">
        <f t="shared" ref="F255:F294" si="13">+E255*C255</f>
        <v>0</v>
      </c>
    </row>
    <row r="256" spans="1:6" s="152" customFormat="1" x14ac:dyDescent="0.2">
      <c r="A256" s="148">
        <f t="shared" si="12"/>
        <v>13.399999999999999</v>
      </c>
      <c r="B256" s="74" t="s">
        <v>693</v>
      </c>
      <c r="C256" s="149">
        <v>1</v>
      </c>
      <c r="D256" s="150" t="s">
        <v>12</v>
      </c>
      <c r="E256" s="149"/>
      <c r="F256" s="151">
        <f t="shared" si="13"/>
        <v>0</v>
      </c>
    </row>
    <row r="257" spans="1:6" s="152" customFormat="1" x14ac:dyDescent="0.2">
      <c r="A257" s="148">
        <f t="shared" si="12"/>
        <v>13.499999999999998</v>
      </c>
      <c r="B257" s="74" t="s">
        <v>651</v>
      </c>
      <c r="C257" s="149">
        <v>1</v>
      </c>
      <c r="D257" s="150" t="s">
        <v>12</v>
      </c>
      <c r="E257" s="149"/>
      <c r="F257" s="151">
        <f t="shared" si="13"/>
        <v>0</v>
      </c>
    </row>
    <row r="258" spans="1:6" s="152" customFormat="1" x14ac:dyDescent="0.2">
      <c r="A258" s="148">
        <f t="shared" si="12"/>
        <v>13.599999999999998</v>
      </c>
      <c r="B258" s="74" t="s">
        <v>652</v>
      </c>
      <c r="C258" s="149">
        <v>2</v>
      </c>
      <c r="D258" s="150" t="s">
        <v>12</v>
      </c>
      <c r="E258" s="149"/>
      <c r="F258" s="151">
        <f t="shared" si="13"/>
        <v>0</v>
      </c>
    </row>
    <row r="259" spans="1:6" s="152" customFormat="1" x14ac:dyDescent="0.2">
      <c r="A259" s="148">
        <f t="shared" si="12"/>
        <v>13.699999999999998</v>
      </c>
      <c r="B259" s="74" t="s">
        <v>206</v>
      </c>
      <c r="C259" s="149">
        <v>1</v>
      </c>
      <c r="D259" s="150" t="s">
        <v>12</v>
      </c>
      <c r="E259" s="149"/>
      <c r="F259" s="151">
        <f t="shared" si="13"/>
        <v>0</v>
      </c>
    </row>
    <row r="260" spans="1:6" s="152" customFormat="1" x14ac:dyDescent="0.2">
      <c r="A260" s="148">
        <f t="shared" si="12"/>
        <v>13.799999999999997</v>
      </c>
      <c r="B260" s="74" t="s">
        <v>207</v>
      </c>
      <c r="C260" s="149">
        <v>1</v>
      </c>
      <c r="D260" s="150" t="s">
        <v>12</v>
      </c>
      <c r="E260" s="149"/>
      <c r="F260" s="151">
        <f t="shared" si="13"/>
        <v>0</v>
      </c>
    </row>
    <row r="261" spans="1:6" s="152" customFormat="1" x14ac:dyDescent="0.2">
      <c r="A261" s="148">
        <f t="shared" si="12"/>
        <v>13.899999999999997</v>
      </c>
      <c r="B261" s="74" t="s">
        <v>208</v>
      </c>
      <c r="C261" s="149">
        <v>1</v>
      </c>
      <c r="D261" s="150" t="s">
        <v>12</v>
      </c>
      <c r="E261" s="183"/>
      <c r="F261" s="151">
        <f t="shared" si="13"/>
        <v>0</v>
      </c>
    </row>
    <row r="262" spans="1:6" s="152" customFormat="1" x14ac:dyDescent="0.2">
      <c r="A262" s="148"/>
      <c r="B262" s="74"/>
      <c r="C262" s="149"/>
      <c r="D262" s="150"/>
      <c r="E262" s="149"/>
      <c r="F262" s="151">
        <f t="shared" si="13"/>
        <v>0</v>
      </c>
    </row>
    <row r="263" spans="1:6" s="152" customFormat="1" x14ac:dyDescent="0.2">
      <c r="A263" s="38">
        <v>13.1</v>
      </c>
      <c r="B263" s="33" t="s">
        <v>209</v>
      </c>
      <c r="C263" s="149"/>
      <c r="D263" s="150"/>
      <c r="E263" s="149"/>
      <c r="F263" s="151">
        <f t="shared" si="13"/>
        <v>0</v>
      </c>
    </row>
    <row r="264" spans="1:6" s="152" customFormat="1" ht="25.5" x14ac:dyDescent="0.2">
      <c r="A264" s="202" t="s">
        <v>210</v>
      </c>
      <c r="B264" s="74" t="s">
        <v>211</v>
      </c>
      <c r="C264" s="181">
        <v>205.35</v>
      </c>
      <c r="D264" s="182" t="s">
        <v>32</v>
      </c>
      <c r="E264" s="181"/>
      <c r="F264" s="151">
        <f t="shared" si="13"/>
        <v>0</v>
      </c>
    </row>
    <row r="265" spans="1:6" s="152" customFormat="1" ht="16.5" customHeight="1" x14ac:dyDescent="0.2">
      <c r="A265" s="202" t="s">
        <v>212</v>
      </c>
      <c r="B265" s="74" t="s">
        <v>39</v>
      </c>
      <c r="C265" s="149">
        <v>5.41</v>
      </c>
      <c r="D265" s="150" t="s">
        <v>32</v>
      </c>
      <c r="E265" s="149"/>
      <c r="F265" s="151">
        <f t="shared" si="13"/>
        <v>0</v>
      </c>
    </row>
    <row r="266" spans="1:6" s="152" customFormat="1" ht="25.5" x14ac:dyDescent="0.2">
      <c r="A266" s="202" t="s">
        <v>213</v>
      </c>
      <c r="B266" s="74" t="s">
        <v>214</v>
      </c>
      <c r="C266" s="181">
        <v>185.52</v>
      </c>
      <c r="D266" s="182" t="s">
        <v>32</v>
      </c>
      <c r="E266" s="181"/>
      <c r="F266" s="151">
        <f t="shared" si="13"/>
        <v>0</v>
      </c>
    </row>
    <row r="267" spans="1:6" s="186" customFormat="1" ht="25.5" x14ac:dyDescent="0.2">
      <c r="A267" s="202" t="s">
        <v>215</v>
      </c>
      <c r="B267" s="74" t="s">
        <v>654</v>
      </c>
      <c r="C267" s="149">
        <v>23.79</v>
      </c>
      <c r="D267" s="150" t="s">
        <v>32</v>
      </c>
      <c r="E267" s="149"/>
      <c r="F267" s="151">
        <f t="shared" si="13"/>
        <v>0</v>
      </c>
    </row>
    <row r="268" spans="1:6" s="152" customFormat="1" x14ac:dyDescent="0.2">
      <c r="A268" s="148"/>
      <c r="B268" s="74"/>
      <c r="C268" s="149"/>
      <c r="D268" s="150"/>
      <c r="E268" s="149"/>
      <c r="F268" s="151">
        <f t="shared" si="13"/>
        <v>0</v>
      </c>
    </row>
    <row r="269" spans="1:6" s="152" customFormat="1" x14ac:dyDescent="0.2">
      <c r="A269" s="32">
        <v>11</v>
      </c>
      <c r="B269" s="39" t="s">
        <v>216</v>
      </c>
      <c r="C269" s="149"/>
      <c r="D269" s="150"/>
      <c r="E269" s="149"/>
      <c r="F269" s="151">
        <f t="shared" si="13"/>
        <v>0</v>
      </c>
    </row>
    <row r="270" spans="1:6" s="152" customFormat="1" ht="25.5" x14ac:dyDescent="0.2">
      <c r="A270" s="148">
        <f t="shared" ref="A270:A276" si="14">+A269+0.1</f>
        <v>11.1</v>
      </c>
      <c r="B270" s="74" t="s">
        <v>694</v>
      </c>
      <c r="C270" s="181">
        <v>64.5</v>
      </c>
      <c r="D270" s="182" t="s">
        <v>15</v>
      </c>
      <c r="E270" s="181"/>
      <c r="F270" s="151">
        <f t="shared" si="13"/>
        <v>0</v>
      </c>
    </row>
    <row r="271" spans="1:6" s="152" customFormat="1" x14ac:dyDescent="0.2">
      <c r="A271" s="148">
        <f t="shared" si="14"/>
        <v>11.2</v>
      </c>
      <c r="B271" s="74" t="s">
        <v>205</v>
      </c>
      <c r="C271" s="149">
        <v>3</v>
      </c>
      <c r="D271" s="150" t="s">
        <v>12</v>
      </c>
      <c r="E271" s="149"/>
      <c r="F271" s="151">
        <f t="shared" si="13"/>
        <v>0</v>
      </c>
    </row>
    <row r="272" spans="1:6" s="152" customFormat="1" x14ac:dyDescent="0.2">
      <c r="A272" s="171">
        <f t="shared" si="14"/>
        <v>11.299999999999999</v>
      </c>
      <c r="B272" s="92" t="s">
        <v>693</v>
      </c>
      <c r="C272" s="172">
        <v>1</v>
      </c>
      <c r="D272" s="173" t="s">
        <v>12</v>
      </c>
      <c r="E272" s="172"/>
      <c r="F272" s="174">
        <f t="shared" si="13"/>
        <v>0</v>
      </c>
    </row>
    <row r="273" spans="1:6" s="152" customFormat="1" ht="12.75" customHeight="1" x14ac:dyDescent="0.2">
      <c r="A273" s="148">
        <f t="shared" si="14"/>
        <v>11.399999999999999</v>
      </c>
      <c r="B273" s="74" t="s">
        <v>692</v>
      </c>
      <c r="C273" s="149">
        <v>2</v>
      </c>
      <c r="D273" s="150" t="s">
        <v>12</v>
      </c>
      <c r="E273" s="149"/>
      <c r="F273" s="151">
        <f t="shared" si="13"/>
        <v>0</v>
      </c>
    </row>
    <row r="274" spans="1:6" s="152" customFormat="1" ht="25.5" x14ac:dyDescent="0.2">
      <c r="A274" s="148">
        <f t="shared" si="14"/>
        <v>11.499999999999998</v>
      </c>
      <c r="B274" s="74" t="s">
        <v>695</v>
      </c>
      <c r="C274" s="149">
        <v>64.5</v>
      </c>
      <c r="D274" s="150" t="s">
        <v>15</v>
      </c>
      <c r="E274" s="149"/>
      <c r="F274" s="151">
        <f t="shared" si="13"/>
        <v>0</v>
      </c>
    </row>
    <row r="275" spans="1:6" s="152" customFormat="1" x14ac:dyDescent="0.2">
      <c r="A275" s="148">
        <f t="shared" si="14"/>
        <v>11.599999999999998</v>
      </c>
      <c r="B275" s="74" t="s">
        <v>217</v>
      </c>
      <c r="C275" s="149">
        <v>1</v>
      </c>
      <c r="D275" s="150" t="s">
        <v>12</v>
      </c>
      <c r="E275" s="149"/>
      <c r="F275" s="151">
        <f t="shared" si="13"/>
        <v>0</v>
      </c>
    </row>
    <row r="276" spans="1:6" s="152" customFormat="1" x14ac:dyDescent="0.2">
      <c r="A276" s="148">
        <f t="shared" si="14"/>
        <v>11.699999999999998</v>
      </c>
      <c r="B276" s="74" t="s">
        <v>133</v>
      </c>
      <c r="C276" s="149">
        <v>64.5</v>
      </c>
      <c r="D276" s="150" t="s">
        <v>15</v>
      </c>
      <c r="E276" s="183"/>
      <c r="F276" s="151">
        <f t="shared" si="13"/>
        <v>0</v>
      </c>
    </row>
    <row r="277" spans="1:6" s="152" customFormat="1" ht="6.75" customHeight="1" x14ac:dyDescent="0.2">
      <c r="A277" s="148"/>
      <c r="B277" s="74"/>
      <c r="C277" s="149"/>
      <c r="D277" s="150"/>
      <c r="E277" s="149"/>
      <c r="F277" s="151">
        <f t="shared" si="13"/>
        <v>0</v>
      </c>
    </row>
    <row r="278" spans="1:6" s="152" customFormat="1" x14ac:dyDescent="0.2">
      <c r="A278" s="40">
        <v>11.8</v>
      </c>
      <c r="B278" s="33" t="s">
        <v>209</v>
      </c>
      <c r="C278" s="149"/>
      <c r="D278" s="150"/>
      <c r="E278" s="149"/>
      <c r="F278" s="151">
        <f t="shared" si="13"/>
        <v>0</v>
      </c>
    </row>
    <row r="279" spans="1:6" s="152" customFormat="1" ht="25.5" x14ac:dyDescent="0.2">
      <c r="A279" s="202" t="s">
        <v>218</v>
      </c>
      <c r="B279" s="74" t="s">
        <v>211</v>
      </c>
      <c r="C279" s="181">
        <v>71.599999999999994</v>
      </c>
      <c r="D279" s="182" t="s">
        <v>32</v>
      </c>
      <c r="E279" s="181"/>
      <c r="F279" s="151">
        <f t="shared" si="13"/>
        <v>0</v>
      </c>
    </row>
    <row r="280" spans="1:6" s="152" customFormat="1" x14ac:dyDescent="0.2">
      <c r="A280" s="202" t="s">
        <v>219</v>
      </c>
      <c r="B280" s="74" t="s">
        <v>39</v>
      </c>
      <c r="C280" s="149">
        <v>4.84</v>
      </c>
      <c r="D280" s="150" t="s">
        <v>32</v>
      </c>
      <c r="E280" s="181"/>
      <c r="F280" s="151">
        <f t="shared" si="13"/>
        <v>0</v>
      </c>
    </row>
    <row r="281" spans="1:6" s="152" customFormat="1" ht="25.5" x14ac:dyDescent="0.2">
      <c r="A281" s="202" t="s">
        <v>220</v>
      </c>
      <c r="B281" s="74" t="s">
        <v>221</v>
      </c>
      <c r="C281" s="149">
        <v>63.42</v>
      </c>
      <c r="D281" s="150" t="s">
        <v>32</v>
      </c>
      <c r="E281" s="181"/>
      <c r="F281" s="151">
        <f t="shared" si="13"/>
        <v>0</v>
      </c>
    </row>
    <row r="282" spans="1:6" s="152" customFormat="1" ht="25.5" x14ac:dyDescent="0.2">
      <c r="A282" s="202" t="s">
        <v>222</v>
      </c>
      <c r="B282" s="74" t="s">
        <v>653</v>
      </c>
      <c r="C282" s="149">
        <v>9.82</v>
      </c>
      <c r="D282" s="150" t="s">
        <v>32</v>
      </c>
      <c r="E282" s="181"/>
      <c r="F282" s="151">
        <f t="shared" si="13"/>
        <v>0</v>
      </c>
    </row>
    <row r="283" spans="1:6" s="152" customFormat="1" ht="6" customHeight="1" x14ac:dyDescent="0.2">
      <c r="A283" s="148"/>
      <c r="B283" s="74"/>
      <c r="C283" s="149"/>
      <c r="D283" s="150"/>
      <c r="E283" s="149"/>
      <c r="F283" s="151">
        <f t="shared" si="13"/>
        <v>0</v>
      </c>
    </row>
    <row r="284" spans="1:6" s="152" customFormat="1" x14ac:dyDescent="0.2">
      <c r="A284" s="41">
        <v>12</v>
      </c>
      <c r="B284" s="33" t="s">
        <v>223</v>
      </c>
      <c r="C284" s="149"/>
      <c r="D284" s="150"/>
      <c r="E284" s="149"/>
      <c r="F284" s="151">
        <f t="shared" si="13"/>
        <v>0</v>
      </c>
    </row>
    <row r="285" spans="1:6" s="152" customFormat="1" x14ac:dyDescent="0.2">
      <c r="A285" s="148">
        <f t="shared" ref="A285:A291" si="15">+A284+0.1</f>
        <v>12.1</v>
      </c>
      <c r="B285" s="74" t="s">
        <v>224</v>
      </c>
      <c r="C285" s="149">
        <v>145.5</v>
      </c>
      <c r="D285" s="150" t="s">
        <v>15</v>
      </c>
      <c r="E285" s="149"/>
      <c r="F285" s="151">
        <f t="shared" si="13"/>
        <v>0</v>
      </c>
    </row>
    <row r="286" spans="1:6" s="152" customFormat="1" x14ac:dyDescent="0.2">
      <c r="A286" s="148">
        <f t="shared" si="15"/>
        <v>12.2</v>
      </c>
      <c r="B286" s="74" t="s">
        <v>225</v>
      </c>
      <c r="C286" s="149">
        <v>4</v>
      </c>
      <c r="D286" s="150" t="s">
        <v>12</v>
      </c>
      <c r="E286" s="149"/>
      <c r="F286" s="151">
        <f t="shared" si="13"/>
        <v>0</v>
      </c>
    </row>
    <row r="287" spans="1:6" s="152" customFormat="1" x14ac:dyDescent="0.2">
      <c r="A287" s="148">
        <f t="shared" si="15"/>
        <v>12.299999999999999</v>
      </c>
      <c r="B287" s="74" t="s">
        <v>226</v>
      </c>
      <c r="C287" s="149">
        <v>1</v>
      </c>
      <c r="D287" s="150" t="s">
        <v>12</v>
      </c>
      <c r="E287" s="149"/>
      <c r="F287" s="151">
        <f t="shared" si="13"/>
        <v>0</v>
      </c>
    </row>
    <row r="288" spans="1:6" s="152" customFormat="1" ht="25.5" x14ac:dyDescent="0.2">
      <c r="A288" s="148">
        <f t="shared" si="15"/>
        <v>12.399999999999999</v>
      </c>
      <c r="B288" s="74" t="s">
        <v>638</v>
      </c>
      <c r="C288" s="149">
        <v>2</v>
      </c>
      <c r="D288" s="150" t="s">
        <v>12</v>
      </c>
      <c r="E288" s="149"/>
      <c r="F288" s="151">
        <f t="shared" si="13"/>
        <v>0</v>
      </c>
    </row>
    <row r="289" spans="1:12" s="152" customFormat="1" ht="25.5" x14ac:dyDescent="0.2">
      <c r="A289" s="148">
        <f t="shared" si="15"/>
        <v>12.499999999999998</v>
      </c>
      <c r="B289" s="74" t="s">
        <v>639</v>
      </c>
      <c r="C289" s="149">
        <v>9</v>
      </c>
      <c r="D289" s="150" t="s">
        <v>12</v>
      </c>
      <c r="E289" s="149"/>
      <c r="F289" s="151">
        <f t="shared" si="13"/>
        <v>0</v>
      </c>
    </row>
    <row r="290" spans="1:12" s="152" customFormat="1" ht="25.5" x14ac:dyDescent="0.2">
      <c r="A290" s="148">
        <f t="shared" si="15"/>
        <v>12.599999999999998</v>
      </c>
      <c r="B290" s="74" t="s">
        <v>640</v>
      </c>
      <c r="C290" s="149">
        <v>1</v>
      </c>
      <c r="D290" s="150" t="s">
        <v>12</v>
      </c>
      <c r="E290" s="149"/>
      <c r="F290" s="151">
        <f t="shared" si="13"/>
        <v>0</v>
      </c>
    </row>
    <row r="291" spans="1:12" s="152" customFormat="1" ht="25.5" x14ac:dyDescent="0.2">
      <c r="A291" s="148">
        <f t="shared" si="15"/>
        <v>12.699999999999998</v>
      </c>
      <c r="B291" s="74" t="s">
        <v>641</v>
      </c>
      <c r="C291" s="149">
        <v>1</v>
      </c>
      <c r="D291" s="150" t="s">
        <v>12</v>
      </c>
      <c r="E291" s="149"/>
      <c r="F291" s="151">
        <f t="shared" si="13"/>
        <v>0</v>
      </c>
    </row>
    <row r="292" spans="1:12" s="152" customFormat="1" x14ac:dyDescent="0.2">
      <c r="A292" s="148"/>
      <c r="B292" s="74"/>
      <c r="C292" s="149"/>
      <c r="D292" s="150"/>
      <c r="E292" s="149"/>
      <c r="F292" s="151">
        <f t="shared" si="13"/>
        <v>0</v>
      </c>
    </row>
    <row r="293" spans="1:12" s="152" customFormat="1" x14ac:dyDescent="0.2">
      <c r="A293" s="148">
        <v>13</v>
      </c>
      <c r="B293" s="164" t="s">
        <v>227</v>
      </c>
      <c r="C293" s="149">
        <v>1</v>
      </c>
      <c r="D293" s="150" t="s">
        <v>12</v>
      </c>
      <c r="E293" s="149"/>
      <c r="F293" s="151">
        <f t="shared" si="13"/>
        <v>0</v>
      </c>
    </row>
    <row r="294" spans="1:12" s="152" customFormat="1" x14ac:dyDescent="0.2">
      <c r="A294" s="148">
        <v>14</v>
      </c>
      <c r="B294" s="164" t="s">
        <v>228</v>
      </c>
      <c r="C294" s="149">
        <v>1</v>
      </c>
      <c r="D294" s="150" t="s">
        <v>12</v>
      </c>
      <c r="E294" s="149"/>
      <c r="F294" s="151">
        <f t="shared" si="13"/>
        <v>0</v>
      </c>
    </row>
    <row r="295" spans="1:12" s="100" customFormat="1" x14ac:dyDescent="0.2">
      <c r="A295" s="146"/>
      <c r="B295" s="42"/>
      <c r="C295" s="145"/>
      <c r="D295" s="203"/>
      <c r="E295" s="145"/>
      <c r="F295" s="147">
        <f>ROUND((C295*E295),2)</f>
        <v>0</v>
      </c>
    </row>
    <row r="296" spans="1:12" s="100" customFormat="1" x14ac:dyDescent="0.2">
      <c r="A296" s="204">
        <v>15</v>
      </c>
      <c r="B296" s="205" t="s">
        <v>642</v>
      </c>
      <c r="C296" s="206">
        <v>0</v>
      </c>
      <c r="D296" s="207"/>
      <c r="E296" s="208"/>
      <c r="F296" s="208"/>
      <c r="G296" s="209"/>
      <c r="H296" s="208">
        <f t="shared" ref="H296:H300" si="16">ROUND(G296*E296,2)</f>
        <v>0</v>
      </c>
      <c r="I296" s="208"/>
      <c r="J296" s="208">
        <f t="shared" ref="J296:J300" si="17">ROUND(I296*E296,2)</f>
        <v>0</v>
      </c>
      <c r="K296" s="208">
        <v>0</v>
      </c>
      <c r="L296" s="210">
        <f t="shared" ref="L296:L300" si="18">C296*E296</f>
        <v>0</v>
      </c>
    </row>
    <row r="297" spans="1:12" s="100" customFormat="1" x14ac:dyDescent="0.2">
      <c r="A297" s="148">
        <v>15.1</v>
      </c>
      <c r="B297" s="164" t="s">
        <v>643</v>
      </c>
      <c r="C297" s="149">
        <v>294.35000000000002</v>
      </c>
      <c r="D297" s="150" t="s">
        <v>71</v>
      </c>
      <c r="E297" s="149"/>
      <c r="F297" s="151"/>
      <c r="G297" s="209"/>
      <c r="H297" s="208">
        <f t="shared" si="16"/>
        <v>0</v>
      </c>
      <c r="I297" s="208"/>
      <c r="J297" s="208">
        <f t="shared" si="17"/>
        <v>0</v>
      </c>
      <c r="K297" s="208">
        <v>294.35000000000002</v>
      </c>
      <c r="L297" s="210">
        <f t="shared" si="18"/>
        <v>0</v>
      </c>
    </row>
    <row r="298" spans="1:12" s="100" customFormat="1" x14ac:dyDescent="0.2">
      <c r="A298" s="148">
        <v>15.2</v>
      </c>
      <c r="B298" s="164" t="s">
        <v>644</v>
      </c>
      <c r="C298" s="149">
        <v>23</v>
      </c>
      <c r="D298" s="150" t="s">
        <v>12</v>
      </c>
      <c r="E298" s="149"/>
      <c r="F298" s="151"/>
      <c r="G298" s="209"/>
      <c r="H298" s="208">
        <f t="shared" si="16"/>
        <v>0</v>
      </c>
      <c r="I298" s="208"/>
      <c r="J298" s="208">
        <f t="shared" si="17"/>
        <v>0</v>
      </c>
      <c r="K298" s="208">
        <v>23</v>
      </c>
      <c r="L298" s="210">
        <f t="shared" si="18"/>
        <v>0</v>
      </c>
    </row>
    <row r="299" spans="1:12" s="100" customFormat="1" x14ac:dyDescent="0.2">
      <c r="A299" s="148">
        <v>15.3</v>
      </c>
      <c r="B299" s="164" t="s">
        <v>645</v>
      </c>
      <c r="C299" s="149">
        <v>33</v>
      </c>
      <c r="D299" s="150" t="s">
        <v>12</v>
      </c>
      <c r="E299" s="149"/>
      <c r="F299" s="151"/>
      <c r="G299" s="209"/>
      <c r="H299" s="208">
        <f t="shared" si="16"/>
        <v>0</v>
      </c>
      <c r="I299" s="208"/>
      <c r="J299" s="208">
        <f t="shared" si="17"/>
        <v>0</v>
      </c>
      <c r="K299" s="208">
        <v>33</v>
      </c>
      <c r="L299" s="210">
        <f t="shared" si="18"/>
        <v>0</v>
      </c>
    </row>
    <row r="300" spans="1:12" s="100" customFormat="1" x14ac:dyDescent="0.2">
      <c r="A300" s="148">
        <v>15.4</v>
      </c>
      <c r="B300" s="164" t="s">
        <v>646</v>
      </c>
      <c r="C300" s="149">
        <v>294.35000000000002</v>
      </c>
      <c r="D300" s="150" t="s">
        <v>71</v>
      </c>
      <c r="E300" s="149"/>
      <c r="F300" s="151"/>
      <c r="G300" s="209"/>
      <c r="H300" s="208">
        <f t="shared" si="16"/>
        <v>0</v>
      </c>
      <c r="I300" s="208"/>
      <c r="J300" s="208">
        <f t="shared" si="17"/>
        <v>0</v>
      </c>
      <c r="K300" s="208">
        <v>294.35000000000002</v>
      </c>
      <c r="L300" s="210">
        <f t="shared" si="18"/>
        <v>0</v>
      </c>
    </row>
    <row r="301" spans="1:12" s="100" customFormat="1" x14ac:dyDescent="0.2">
      <c r="A301" s="148">
        <v>15.5</v>
      </c>
      <c r="B301" s="164" t="s">
        <v>526</v>
      </c>
      <c r="C301" s="149">
        <v>1</v>
      </c>
      <c r="D301" s="150" t="s">
        <v>12</v>
      </c>
      <c r="E301" s="149"/>
      <c r="F301" s="151"/>
    </row>
    <row r="302" spans="1:12" s="100" customFormat="1" x14ac:dyDescent="0.2">
      <c r="A302" s="146"/>
      <c r="B302" s="42"/>
      <c r="C302" s="145"/>
      <c r="D302" s="203"/>
      <c r="E302" s="145"/>
      <c r="F302" s="147"/>
    </row>
    <row r="303" spans="1:12" s="100" customFormat="1" x14ac:dyDescent="0.2">
      <c r="A303" s="43" t="s">
        <v>229</v>
      </c>
      <c r="B303" s="29" t="s">
        <v>230</v>
      </c>
      <c r="C303" s="145"/>
      <c r="D303" s="211"/>
      <c r="E303" s="145"/>
      <c r="F303" s="147">
        <f>ROUND((C303*E303),2)</f>
        <v>0</v>
      </c>
    </row>
    <row r="304" spans="1:12" s="100" customFormat="1" ht="9" customHeight="1" x14ac:dyDescent="0.2">
      <c r="A304" s="28"/>
      <c r="B304" s="29"/>
      <c r="C304" s="145"/>
      <c r="D304" s="211"/>
      <c r="E304" s="145"/>
      <c r="F304" s="147">
        <f>ROUND((C304*E304),2)</f>
        <v>0</v>
      </c>
    </row>
    <row r="305" spans="1:6" s="100" customFormat="1" x14ac:dyDescent="0.2">
      <c r="A305" s="146">
        <v>1</v>
      </c>
      <c r="B305" s="93" t="s">
        <v>231</v>
      </c>
      <c r="C305" s="145">
        <v>1</v>
      </c>
      <c r="D305" s="203" t="s">
        <v>12</v>
      </c>
      <c r="E305" s="145"/>
      <c r="F305" s="212">
        <f t="shared" ref="F305:F368" si="19">ROUND(E305*C305,2)</f>
        <v>0</v>
      </c>
    </row>
    <row r="306" spans="1:6" s="100" customFormat="1" ht="7.5" customHeight="1" x14ac:dyDescent="0.2">
      <c r="A306" s="146"/>
      <c r="B306" s="93"/>
      <c r="C306" s="145"/>
      <c r="D306" s="203"/>
      <c r="E306" s="145"/>
      <c r="F306" s="212">
        <f t="shared" si="19"/>
        <v>0</v>
      </c>
    </row>
    <row r="307" spans="1:6" s="100" customFormat="1" x14ac:dyDescent="0.2">
      <c r="A307" s="146">
        <v>2</v>
      </c>
      <c r="B307" s="93" t="s">
        <v>232</v>
      </c>
      <c r="C307" s="145">
        <v>1</v>
      </c>
      <c r="D307" s="203" t="s">
        <v>12</v>
      </c>
      <c r="E307" s="145"/>
      <c r="F307" s="212">
        <f t="shared" si="19"/>
        <v>0</v>
      </c>
    </row>
    <row r="308" spans="1:6" s="213" customFormat="1" ht="7.5" customHeight="1" x14ac:dyDescent="0.2">
      <c r="A308" s="146"/>
      <c r="B308" s="93"/>
      <c r="C308" s="145"/>
      <c r="D308" s="203"/>
      <c r="E308" s="145"/>
      <c r="F308" s="212">
        <f t="shared" si="19"/>
        <v>0</v>
      </c>
    </row>
    <row r="309" spans="1:6" s="100" customFormat="1" x14ac:dyDescent="0.2">
      <c r="A309" s="28">
        <v>3</v>
      </c>
      <c r="B309" s="44" t="s">
        <v>233</v>
      </c>
      <c r="C309" s="145"/>
      <c r="D309" s="203"/>
      <c r="E309" s="145"/>
      <c r="F309" s="212">
        <f t="shared" si="19"/>
        <v>0</v>
      </c>
    </row>
    <row r="310" spans="1:6" s="100" customFormat="1" x14ac:dyDescent="0.2">
      <c r="A310" s="214">
        <v>3.1</v>
      </c>
      <c r="B310" s="93" t="s">
        <v>234</v>
      </c>
      <c r="C310" s="145">
        <v>4.62</v>
      </c>
      <c r="D310" s="203" t="s">
        <v>32</v>
      </c>
      <c r="E310" s="145"/>
      <c r="F310" s="212">
        <f t="shared" si="19"/>
        <v>0</v>
      </c>
    </row>
    <row r="311" spans="1:6" s="100" customFormat="1" x14ac:dyDescent="0.2">
      <c r="A311" s="214">
        <v>3.2</v>
      </c>
      <c r="B311" s="93" t="s">
        <v>235</v>
      </c>
      <c r="C311" s="145">
        <v>6.26</v>
      </c>
      <c r="D311" s="203" t="s">
        <v>32</v>
      </c>
      <c r="E311" s="145"/>
      <c r="F311" s="212">
        <f t="shared" si="19"/>
        <v>0</v>
      </c>
    </row>
    <row r="312" spans="1:6" s="100" customFormat="1" x14ac:dyDescent="0.2">
      <c r="A312" s="214">
        <v>3.3</v>
      </c>
      <c r="B312" s="93" t="s">
        <v>236</v>
      </c>
      <c r="C312" s="145">
        <v>7.32</v>
      </c>
      <c r="D312" s="203" t="s">
        <v>32</v>
      </c>
      <c r="E312" s="145"/>
      <c r="F312" s="212">
        <f t="shared" si="19"/>
        <v>0</v>
      </c>
    </row>
    <row r="313" spans="1:6" s="100" customFormat="1" x14ac:dyDescent="0.2">
      <c r="A313" s="214">
        <v>3.4</v>
      </c>
      <c r="B313" s="93" t="s">
        <v>237</v>
      </c>
      <c r="C313" s="145">
        <v>1.36</v>
      </c>
      <c r="D313" s="203" t="s">
        <v>32</v>
      </c>
      <c r="E313" s="145"/>
      <c r="F313" s="212">
        <f t="shared" si="19"/>
        <v>0</v>
      </c>
    </row>
    <row r="314" spans="1:6" s="100" customFormat="1" x14ac:dyDescent="0.2">
      <c r="A314" s="214">
        <v>3.5</v>
      </c>
      <c r="B314" s="93" t="s">
        <v>238</v>
      </c>
      <c r="C314" s="145">
        <v>0.11</v>
      </c>
      <c r="D314" s="203" t="s">
        <v>32</v>
      </c>
      <c r="E314" s="145"/>
      <c r="F314" s="212">
        <f t="shared" si="19"/>
        <v>0</v>
      </c>
    </row>
    <row r="315" spans="1:6" s="100" customFormat="1" x14ac:dyDescent="0.2">
      <c r="A315" s="214">
        <v>3.6</v>
      </c>
      <c r="B315" s="93" t="s">
        <v>239</v>
      </c>
      <c r="C315" s="145">
        <v>0.23</v>
      </c>
      <c r="D315" s="203" t="s">
        <v>32</v>
      </c>
      <c r="E315" s="145"/>
      <c r="F315" s="212">
        <f t="shared" si="19"/>
        <v>0</v>
      </c>
    </row>
    <row r="316" spans="1:6" s="100" customFormat="1" x14ac:dyDescent="0.2">
      <c r="A316" s="214">
        <v>3.7</v>
      </c>
      <c r="B316" s="93" t="s">
        <v>240</v>
      </c>
      <c r="C316" s="145">
        <v>0.21</v>
      </c>
      <c r="D316" s="203" t="s">
        <v>32</v>
      </c>
      <c r="E316" s="145"/>
      <c r="F316" s="212">
        <f t="shared" si="19"/>
        <v>0</v>
      </c>
    </row>
    <row r="317" spans="1:6" s="100" customFormat="1" x14ac:dyDescent="0.2">
      <c r="A317" s="214">
        <v>3.8</v>
      </c>
      <c r="B317" s="93" t="s">
        <v>241</v>
      </c>
      <c r="C317" s="145">
        <v>1.2</v>
      </c>
      <c r="D317" s="203" t="s">
        <v>32</v>
      </c>
      <c r="E317" s="145"/>
      <c r="F317" s="212">
        <f t="shared" si="19"/>
        <v>0</v>
      </c>
    </row>
    <row r="318" spans="1:6" s="100" customFormat="1" x14ac:dyDescent="0.2">
      <c r="A318" s="214">
        <v>3.9</v>
      </c>
      <c r="B318" s="93" t="s">
        <v>242</v>
      </c>
      <c r="C318" s="145">
        <v>0.28999999999999998</v>
      </c>
      <c r="D318" s="203" t="s">
        <v>32</v>
      </c>
      <c r="E318" s="145"/>
      <c r="F318" s="212">
        <f t="shared" si="19"/>
        <v>0</v>
      </c>
    </row>
    <row r="319" spans="1:6" s="100" customFormat="1" x14ac:dyDescent="0.2">
      <c r="A319" s="215">
        <v>3.1</v>
      </c>
      <c r="B319" s="93" t="s">
        <v>243</v>
      </c>
      <c r="C319" s="145">
        <v>0.59</v>
      </c>
      <c r="D319" s="203" t="s">
        <v>32</v>
      </c>
      <c r="E319" s="145"/>
      <c r="F319" s="212">
        <f t="shared" si="19"/>
        <v>0</v>
      </c>
    </row>
    <row r="320" spans="1:6" s="100" customFormat="1" x14ac:dyDescent="0.2">
      <c r="A320" s="216">
        <v>3.11</v>
      </c>
      <c r="B320" s="93" t="s">
        <v>244</v>
      </c>
      <c r="C320" s="145">
        <v>1.97</v>
      </c>
      <c r="D320" s="203" t="s">
        <v>32</v>
      </c>
      <c r="E320" s="145"/>
      <c r="F320" s="212">
        <f t="shared" si="19"/>
        <v>0</v>
      </c>
    </row>
    <row r="321" spans="1:6" s="100" customFormat="1" x14ac:dyDescent="0.2">
      <c r="A321" s="217">
        <v>3.12</v>
      </c>
      <c r="B321" s="218" t="s">
        <v>245</v>
      </c>
      <c r="C321" s="219">
        <v>1</v>
      </c>
      <c r="D321" s="220" t="s">
        <v>246</v>
      </c>
      <c r="E321" s="219"/>
      <c r="F321" s="221">
        <f t="shared" si="19"/>
        <v>0</v>
      </c>
    </row>
    <row r="322" spans="1:6" s="100" customFormat="1" x14ac:dyDescent="0.2">
      <c r="A322" s="146"/>
      <c r="B322" s="93"/>
      <c r="C322" s="145"/>
      <c r="D322" s="203"/>
      <c r="E322" s="145"/>
      <c r="F322" s="212">
        <f t="shared" si="19"/>
        <v>0</v>
      </c>
    </row>
    <row r="323" spans="1:6" s="100" customFormat="1" x14ac:dyDescent="0.2">
      <c r="A323" s="28">
        <v>4</v>
      </c>
      <c r="B323" s="44" t="s">
        <v>247</v>
      </c>
      <c r="C323" s="145"/>
      <c r="D323" s="203"/>
      <c r="E323" s="145"/>
      <c r="F323" s="212">
        <f t="shared" si="19"/>
        <v>0</v>
      </c>
    </row>
    <row r="324" spans="1:6" s="100" customFormat="1" x14ac:dyDescent="0.2">
      <c r="A324" s="214">
        <v>4.0999999999999996</v>
      </c>
      <c r="B324" s="93" t="s">
        <v>248</v>
      </c>
      <c r="C324" s="145">
        <v>162.79</v>
      </c>
      <c r="D324" s="203" t="s">
        <v>71</v>
      </c>
      <c r="E324" s="145"/>
      <c r="F324" s="212">
        <f t="shared" si="19"/>
        <v>0</v>
      </c>
    </row>
    <row r="325" spans="1:6" s="100" customFormat="1" x14ac:dyDescent="0.2">
      <c r="A325" s="214">
        <v>4.2</v>
      </c>
      <c r="B325" s="93" t="s">
        <v>249</v>
      </c>
      <c r="C325" s="145">
        <v>52.63</v>
      </c>
      <c r="D325" s="203" t="s">
        <v>71</v>
      </c>
      <c r="E325" s="145"/>
      <c r="F325" s="212">
        <f t="shared" si="19"/>
        <v>0</v>
      </c>
    </row>
    <row r="326" spans="1:6" s="100" customFormat="1" x14ac:dyDescent="0.2">
      <c r="A326" s="146"/>
      <c r="B326" s="93"/>
      <c r="C326" s="145"/>
      <c r="D326" s="203"/>
      <c r="E326" s="145"/>
      <c r="F326" s="212">
        <f t="shared" si="19"/>
        <v>0</v>
      </c>
    </row>
    <row r="327" spans="1:6" s="100" customFormat="1" x14ac:dyDescent="0.2">
      <c r="A327" s="28">
        <v>5</v>
      </c>
      <c r="B327" s="44" t="s">
        <v>250</v>
      </c>
      <c r="C327" s="145"/>
      <c r="D327" s="203"/>
      <c r="E327" s="145"/>
      <c r="F327" s="212">
        <f t="shared" si="19"/>
        <v>0</v>
      </c>
    </row>
    <row r="328" spans="1:6" s="100" customFormat="1" x14ac:dyDescent="0.2">
      <c r="A328" s="214">
        <v>5.0999999999999996</v>
      </c>
      <c r="B328" s="93" t="s">
        <v>93</v>
      </c>
      <c r="C328" s="145">
        <v>573.35</v>
      </c>
      <c r="D328" s="203" t="s">
        <v>71</v>
      </c>
      <c r="E328" s="145"/>
      <c r="F328" s="212">
        <f t="shared" si="19"/>
        <v>0</v>
      </c>
    </row>
    <row r="329" spans="1:6" s="100" customFormat="1" x14ac:dyDescent="0.2">
      <c r="A329" s="214">
        <v>5.2</v>
      </c>
      <c r="B329" s="93" t="s">
        <v>251</v>
      </c>
      <c r="C329" s="145">
        <v>57.74</v>
      </c>
      <c r="D329" s="203" t="s">
        <v>71</v>
      </c>
      <c r="E329" s="145"/>
      <c r="F329" s="212">
        <f t="shared" si="19"/>
        <v>0</v>
      </c>
    </row>
    <row r="330" spans="1:6" s="100" customFormat="1" x14ac:dyDescent="0.2">
      <c r="A330" s="214">
        <v>5.3</v>
      </c>
      <c r="B330" s="93" t="s">
        <v>252</v>
      </c>
      <c r="C330" s="145">
        <v>462.95</v>
      </c>
      <c r="D330" s="203" t="s">
        <v>15</v>
      </c>
      <c r="E330" s="145"/>
      <c r="F330" s="212">
        <f t="shared" si="19"/>
        <v>0</v>
      </c>
    </row>
    <row r="331" spans="1:6" s="100" customFormat="1" x14ac:dyDescent="0.2">
      <c r="A331" s="214">
        <v>5.4</v>
      </c>
      <c r="B331" s="93" t="s">
        <v>253</v>
      </c>
      <c r="C331" s="145">
        <v>41.73</v>
      </c>
      <c r="D331" s="203" t="s">
        <v>15</v>
      </c>
      <c r="E331" s="145"/>
      <c r="F331" s="212">
        <f t="shared" si="19"/>
        <v>0</v>
      </c>
    </row>
    <row r="332" spans="1:6" s="100" customFormat="1" x14ac:dyDescent="0.2">
      <c r="A332" s="214">
        <v>5.5</v>
      </c>
      <c r="B332" s="93" t="s">
        <v>254</v>
      </c>
      <c r="C332" s="145">
        <v>2.83</v>
      </c>
      <c r="D332" s="203" t="s">
        <v>71</v>
      </c>
      <c r="E332" s="145"/>
      <c r="F332" s="212">
        <f t="shared" si="19"/>
        <v>0</v>
      </c>
    </row>
    <row r="333" spans="1:6" s="100" customFormat="1" x14ac:dyDescent="0.2">
      <c r="A333" s="214">
        <v>5.6</v>
      </c>
      <c r="B333" s="93" t="s">
        <v>255</v>
      </c>
      <c r="C333" s="145">
        <v>13.8</v>
      </c>
      <c r="D333" s="203" t="s">
        <v>71</v>
      </c>
      <c r="E333" s="145"/>
      <c r="F333" s="212">
        <f t="shared" si="19"/>
        <v>0</v>
      </c>
    </row>
    <row r="334" spans="1:6" s="100" customFormat="1" x14ac:dyDescent="0.2">
      <c r="A334" s="214">
        <v>5.7</v>
      </c>
      <c r="B334" s="93" t="s">
        <v>256</v>
      </c>
      <c r="C334" s="145">
        <v>4.5</v>
      </c>
      <c r="D334" s="203" t="s">
        <v>71</v>
      </c>
      <c r="E334" s="145"/>
      <c r="F334" s="212">
        <f t="shared" si="19"/>
        <v>0</v>
      </c>
    </row>
    <row r="335" spans="1:6" s="100" customFormat="1" x14ac:dyDescent="0.2">
      <c r="A335" s="214">
        <v>5.8</v>
      </c>
      <c r="B335" s="93" t="s">
        <v>257</v>
      </c>
      <c r="C335" s="145">
        <v>18.3</v>
      </c>
      <c r="D335" s="203" t="s">
        <v>71</v>
      </c>
      <c r="E335" s="222"/>
      <c r="F335" s="212">
        <f t="shared" si="19"/>
        <v>0</v>
      </c>
    </row>
    <row r="336" spans="1:6" s="100" customFormat="1" x14ac:dyDescent="0.2">
      <c r="A336" s="214">
        <v>5.9</v>
      </c>
      <c r="B336" s="93" t="s">
        <v>258</v>
      </c>
      <c r="C336" s="145">
        <v>168.6</v>
      </c>
      <c r="D336" s="203" t="s">
        <v>71</v>
      </c>
      <c r="E336" s="145"/>
      <c r="F336" s="212">
        <f t="shared" si="19"/>
        <v>0</v>
      </c>
    </row>
    <row r="337" spans="1:6" s="100" customFormat="1" x14ac:dyDescent="0.2">
      <c r="A337" s="216">
        <v>5.0999999999999996</v>
      </c>
      <c r="B337" s="93" t="s">
        <v>259</v>
      </c>
      <c r="C337" s="145">
        <v>192.3</v>
      </c>
      <c r="D337" s="203" t="s">
        <v>15</v>
      </c>
      <c r="E337" s="145"/>
      <c r="F337" s="212">
        <f t="shared" si="19"/>
        <v>0</v>
      </c>
    </row>
    <row r="338" spans="1:6" s="100" customFormat="1" x14ac:dyDescent="0.2">
      <c r="A338" s="216">
        <v>5.1100000000000003</v>
      </c>
      <c r="B338" s="93" t="s">
        <v>260</v>
      </c>
      <c r="C338" s="145">
        <v>573.35</v>
      </c>
      <c r="D338" s="203" t="s">
        <v>71</v>
      </c>
      <c r="E338" s="145"/>
      <c r="F338" s="212">
        <f t="shared" si="19"/>
        <v>0</v>
      </c>
    </row>
    <row r="339" spans="1:6" s="100" customFormat="1" x14ac:dyDescent="0.2">
      <c r="A339" s="216">
        <v>5.12</v>
      </c>
      <c r="B339" s="93" t="s">
        <v>104</v>
      </c>
      <c r="C339" s="145">
        <v>573.35</v>
      </c>
      <c r="D339" s="203" t="s">
        <v>71</v>
      </c>
      <c r="E339" s="145"/>
      <c r="F339" s="212">
        <f t="shared" si="19"/>
        <v>0</v>
      </c>
    </row>
    <row r="340" spans="1:6" s="100" customFormat="1" x14ac:dyDescent="0.2">
      <c r="A340" s="146"/>
      <c r="B340" s="93"/>
      <c r="C340" s="145"/>
      <c r="D340" s="203"/>
      <c r="E340" s="145"/>
      <c r="F340" s="212">
        <f t="shared" si="19"/>
        <v>0</v>
      </c>
    </row>
    <row r="341" spans="1:6" s="100" customFormat="1" x14ac:dyDescent="0.2">
      <c r="A341" s="28">
        <v>6</v>
      </c>
      <c r="B341" s="44" t="s">
        <v>261</v>
      </c>
      <c r="C341" s="145"/>
      <c r="D341" s="203"/>
      <c r="E341" s="145"/>
      <c r="F341" s="212">
        <f t="shared" si="19"/>
        <v>0</v>
      </c>
    </row>
    <row r="342" spans="1:6" s="100" customFormat="1" x14ac:dyDescent="0.2">
      <c r="A342" s="214">
        <v>6.1</v>
      </c>
      <c r="B342" s="93" t="s">
        <v>262</v>
      </c>
      <c r="C342" s="145">
        <v>4</v>
      </c>
      <c r="D342" s="203" t="s">
        <v>12</v>
      </c>
      <c r="E342" s="145"/>
      <c r="F342" s="212">
        <f t="shared" si="19"/>
        <v>0</v>
      </c>
    </row>
    <row r="343" spans="1:6" s="100" customFormat="1" x14ac:dyDescent="0.2">
      <c r="A343" s="214">
        <v>6.2</v>
      </c>
      <c r="B343" s="93" t="s">
        <v>263</v>
      </c>
      <c r="C343" s="145">
        <v>1</v>
      </c>
      <c r="D343" s="203" t="s">
        <v>12</v>
      </c>
      <c r="E343" s="145"/>
      <c r="F343" s="212">
        <f t="shared" si="19"/>
        <v>0</v>
      </c>
    </row>
    <row r="344" spans="1:6" s="100" customFormat="1" x14ac:dyDescent="0.2">
      <c r="A344" s="146"/>
      <c r="B344" s="93"/>
      <c r="C344" s="145"/>
      <c r="D344" s="203"/>
      <c r="E344" s="145"/>
      <c r="F344" s="212">
        <f t="shared" si="19"/>
        <v>0</v>
      </c>
    </row>
    <row r="345" spans="1:6" s="100" customFormat="1" x14ac:dyDescent="0.2">
      <c r="A345" s="28">
        <v>7</v>
      </c>
      <c r="B345" s="44" t="s">
        <v>264</v>
      </c>
      <c r="C345" s="145"/>
      <c r="D345" s="203"/>
      <c r="E345" s="145"/>
      <c r="F345" s="212">
        <f t="shared" si="19"/>
        <v>0</v>
      </c>
    </row>
    <row r="346" spans="1:6" s="100" customFormat="1" x14ac:dyDescent="0.2">
      <c r="A346" s="214">
        <v>7.1</v>
      </c>
      <c r="B346" s="93" t="s">
        <v>265</v>
      </c>
      <c r="C346" s="145">
        <v>234.96</v>
      </c>
      <c r="D346" s="203" t="s">
        <v>195</v>
      </c>
      <c r="E346" s="145"/>
      <c r="F346" s="212">
        <f t="shared" si="19"/>
        <v>0</v>
      </c>
    </row>
    <row r="347" spans="1:6" s="100" customFormat="1" x14ac:dyDescent="0.2">
      <c r="A347" s="146"/>
      <c r="B347" s="93"/>
      <c r="C347" s="145"/>
      <c r="D347" s="203"/>
      <c r="E347" s="145"/>
      <c r="F347" s="212">
        <f t="shared" si="19"/>
        <v>0</v>
      </c>
    </row>
    <row r="348" spans="1:6" s="100" customFormat="1" ht="25.5" x14ac:dyDescent="0.2">
      <c r="A348" s="146">
        <v>8</v>
      </c>
      <c r="B348" s="93" t="s">
        <v>266</v>
      </c>
      <c r="C348" s="145">
        <v>1</v>
      </c>
      <c r="D348" s="203" t="s">
        <v>12</v>
      </c>
      <c r="E348" s="145"/>
      <c r="F348" s="212">
        <f t="shared" si="19"/>
        <v>0</v>
      </c>
    </row>
    <row r="349" spans="1:6" s="100" customFormat="1" x14ac:dyDescent="0.2">
      <c r="A349" s="223">
        <v>9</v>
      </c>
      <c r="B349" s="93" t="s">
        <v>267</v>
      </c>
      <c r="C349" s="224">
        <v>2</v>
      </c>
      <c r="D349" s="225" t="s">
        <v>12</v>
      </c>
      <c r="E349" s="224"/>
      <c r="F349" s="212">
        <f t="shared" si="19"/>
        <v>0</v>
      </c>
    </row>
    <row r="350" spans="1:6" s="213" customFormat="1" ht="67.5" customHeight="1" x14ac:dyDescent="0.2">
      <c r="A350" s="226">
        <v>10</v>
      </c>
      <c r="B350" s="93" t="s">
        <v>655</v>
      </c>
      <c r="C350" s="224">
        <v>2</v>
      </c>
      <c r="D350" s="225" t="s">
        <v>12</v>
      </c>
      <c r="E350" s="222"/>
      <c r="F350" s="227">
        <f t="shared" si="19"/>
        <v>0</v>
      </c>
    </row>
    <row r="351" spans="1:6" s="100" customFormat="1" x14ac:dyDescent="0.2">
      <c r="A351" s="146">
        <v>11</v>
      </c>
      <c r="B351" s="93" t="s">
        <v>268</v>
      </c>
      <c r="C351" s="145">
        <v>1</v>
      </c>
      <c r="D351" s="225" t="s">
        <v>12</v>
      </c>
      <c r="E351" s="145"/>
      <c r="F351" s="212">
        <f t="shared" si="19"/>
        <v>0</v>
      </c>
    </row>
    <row r="352" spans="1:6" s="100" customFormat="1" ht="63.75" x14ac:dyDescent="0.2">
      <c r="A352" s="146">
        <v>12</v>
      </c>
      <c r="B352" s="228" t="s">
        <v>269</v>
      </c>
      <c r="C352" s="224">
        <v>2</v>
      </c>
      <c r="D352" s="225" t="s">
        <v>12</v>
      </c>
      <c r="E352" s="224"/>
      <c r="F352" s="227">
        <f t="shared" si="19"/>
        <v>0</v>
      </c>
    </row>
    <row r="353" spans="1:6" s="100" customFormat="1" ht="25.5" x14ac:dyDescent="0.2">
      <c r="A353" s="146">
        <v>13</v>
      </c>
      <c r="B353" s="228" t="s">
        <v>270</v>
      </c>
      <c r="C353" s="145">
        <v>1</v>
      </c>
      <c r="D353" s="203" t="s">
        <v>12</v>
      </c>
      <c r="E353" s="145"/>
      <c r="F353" s="212">
        <f t="shared" si="19"/>
        <v>0</v>
      </c>
    </row>
    <row r="354" spans="1:6" s="100" customFormat="1" x14ac:dyDescent="0.2">
      <c r="A354" s="146">
        <v>14</v>
      </c>
      <c r="B354" s="93" t="s">
        <v>271</v>
      </c>
      <c r="C354" s="145">
        <v>1</v>
      </c>
      <c r="D354" s="203" t="s">
        <v>12</v>
      </c>
      <c r="E354" s="145"/>
      <c r="F354" s="212">
        <f t="shared" si="19"/>
        <v>0</v>
      </c>
    </row>
    <row r="355" spans="1:6" s="100" customFormat="1" x14ac:dyDescent="0.2">
      <c r="A355" s="146"/>
      <c r="B355" s="93"/>
      <c r="C355" s="145"/>
      <c r="D355" s="203"/>
      <c r="E355" s="145"/>
      <c r="F355" s="212">
        <f t="shared" si="19"/>
        <v>0</v>
      </c>
    </row>
    <row r="356" spans="1:6" s="100" customFormat="1" x14ac:dyDescent="0.2">
      <c r="A356" s="45">
        <v>15</v>
      </c>
      <c r="B356" s="46" t="s">
        <v>272</v>
      </c>
      <c r="C356" s="145"/>
      <c r="D356" s="203"/>
      <c r="E356" s="145"/>
      <c r="F356" s="212">
        <f t="shared" si="19"/>
        <v>0</v>
      </c>
    </row>
    <row r="357" spans="1:6" s="100" customFormat="1" x14ac:dyDescent="0.2">
      <c r="A357" s="47">
        <v>15.1</v>
      </c>
      <c r="B357" s="46" t="s">
        <v>273</v>
      </c>
      <c r="C357" s="145"/>
      <c r="D357" s="203"/>
      <c r="E357" s="145"/>
      <c r="F357" s="212">
        <f t="shared" si="19"/>
        <v>0</v>
      </c>
    </row>
    <row r="358" spans="1:6" s="100" customFormat="1" x14ac:dyDescent="0.2">
      <c r="A358" s="229" t="s">
        <v>274</v>
      </c>
      <c r="B358" s="94" t="s">
        <v>696</v>
      </c>
      <c r="C358" s="131">
        <v>1</v>
      </c>
      <c r="D358" s="203" t="s">
        <v>12</v>
      </c>
      <c r="E358" s="222"/>
      <c r="F358" s="212">
        <f t="shared" si="19"/>
        <v>0</v>
      </c>
    </row>
    <row r="359" spans="1:6" s="100" customFormat="1" x14ac:dyDescent="0.2">
      <c r="A359" s="229" t="s">
        <v>275</v>
      </c>
      <c r="B359" s="94" t="s">
        <v>276</v>
      </c>
      <c r="C359" s="131">
        <v>36</v>
      </c>
      <c r="D359" s="203" t="s">
        <v>12</v>
      </c>
      <c r="E359" s="222"/>
      <c r="F359" s="212">
        <f t="shared" si="19"/>
        <v>0</v>
      </c>
    </row>
    <row r="360" spans="1:6" s="100" customFormat="1" x14ac:dyDescent="0.2">
      <c r="A360" s="229" t="s">
        <v>277</v>
      </c>
      <c r="B360" s="94" t="s">
        <v>278</v>
      </c>
      <c r="C360" s="131">
        <v>6</v>
      </c>
      <c r="D360" s="203" t="s">
        <v>12</v>
      </c>
      <c r="E360" s="222"/>
      <c r="F360" s="212">
        <f t="shared" si="19"/>
        <v>0</v>
      </c>
    </row>
    <row r="361" spans="1:6" s="100" customFormat="1" x14ac:dyDescent="0.2">
      <c r="A361" s="229" t="s">
        <v>279</v>
      </c>
      <c r="B361" s="94" t="s">
        <v>280</v>
      </c>
      <c r="C361" s="131">
        <v>1</v>
      </c>
      <c r="D361" s="203" t="s">
        <v>12</v>
      </c>
      <c r="E361" s="222"/>
      <c r="F361" s="212">
        <f t="shared" si="19"/>
        <v>0</v>
      </c>
    </row>
    <row r="362" spans="1:6" s="100" customFormat="1" x14ac:dyDescent="0.2">
      <c r="A362" s="229" t="s">
        <v>281</v>
      </c>
      <c r="B362" s="94" t="s">
        <v>282</v>
      </c>
      <c r="C362" s="131">
        <v>6</v>
      </c>
      <c r="D362" s="203" t="s">
        <v>12</v>
      </c>
      <c r="E362" s="222"/>
      <c r="F362" s="212">
        <f t="shared" si="19"/>
        <v>0</v>
      </c>
    </row>
    <row r="363" spans="1:6" s="100" customFormat="1" x14ac:dyDescent="0.2">
      <c r="A363" s="229" t="s">
        <v>283</v>
      </c>
      <c r="B363" s="94" t="s">
        <v>284</v>
      </c>
      <c r="C363" s="131">
        <v>3</v>
      </c>
      <c r="D363" s="203" t="s">
        <v>12</v>
      </c>
      <c r="E363" s="222"/>
      <c r="F363" s="212">
        <f t="shared" si="19"/>
        <v>0</v>
      </c>
    </row>
    <row r="364" spans="1:6" s="100" customFormat="1" x14ac:dyDescent="0.2">
      <c r="A364" s="229" t="s">
        <v>285</v>
      </c>
      <c r="B364" s="94" t="s">
        <v>286</v>
      </c>
      <c r="C364" s="131">
        <v>8</v>
      </c>
      <c r="D364" s="203" t="s">
        <v>12</v>
      </c>
      <c r="E364" s="222"/>
      <c r="F364" s="212">
        <f t="shared" si="19"/>
        <v>0</v>
      </c>
    </row>
    <row r="365" spans="1:6" s="100" customFormat="1" x14ac:dyDescent="0.2">
      <c r="A365" s="230" t="s">
        <v>287</v>
      </c>
      <c r="B365" s="231" t="s">
        <v>288</v>
      </c>
      <c r="C365" s="232">
        <v>7</v>
      </c>
      <c r="D365" s="220" t="s">
        <v>12</v>
      </c>
      <c r="E365" s="233"/>
      <c r="F365" s="221">
        <f t="shared" si="19"/>
        <v>0</v>
      </c>
    </row>
    <row r="366" spans="1:6" s="100" customFormat="1" x14ac:dyDescent="0.2">
      <c r="A366" s="229" t="s">
        <v>289</v>
      </c>
      <c r="B366" s="94" t="s">
        <v>290</v>
      </c>
      <c r="C366" s="131">
        <v>5</v>
      </c>
      <c r="D366" s="203" t="s">
        <v>12</v>
      </c>
      <c r="E366" s="222"/>
      <c r="F366" s="212">
        <f t="shared" si="19"/>
        <v>0</v>
      </c>
    </row>
    <row r="367" spans="1:6" s="100" customFormat="1" ht="12.95" customHeight="1" x14ac:dyDescent="0.2">
      <c r="A367" s="229" t="s">
        <v>291</v>
      </c>
      <c r="B367" s="94" t="s">
        <v>292</v>
      </c>
      <c r="C367" s="131">
        <v>40</v>
      </c>
      <c r="D367" s="203" t="s">
        <v>293</v>
      </c>
      <c r="E367" s="222"/>
      <c r="F367" s="212">
        <f t="shared" si="19"/>
        <v>0</v>
      </c>
    </row>
    <row r="368" spans="1:6" s="100" customFormat="1" ht="12.95" customHeight="1" x14ac:dyDescent="0.2">
      <c r="A368" s="229" t="s">
        <v>294</v>
      </c>
      <c r="B368" s="94" t="s">
        <v>295</v>
      </c>
      <c r="C368" s="131">
        <v>16</v>
      </c>
      <c r="D368" s="203" t="s">
        <v>12</v>
      </c>
      <c r="E368" s="222"/>
      <c r="F368" s="212">
        <f t="shared" si="19"/>
        <v>0</v>
      </c>
    </row>
    <row r="369" spans="1:6" s="100" customFormat="1" ht="12.95" customHeight="1" x14ac:dyDescent="0.2">
      <c r="A369" s="229" t="s">
        <v>296</v>
      </c>
      <c r="B369" s="94" t="s">
        <v>297</v>
      </c>
      <c r="C369" s="131">
        <v>1</v>
      </c>
      <c r="D369" s="203" t="s">
        <v>12</v>
      </c>
      <c r="E369" s="222"/>
      <c r="F369" s="212">
        <f t="shared" ref="F369:F429" si="20">ROUND(E369*C369,2)</f>
        <v>0</v>
      </c>
    </row>
    <row r="370" spans="1:6" s="100" customFormat="1" ht="12.95" customHeight="1" x14ac:dyDescent="0.2">
      <c r="A370" s="229" t="s">
        <v>298</v>
      </c>
      <c r="B370" s="94" t="s">
        <v>299</v>
      </c>
      <c r="C370" s="131">
        <v>8</v>
      </c>
      <c r="D370" s="203" t="s">
        <v>12</v>
      </c>
      <c r="E370" s="222"/>
      <c r="F370" s="212">
        <f t="shared" si="20"/>
        <v>0</v>
      </c>
    </row>
    <row r="371" spans="1:6" s="100" customFormat="1" ht="12.95" customHeight="1" x14ac:dyDescent="0.2">
      <c r="A371" s="229" t="s">
        <v>300</v>
      </c>
      <c r="B371" s="94" t="s">
        <v>301</v>
      </c>
      <c r="C371" s="131">
        <v>2</v>
      </c>
      <c r="D371" s="203" t="s">
        <v>12</v>
      </c>
      <c r="E371" s="222"/>
      <c r="F371" s="212">
        <f t="shared" si="20"/>
        <v>0</v>
      </c>
    </row>
    <row r="372" spans="1:6" s="100" customFormat="1" ht="12.95" customHeight="1" x14ac:dyDescent="0.2">
      <c r="A372" s="229" t="s">
        <v>302</v>
      </c>
      <c r="B372" s="94" t="s">
        <v>303</v>
      </c>
      <c r="C372" s="131">
        <v>5</v>
      </c>
      <c r="D372" s="203" t="s">
        <v>293</v>
      </c>
      <c r="E372" s="222"/>
      <c r="F372" s="212">
        <f t="shared" si="20"/>
        <v>0</v>
      </c>
    </row>
    <row r="373" spans="1:6" s="100" customFormat="1" ht="12.95" customHeight="1" x14ac:dyDescent="0.2">
      <c r="A373" s="229" t="s">
        <v>304</v>
      </c>
      <c r="B373" s="94" t="s">
        <v>305</v>
      </c>
      <c r="C373" s="131">
        <v>4</v>
      </c>
      <c r="D373" s="203" t="s">
        <v>12</v>
      </c>
      <c r="E373" s="222"/>
      <c r="F373" s="212">
        <f t="shared" si="20"/>
        <v>0</v>
      </c>
    </row>
    <row r="374" spans="1:6" s="100" customFormat="1" ht="12.95" customHeight="1" x14ac:dyDescent="0.2">
      <c r="A374" s="229" t="s">
        <v>306</v>
      </c>
      <c r="B374" s="94" t="s">
        <v>307</v>
      </c>
      <c r="C374" s="131">
        <v>1</v>
      </c>
      <c r="D374" s="225" t="s">
        <v>12</v>
      </c>
      <c r="E374" s="222"/>
      <c r="F374" s="227">
        <f t="shared" si="20"/>
        <v>0</v>
      </c>
    </row>
    <row r="375" spans="1:6" s="100" customFormat="1" ht="12.95" customHeight="1" x14ac:dyDescent="0.2">
      <c r="A375" s="229" t="s">
        <v>308</v>
      </c>
      <c r="B375" s="94" t="s">
        <v>309</v>
      </c>
      <c r="C375" s="131">
        <v>1</v>
      </c>
      <c r="D375" s="225" t="s">
        <v>12</v>
      </c>
      <c r="E375" s="222"/>
      <c r="F375" s="227">
        <f t="shared" si="20"/>
        <v>0</v>
      </c>
    </row>
    <row r="376" spans="1:6" s="100" customFormat="1" x14ac:dyDescent="0.2">
      <c r="A376" s="146"/>
      <c r="B376" s="93"/>
      <c r="C376" s="145"/>
      <c r="D376" s="203"/>
      <c r="E376" s="145"/>
      <c r="F376" s="212">
        <f t="shared" si="20"/>
        <v>0</v>
      </c>
    </row>
    <row r="377" spans="1:6" s="100" customFormat="1" x14ac:dyDescent="0.2">
      <c r="A377" s="28">
        <v>16</v>
      </c>
      <c r="B377" s="44" t="s">
        <v>310</v>
      </c>
      <c r="C377" s="145"/>
      <c r="D377" s="203"/>
      <c r="E377" s="145"/>
      <c r="F377" s="212">
        <f t="shared" si="20"/>
        <v>0</v>
      </c>
    </row>
    <row r="378" spans="1:6" s="100" customFormat="1" x14ac:dyDescent="0.2">
      <c r="A378" s="214">
        <v>16.100000000000001</v>
      </c>
      <c r="B378" s="93" t="s">
        <v>311</v>
      </c>
      <c r="C378" s="145">
        <v>1</v>
      </c>
      <c r="D378" s="203" t="s">
        <v>12</v>
      </c>
      <c r="E378" s="145"/>
      <c r="F378" s="212">
        <f t="shared" si="20"/>
        <v>0</v>
      </c>
    </row>
    <row r="379" spans="1:6" s="100" customFormat="1" x14ac:dyDescent="0.2">
      <c r="A379" s="214">
        <v>16.2</v>
      </c>
      <c r="B379" s="93" t="s">
        <v>312</v>
      </c>
      <c r="C379" s="145">
        <v>1</v>
      </c>
      <c r="D379" s="203" t="s">
        <v>12</v>
      </c>
      <c r="E379" s="145"/>
      <c r="F379" s="212">
        <f t="shared" si="20"/>
        <v>0</v>
      </c>
    </row>
    <row r="380" spans="1:6" s="100" customFormat="1" x14ac:dyDescent="0.2">
      <c r="A380" s="214">
        <v>16.3</v>
      </c>
      <c r="B380" s="93" t="s">
        <v>313</v>
      </c>
      <c r="C380" s="145">
        <v>1</v>
      </c>
      <c r="D380" s="203" t="s">
        <v>12</v>
      </c>
      <c r="E380" s="145"/>
      <c r="F380" s="212">
        <f t="shared" si="20"/>
        <v>0</v>
      </c>
    </row>
    <row r="381" spans="1:6" s="100" customFormat="1" x14ac:dyDescent="0.2">
      <c r="A381" s="214">
        <v>16.399999999999999</v>
      </c>
      <c r="B381" s="93" t="s">
        <v>314</v>
      </c>
      <c r="C381" s="145">
        <v>1</v>
      </c>
      <c r="D381" s="203" t="s">
        <v>12</v>
      </c>
      <c r="E381" s="145"/>
      <c r="F381" s="212">
        <f t="shared" si="20"/>
        <v>0</v>
      </c>
    </row>
    <row r="382" spans="1:6" s="100" customFormat="1" x14ac:dyDescent="0.2">
      <c r="A382" s="214">
        <v>16.5</v>
      </c>
      <c r="B382" s="93" t="s">
        <v>315</v>
      </c>
      <c r="C382" s="145">
        <v>1</v>
      </c>
      <c r="D382" s="203" t="s">
        <v>12</v>
      </c>
      <c r="E382" s="145"/>
      <c r="F382" s="212">
        <f t="shared" si="20"/>
        <v>0</v>
      </c>
    </row>
    <row r="383" spans="1:6" s="100" customFormat="1" x14ac:dyDescent="0.2">
      <c r="A383" s="214">
        <v>16.600000000000001</v>
      </c>
      <c r="B383" s="93" t="s">
        <v>316</v>
      </c>
      <c r="C383" s="145">
        <v>1</v>
      </c>
      <c r="D383" s="203" t="s">
        <v>12</v>
      </c>
      <c r="E383" s="145"/>
      <c r="F383" s="212">
        <f t="shared" si="20"/>
        <v>0</v>
      </c>
    </row>
    <row r="384" spans="1:6" s="100" customFormat="1" x14ac:dyDescent="0.2">
      <c r="A384" s="214">
        <v>16.7</v>
      </c>
      <c r="B384" s="234" t="s">
        <v>317</v>
      </c>
      <c r="C384" s="145">
        <v>1</v>
      </c>
      <c r="D384" s="203" t="s">
        <v>12</v>
      </c>
      <c r="E384" s="145"/>
      <c r="F384" s="212">
        <f t="shared" si="20"/>
        <v>0</v>
      </c>
    </row>
    <row r="385" spans="1:6" s="100" customFormat="1" x14ac:dyDescent="0.2">
      <c r="A385" s="214">
        <v>16.8</v>
      </c>
      <c r="B385" s="234" t="s">
        <v>318</v>
      </c>
      <c r="C385" s="145">
        <v>1</v>
      </c>
      <c r="D385" s="203" t="s">
        <v>12</v>
      </c>
      <c r="E385" s="145"/>
      <c r="F385" s="212">
        <f t="shared" si="20"/>
        <v>0</v>
      </c>
    </row>
    <row r="386" spans="1:6" s="100" customFormat="1" x14ac:dyDescent="0.2">
      <c r="A386" s="214">
        <v>16.899999999999999</v>
      </c>
      <c r="B386" s="93" t="s">
        <v>319</v>
      </c>
      <c r="C386" s="145">
        <v>4</v>
      </c>
      <c r="D386" s="203" t="s">
        <v>12</v>
      </c>
      <c r="E386" s="145"/>
      <c r="F386" s="212">
        <f t="shared" si="20"/>
        <v>0</v>
      </c>
    </row>
    <row r="387" spans="1:6" s="100" customFormat="1" x14ac:dyDescent="0.2">
      <c r="A387" s="214"/>
      <c r="B387" s="93"/>
      <c r="C387" s="145"/>
      <c r="D387" s="203"/>
      <c r="E387" s="145"/>
      <c r="F387" s="212">
        <f t="shared" si="20"/>
        <v>0</v>
      </c>
    </row>
    <row r="388" spans="1:6" s="100" customFormat="1" x14ac:dyDescent="0.2">
      <c r="A388" s="28">
        <v>17</v>
      </c>
      <c r="B388" s="44" t="s">
        <v>320</v>
      </c>
      <c r="C388" s="145"/>
      <c r="D388" s="203"/>
      <c r="E388" s="145"/>
      <c r="F388" s="212">
        <f t="shared" si="20"/>
        <v>0</v>
      </c>
    </row>
    <row r="389" spans="1:6" s="100" customFormat="1" x14ac:dyDescent="0.2">
      <c r="A389" s="214">
        <v>17.100000000000001</v>
      </c>
      <c r="B389" s="93" t="s">
        <v>321</v>
      </c>
      <c r="C389" s="145">
        <v>12</v>
      </c>
      <c r="D389" s="203" t="s">
        <v>12</v>
      </c>
      <c r="E389" s="222"/>
      <c r="F389" s="212">
        <f t="shared" si="20"/>
        <v>0</v>
      </c>
    </row>
    <row r="390" spans="1:6" s="100" customFormat="1" x14ac:dyDescent="0.2">
      <c r="A390" s="214">
        <v>17.2</v>
      </c>
      <c r="B390" s="93" t="s">
        <v>322</v>
      </c>
      <c r="C390" s="145">
        <v>4</v>
      </c>
      <c r="D390" s="203" t="s">
        <v>12</v>
      </c>
      <c r="E390" s="222"/>
      <c r="F390" s="212">
        <f t="shared" si="20"/>
        <v>0</v>
      </c>
    </row>
    <row r="391" spans="1:6" s="100" customFormat="1" x14ac:dyDescent="0.2">
      <c r="A391" s="214">
        <v>17.3</v>
      </c>
      <c r="B391" s="93" t="s">
        <v>323</v>
      </c>
      <c r="C391" s="145">
        <v>11</v>
      </c>
      <c r="D391" s="203" t="s">
        <v>12</v>
      </c>
      <c r="E391" s="222"/>
      <c r="F391" s="212">
        <f t="shared" si="20"/>
        <v>0</v>
      </c>
    </row>
    <row r="392" spans="1:6" s="100" customFormat="1" x14ac:dyDescent="0.2">
      <c r="A392" s="214">
        <v>17.399999999999999</v>
      </c>
      <c r="B392" s="93" t="s">
        <v>324</v>
      </c>
      <c r="C392" s="145">
        <v>2</v>
      </c>
      <c r="D392" s="203" t="s">
        <v>12</v>
      </c>
      <c r="E392" s="222"/>
      <c r="F392" s="212">
        <f t="shared" si="20"/>
        <v>0</v>
      </c>
    </row>
    <row r="393" spans="1:6" s="100" customFormat="1" x14ac:dyDescent="0.2">
      <c r="A393" s="214">
        <v>17.5</v>
      </c>
      <c r="B393" s="93" t="s">
        <v>325</v>
      </c>
      <c r="C393" s="145">
        <v>7</v>
      </c>
      <c r="D393" s="203" t="s">
        <v>12</v>
      </c>
      <c r="E393" s="222"/>
      <c r="F393" s="212">
        <f t="shared" si="20"/>
        <v>0</v>
      </c>
    </row>
    <row r="394" spans="1:6" s="213" customFormat="1" x14ac:dyDescent="0.2">
      <c r="A394" s="214">
        <v>17.600000000000001</v>
      </c>
      <c r="B394" s="93" t="s">
        <v>326</v>
      </c>
      <c r="C394" s="145">
        <v>2</v>
      </c>
      <c r="D394" s="203" t="s">
        <v>12</v>
      </c>
      <c r="E394" s="222"/>
      <c r="F394" s="212">
        <f t="shared" si="20"/>
        <v>0</v>
      </c>
    </row>
    <row r="395" spans="1:6" s="100" customFormat="1" x14ac:dyDescent="0.2">
      <c r="A395" s="146"/>
      <c r="B395" s="93"/>
      <c r="C395" s="145"/>
      <c r="D395" s="203"/>
      <c r="E395" s="145"/>
      <c r="F395" s="212">
        <f t="shared" si="20"/>
        <v>0</v>
      </c>
    </row>
    <row r="396" spans="1:6" s="100" customFormat="1" x14ac:dyDescent="0.2">
      <c r="A396" s="28">
        <v>18</v>
      </c>
      <c r="B396" s="44" t="s">
        <v>327</v>
      </c>
      <c r="C396" s="145"/>
      <c r="D396" s="203"/>
      <c r="E396" s="145"/>
      <c r="F396" s="212">
        <f t="shared" si="20"/>
        <v>0</v>
      </c>
    </row>
    <row r="397" spans="1:6" s="100" customFormat="1" x14ac:dyDescent="0.2">
      <c r="A397" s="214">
        <v>18.100000000000001</v>
      </c>
      <c r="B397" s="93" t="s">
        <v>328</v>
      </c>
      <c r="C397" s="145">
        <v>1.5</v>
      </c>
      <c r="D397" s="203" t="s">
        <v>15</v>
      </c>
      <c r="E397" s="145"/>
      <c r="F397" s="212">
        <f t="shared" si="20"/>
        <v>0</v>
      </c>
    </row>
    <row r="398" spans="1:6" s="100" customFormat="1" x14ac:dyDescent="0.2">
      <c r="A398" s="214">
        <v>18.2</v>
      </c>
      <c r="B398" s="93" t="s">
        <v>329</v>
      </c>
      <c r="C398" s="145">
        <v>2</v>
      </c>
      <c r="D398" s="203" t="s">
        <v>15</v>
      </c>
      <c r="E398" s="145"/>
      <c r="F398" s="212">
        <f t="shared" si="20"/>
        <v>0</v>
      </c>
    </row>
    <row r="399" spans="1:6" s="100" customFormat="1" x14ac:dyDescent="0.2">
      <c r="A399" s="214">
        <v>18.3</v>
      </c>
      <c r="B399" s="93" t="s">
        <v>330</v>
      </c>
      <c r="C399" s="145">
        <v>1.2</v>
      </c>
      <c r="D399" s="203" t="s">
        <v>71</v>
      </c>
      <c r="E399" s="145"/>
      <c r="F399" s="212">
        <f t="shared" si="20"/>
        <v>0</v>
      </c>
    </row>
    <row r="400" spans="1:6" s="100" customFormat="1" x14ac:dyDescent="0.2">
      <c r="A400" s="146"/>
      <c r="B400" s="93"/>
      <c r="C400" s="145"/>
      <c r="D400" s="203"/>
      <c r="E400" s="145"/>
      <c r="F400" s="212">
        <f t="shared" si="20"/>
        <v>0</v>
      </c>
    </row>
    <row r="401" spans="1:6" s="100" customFormat="1" x14ac:dyDescent="0.2">
      <c r="A401" s="28">
        <v>19</v>
      </c>
      <c r="B401" s="44" t="s">
        <v>331</v>
      </c>
      <c r="C401" s="145"/>
      <c r="D401" s="203"/>
      <c r="E401" s="145"/>
      <c r="F401" s="212">
        <f t="shared" si="20"/>
        <v>0</v>
      </c>
    </row>
    <row r="402" spans="1:6" s="100" customFormat="1" x14ac:dyDescent="0.2">
      <c r="A402" s="214">
        <v>19.100000000000001</v>
      </c>
      <c r="B402" s="93" t="s">
        <v>332</v>
      </c>
      <c r="C402" s="145">
        <v>1</v>
      </c>
      <c r="D402" s="203" t="s">
        <v>12</v>
      </c>
      <c r="E402" s="145"/>
      <c r="F402" s="212">
        <f t="shared" si="20"/>
        <v>0</v>
      </c>
    </row>
    <row r="403" spans="1:6" s="100" customFormat="1" x14ac:dyDescent="0.2">
      <c r="A403" s="214">
        <v>19.2</v>
      </c>
      <c r="B403" s="93" t="s">
        <v>333</v>
      </c>
      <c r="C403" s="145">
        <v>1</v>
      </c>
      <c r="D403" s="203" t="s">
        <v>12</v>
      </c>
      <c r="E403" s="145"/>
      <c r="F403" s="212">
        <f t="shared" si="20"/>
        <v>0</v>
      </c>
    </row>
    <row r="404" spans="1:6" s="100" customFormat="1" x14ac:dyDescent="0.2">
      <c r="A404" s="214">
        <v>19.3</v>
      </c>
      <c r="B404" s="93" t="s">
        <v>334</v>
      </c>
      <c r="C404" s="145">
        <v>1</v>
      </c>
      <c r="D404" s="203" t="s">
        <v>12</v>
      </c>
      <c r="E404" s="145"/>
      <c r="F404" s="212">
        <f t="shared" si="20"/>
        <v>0</v>
      </c>
    </row>
    <row r="405" spans="1:6" s="100" customFormat="1" x14ac:dyDescent="0.2">
      <c r="A405" s="235">
        <v>19.399999999999999</v>
      </c>
      <c r="B405" s="93" t="s">
        <v>335</v>
      </c>
      <c r="C405" s="224">
        <v>2</v>
      </c>
      <c r="D405" s="225" t="s">
        <v>12</v>
      </c>
      <c r="E405" s="224"/>
      <c r="F405" s="212">
        <f t="shared" si="20"/>
        <v>0</v>
      </c>
    </row>
    <row r="406" spans="1:6" s="100" customFormat="1" x14ac:dyDescent="0.2">
      <c r="A406" s="214">
        <v>19.5</v>
      </c>
      <c r="B406" s="93" t="s">
        <v>336</v>
      </c>
      <c r="C406" s="145">
        <v>2</v>
      </c>
      <c r="D406" s="203" t="s">
        <v>12</v>
      </c>
      <c r="E406" s="145"/>
      <c r="F406" s="212">
        <f t="shared" si="20"/>
        <v>0</v>
      </c>
    </row>
    <row r="407" spans="1:6" s="100" customFormat="1" x14ac:dyDescent="0.2">
      <c r="A407" s="214">
        <v>19.600000000000001</v>
      </c>
      <c r="B407" s="93" t="s">
        <v>337</v>
      </c>
      <c r="C407" s="145">
        <v>12</v>
      </c>
      <c r="D407" s="203" t="s">
        <v>12</v>
      </c>
      <c r="E407" s="145"/>
      <c r="F407" s="212">
        <f t="shared" si="20"/>
        <v>0</v>
      </c>
    </row>
    <row r="408" spans="1:6" s="100" customFormat="1" x14ac:dyDescent="0.2">
      <c r="A408" s="214">
        <v>19.7</v>
      </c>
      <c r="B408" s="93" t="s">
        <v>338</v>
      </c>
      <c r="C408" s="145">
        <v>2</v>
      </c>
      <c r="D408" s="203" t="s">
        <v>12</v>
      </c>
      <c r="E408" s="145"/>
      <c r="F408" s="212">
        <f t="shared" si="20"/>
        <v>0</v>
      </c>
    </row>
    <row r="409" spans="1:6" s="100" customFormat="1" x14ac:dyDescent="0.2">
      <c r="A409" s="214">
        <v>19.8</v>
      </c>
      <c r="B409" s="93" t="s">
        <v>339</v>
      </c>
      <c r="C409" s="145">
        <v>1</v>
      </c>
      <c r="D409" s="203" t="s">
        <v>12</v>
      </c>
      <c r="E409" s="145"/>
      <c r="F409" s="212">
        <f t="shared" si="20"/>
        <v>0</v>
      </c>
    </row>
    <row r="410" spans="1:6" s="100" customFormat="1" ht="9" customHeight="1" x14ac:dyDescent="0.2">
      <c r="A410" s="146"/>
      <c r="B410" s="93"/>
      <c r="C410" s="145"/>
      <c r="D410" s="203"/>
      <c r="E410" s="145"/>
      <c r="F410" s="212">
        <f t="shared" si="20"/>
        <v>0</v>
      </c>
    </row>
    <row r="411" spans="1:6" s="100" customFormat="1" x14ac:dyDescent="0.2">
      <c r="A411" s="48">
        <v>20</v>
      </c>
      <c r="B411" s="44" t="s">
        <v>340</v>
      </c>
      <c r="C411" s="145"/>
      <c r="D411" s="203"/>
      <c r="E411" s="145"/>
      <c r="F411" s="212">
        <f t="shared" si="20"/>
        <v>0</v>
      </c>
    </row>
    <row r="412" spans="1:6" s="100" customFormat="1" x14ac:dyDescent="0.2">
      <c r="A412" s="214">
        <v>20.100000000000001</v>
      </c>
      <c r="B412" s="93" t="s">
        <v>341</v>
      </c>
      <c r="C412" s="145">
        <v>3</v>
      </c>
      <c r="D412" s="203" t="s">
        <v>12</v>
      </c>
      <c r="E412" s="145"/>
      <c r="F412" s="212">
        <f t="shared" si="20"/>
        <v>0</v>
      </c>
    </row>
    <row r="413" spans="1:6" s="100" customFormat="1" x14ac:dyDescent="0.2">
      <c r="A413" s="214">
        <v>20.2</v>
      </c>
      <c r="B413" s="93" t="s">
        <v>342</v>
      </c>
      <c r="C413" s="145">
        <v>1</v>
      </c>
      <c r="D413" s="203" t="s">
        <v>12</v>
      </c>
      <c r="E413" s="145"/>
      <c r="F413" s="212">
        <f t="shared" si="20"/>
        <v>0</v>
      </c>
    </row>
    <row r="414" spans="1:6" s="100" customFormat="1" x14ac:dyDescent="0.2">
      <c r="A414" s="214">
        <v>20.3</v>
      </c>
      <c r="B414" s="93" t="s">
        <v>343</v>
      </c>
      <c r="C414" s="145">
        <v>1</v>
      </c>
      <c r="D414" s="203" t="s">
        <v>12</v>
      </c>
      <c r="E414" s="145"/>
      <c r="F414" s="212">
        <f t="shared" si="20"/>
        <v>0</v>
      </c>
    </row>
    <row r="415" spans="1:6" s="100" customFormat="1" ht="8.25" customHeight="1" x14ac:dyDescent="0.2">
      <c r="A415" s="146"/>
      <c r="B415" s="93"/>
      <c r="C415" s="145"/>
      <c r="D415" s="203"/>
      <c r="E415" s="145"/>
      <c r="F415" s="212">
        <f t="shared" si="20"/>
        <v>0</v>
      </c>
    </row>
    <row r="416" spans="1:6" s="100" customFormat="1" x14ac:dyDescent="0.2">
      <c r="A416" s="28">
        <v>21</v>
      </c>
      <c r="B416" s="44" t="s">
        <v>344</v>
      </c>
      <c r="C416" s="145"/>
      <c r="D416" s="203"/>
      <c r="E416" s="145"/>
      <c r="F416" s="212">
        <f t="shared" si="20"/>
        <v>0</v>
      </c>
    </row>
    <row r="417" spans="1:6" s="100" customFormat="1" x14ac:dyDescent="0.2">
      <c r="A417" s="214">
        <v>21.1</v>
      </c>
      <c r="B417" s="93" t="s">
        <v>345</v>
      </c>
      <c r="C417" s="145">
        <v>2</v>
      </c>
      <c r="D417" s="203" t="s">
        <v>12</v>
      </c>
      <c r="E417" s="145"/>
      <c r="F417" s="212">
        <f t="shared" si="20"/>
        <v>0</v>
      </c>
    </row>
    <row r="418" spans="1:6" s="100" customFormat="1" x14ac:dyDescent="0.2">
      <c r="A418" s="214">
        <v>21.2</v>
      </c>
      <c r="B418" s="93" t="s">
        <v>346</v>
      </c>
      <c r="C418" s="145">
        <v>4</v>
      </c>
      <c r="D418" s="203" t="s">
        <v>12</v>
      </c>
      <c r="E418" s="145"/>
      <c r="F418" s="212">
        <f t="shared" si="20"/>
        <v>0</v>
      </c>
    </row>
    <row r="419" spans="1:6" s="100" customFormat="1" x14ac:dyDescent="0.2">
      <c r="A419" s="214">
        <v>21.3</v>
      </c>
      <c r="B419" s="93" t="s">
        <v>347</v>
      </c>
      <c r="C419" s="145">
        <v>4</v>
      </c>
      <c r="D419" s="203" t="s">
        <v>12</v>
      </c>
      <c r="E419" s="145"/>
      <c r="F419" s="212">
        <f t="shared" si="20"/>
        <v>0</v>
      </c>
    </row>
    <row r="420" spans="1:6" s="100" customFormat="1" x14ac:dyDescent="0.2">
      <c r="A420" s="236">
        <v>21.4</v>
      </c>
      <c r="B420" s="218" t="s">
        <v>348</v>
      </c>
      <c r="C420" s="219">
        <v>2</v>
      </c>
      <c r="D420" s="220" t="s">
        <v>12</v>
      </c>
      <c r="E420" s="219"/>
      <c r="F420" s="221">
        <f t="shared" si="20"/>
        <v>0</v>
      </c>
    </row>
    <row r="421" spans="1:6" s="100" customFormat="1" x14ac:dyDescent="0.2">
      <c r="A421" s="214">
        <v>21.5</v>
      </c>
      <c r="B421" s="93" t="s">
        <v>349</v>
      </c>
      <c r="C421" s="145">
        <v>2</v>
      </c>
      <c r="D421" s="203" t="s">
        <v>12</v>
      </c>
      <c r="E421" s="145"/>
      <c r="F421" s="212">
        <f t="shared" si="20"/>
        <v>0</v>
      </c>
    </row>
    <row r="422" spans="1:6" s="100" customFormat="1" x14ac:dyDescent="0.2">
      <c r="A422" s="214">
        <v>21.6</v>
      </c>
      <c r="B422" s="93" t="s">
        <v>350</v>
      </c>
      <c r="C422" s="145">
        <v>2</v>
      </c>
      <c r="D422" s="203" t="s">
        <v>12</v>
      </c>
      <c r="E422" s="145"/>
      <c r="F422" s="212">
        <f t="shared" si="20"/>
        <v>0</v>
      </c>
    </row>
    <row r="423" spans="1:6" s="100" customFormat="1" x14ac:dyDescent="0.2">
      <c r="A423" s="214">
        <v>21.7</v>
      </c>
      <c r="B423" s="93" t="s">
        <v>351</v>
      </c>
      <c r="C423" s="145">
        <v>260</v>
      </c>
      <c r="D423" s="203" t="s">
        <v>293</v>
      </c>
      <c r="E423" s="145"/>
      <c r="F423" s="212">
        <f t="shared" si="20"/>
        <v>0</v>
      </c>
    </row>
    <row r="424" spans="1:6" s="100" customFormat="1" x14ac:dyDescent="0.2">
      <c r="A424" s="214">
        <v>21.8</v>
      </c>
      <c r="B424" s="93" t="s">
        <v>352</v>
      </c>
      <c r="C424" s="145">
        <v>2</v>
      </c>
      <c r="D424" s="203" t="s">
        <v>12</v>
      </c>
      <c r="E424" s="145"/>
      <c r="F424" s="212">
        <f t="shared" si="20"/>
        <v>0</v>
      </c>
    </row>
    <row r="425" spans="1:6" s="100" customFormat="1" x14ac:dyDescent="0.2">
      <c r="A425" s="214">
        <v>21.9</v>
      </c>
      <c r="B425" s="93" t="s">
        <v>353</v>
      </c>
      <c r="C425" s="145">
        <v>2</v>
      </c>
      <c r="D425" s="203" t="s">
        <v>12</v>
      </c>
      <c r="E425" s="145"/>
      <c r="F425" s="212">
        <f t="shared" si="20"/>
        <v>0</v>
      </c>
    </row>
    <row r="426" spans="1:6" s="100" customFormat="1" x14ac:dyDescent="0.2">
      <c r="A426" s="216">
        <v>21.1</v>
      </c>
      <c r="B426" s="93" t="s">
        <v>354</v>
      </c>
      <c r="C426" s="145">
        <v>1</v>
      </c>
      <c r="D426" s="203" t="s">
        <v>12</v>
      </c>
      <c r="E426" s="145"/>
      <c r="F426" s="212">
        <f t="shared" si="20"/>
        <v>0</v>
      </c>
    </row>
    <row r="427" spans="1:6" s="100" customFormat="1" x14ac:dyDescent="0.2">
      <c r="A427" s="216">
        <v>21.11</v>
      </c>
      <c r="B427" s="93" t="s">
        <v>355</v>
      </c>
      <c r="C427" s="145">
        <v>2</v>
      </c>
      <c r="D427" s="203" t="s">
        <v>12</v>
      </c>
      <c r="E427" s="145"/>
      <c r="F427" s="212">
        <f t="shared" si="20"/>
        <v>0</v>
      </c>
    </row>
    <row r="428" spans="1:6" s="100" customFormat="1" x14ac:dyDescent="0.2">
      <c r="A428" s="216">
        <v>21.12</v>
      </c>
      <c r="B428" s="93" t="s">
        <v>356</v>
      </c>
      <c r="C428" s="145">
        <v>2</v>
      </c>
      <c r="D428" s="203" t="s">
        <v>12</v>
      </c>
      <c r="E428" s="145"/>
      <c r="F428" s="212">
        <f t="shared" si="20"/>
        <v>0</v>
      </c>
    </row>
    <row r="429" spans="1:6" s="100" customFormat="1" x14ac:dyDescent="0.2">
      <c r="A429" s="216">
        <v>21.13</v>
      </c>
      <c r="B429" s="93" t="s">
        <v>357</v>
      </c>
      <c r="C429" s="145">
        <v>2</v>
      </c>
      <c r="D429" s="203" t="s">
        <v>12</v>
      </c>
      <c r="E429" s="145"/>
      <c r="F429" s="212">
        <f t="shared" si="20"/>
        <v>0</v>
      </c>
    </row>
    <row r="430" spans="1:6" s="100" customFormat="1" x14ac:dyDescent="0.2">
      <c r="A430" s="146"/>
      <c r="B430" s="42"/>
      <c r="C430" s="145"/>
      <c r="D430" s="203"/>
      <c r="E430" s="145"/>
      <c r="F430" s="216"/>
    </row>
    <row r="431" spans="1:6" s="100" customFormat="1" x14ac:dyDescent="0.2">
      <c r="A431" s="43" t="s">
        <v>358</v>
      </c>
      <c r="B431" s="29" t="s">
        <v>359</v>
      </c>
      <c r="C431" s="145"/>
      <c r="D431" s="211"/>
      <c r="E431" s="145"/>
      <c r="F431" s="216"/>
    </row>
    <row r="432" spans="1:6" s="100" customFormat="1" ht="9" customHeight="1" x14ac:dyDescent="0.2">
      <c r="A432" s="28"/>
      <c r="B432" s="29"/>
      <c r="C432" s="145"/>
      <c r="D432" s="211"/>
      <c r="E432" s="145"/>
      <c r="F432" s="216"/>
    </row>
    <row r="433" spans="1:6" s="100" customFormat="1" x14ac:dyDescent="0.2">
      <c r="A433" s="226">
        <v>1</v>
      </c>
      <c r="B433" s="237" t="s">
        <v>231</v>
      </c>
      <c r="C433" s="145">
        <v>1</v>
      </c>
      <c r="D433" s="211" t="s">
        <v>12</v>
      </c>
      <c r="E433" s="145"/>
      <c r="F433" s="212">
        <f t="shared" ref="F433:F470" si="21">ROUND(E433*C433,2)</f>
        <v>0</v>
      </c>
    </row>
    <row r="434" spans="1:6" s="100" customFormat="1" x14ac:dyDescent="0.2">
      <c r="A434" s="226">
        <v>2</v>
      </c>
      <c r="B434" s="93" t="s">
        <v>232</v>
      </c>
      <c r="C434" s="145">
        <v>1</v>
      </c>
      <c r="D434" s="211" t="s">
        <v>12</v>
      </c>
      <c r="E434" s="145"/>
      <c r="F434" s="212">
        <f t="shared" si="21"/>
        <v>0</v>
      </c>
    </row>
    <row r="435" spans="1:6" s="100" customFormat="1" ht="9" customHeight="1" x14ac:dyDescent="0.2">
      <c r="A435" s="238"/>
      <c r="B435" s="93"/>
      <c r="C435" s="145"/>
      <c r="D435" s="211"/>
      <c r="E435" s="145"/>
      <c r="F435" s="212">
        <f t="shared" si="21"/>
        <v>0</v>
      </c>
    </row>
    <row r="436" spans="1:6" s="100" customFormat="1" x14ac:dyDescent="0.2">
      <c r="A436" s="48">
        <v>3</v>
      </c>
      <c r="B436" s="44" t="s">
        <v>360</v>
      </c>
      <c r="C436" s="145"/>
      <c r="D436" s="211"/>
      <c r="E436" s="145"/>
      <c r="F436" s="212">
        <f t="shared" si="21"/>
        <v>0</v>
      </c>
    </row>
    <row r="437" spans="1:6" s="100" customFormat="1" x14ac:dyDescent="0.2">
      <c r="A437" s="146">
        <v>3.1</v>
      </c>
      <c r="B437" s="93" t="s">
        <v>361</v>
      </c>
      <c r="C437" s="145">
        <v>0.36</v>
      </c>
      <c r="D437" s="211" t="s">
        <v>32</v>
      </c>
      <c r="E437" s="145"/>
      <c r="F437" s="212">
        <f t="shared" si="21"/>
        <v>0</v>
      </c>
    </row>
    <row r="438" spans="1:6" s="100" customFormat="1" x14ac:dyDescent="0.2">
      <c r="A438" s="146">
        <v>3.2</v>
      </c>
      <c r="B438" s="93" t="s">
        <v>362</v>
      </c>
      <c r="C438" s="145">
        <v>0.47</v>
      </c>
      <c r="D438" s="211" t="s">
        <v>32</v>
      </c>
      <c r="E438" s="145"/>
      <c r="F438" s="212">
        <f t="shared" si="21"/>
        <v>0</v>
      </c>
    </row>
    <row r="439" spans="1:6" s="100" customFormat="1" x14ac:dyDescent="0.2">
      <c r="A439" s="146">
        <v>3.3</v>
      </c>
      <c r="B439" s="93" t="s">
        <v>363</v>
      </c>
      <c r="C439" s="145">
        <v>0.14000000000000001</v>
      </c>
      <c r="D439" s="211" t="s">
        <v>32</v>
      </c>
      <c r="E439" s="145"/>
      <c r="F439" s="212">
        <f t="shared" si="21"/>
        <v>0</v>
      </c>
    </row>
    <row r="440" spans="1:6" s="100" customFormat="1" x14ac:dyDescent="0.2">
      <c r="A440" s="146">
        <v>3.4</v>
      </c>
      <c r="B440" s="93" t="s">
        <v>364</v>
      </c>
      <c r="C440" s="145">
        <v>0.21</v>
      </c>
      <c r="D440" s="211" t="s">
        <v>32</v>
      </c>
      <c r="E440" s="145"/>
      <c r="F440" s="212">
        <f t="shared" si="21"/>
        <v>0</v>
      </c>
    </row>
    <row r="441" spans="1:6" s="100" customFormat="1" x14ac:dyDescent="0.2">
      <c r="A441" s="146">
        <v>3.5</v>
      </c>
      <c r="B441" s="93" t="s">
        <v>365</v>
      </c>
      <c r="C441" s="145">
        <v>0.26</v>
      </c>
      <c r="D441" s="211" t="s">
        <v>32</v>
      </c>
      <c r="E441" s="145"/>
      <c r="F441" s="212">
        <f t="shared" si="21"/>
        <v>0</v>
      </c>
    </row>
    <row r="442" spans="1:6" s="100" customFormat="1" x14ac:dyDescent="0.2">
      <c r="A442" s="146">
        <v>3.6</v>
      </c>
      <c r="B442" s="93" t="s">
        <v>366</v>
      </c>
      <c r="C442" s="145">
        <v>0.53</v>
      </c>
      <c r="D442" s="211" t="s">
        <v>32</v>
      </c>
      <c r="E442" s="145"/>
      <c r="F442" s="212">
        <f t="shared" si="21"/>
        <v>0</v>
      </c>
    </row>
    <row r="443" spans="1:6" s="100" customFormat="1" x14ac:dyDescent="0.2">
      <c r="A443" s="146"/>
      <c r="B443" s="93"/>
      <c r="C443" s="145"/>
      <c r="D443" s="211"/>
      <c r="E443" s="145"/>
      <c r="F443" s="212">
        <f t="shared" si="21"/>
        <v>0</v>
      </c>
    </row>
    <row r="444" spans="1:6" s="100" customFormat="1" x14ac:dyDescent="0.2">
      <c r="A444" s="226">
        <v>4</v>
      </c>
      <c r="B444" s="93" t="s">
        <v>367</v>
      </c>
      <c r="C444" s="145">
        <v>5.4</v>
      </c>
      <c r="D444" s="211" t="s">
        <v>71</v>
      </c>
      <c r="E444" s="145"/>
      <c r="F444" s="212">
        <f t="shared" si="21"/>
        <v>0</v>
      </c>
    </row>
    <row r="445" spans="1:6" s="100" customFormat="1" x14ac:dyDescent="0.2">
      <c r="A445" s="226">
        <v>5</v>
      </c>
      <c r="B445" s="93" t="s">
        <v>368</v>
      </c>
      <c r="C445" s="145">
        <v>5.13</v>
      </c>
      <c r="D445" s="211" t="s">
        <v>71</v>
      </c>
      <c r="E445" s="145"/>
      <c r="F445" s="212">
        <f t="shared" si="21"/>
        <v>0</v>
      </c>
    </row>
    <row r="446" spans="1:6" s="213" customFormat="1" x14ac:dyDescent="0.2">
      <c r="A446" s="238"/>
      <c r="B446" s="93"/>
      <c r="C446" s="145"/>
      <c r="D446" s="211"/>
      <c r="E446" s="145"/>
      <c r="F446" s="212">
        <f t="shared" si="21"/>
        <v>0</v>
      </c>
    </row>
    <row r="447" spans="1:6" s="100" customFormat="1" x14ac:dyDescent="0.2">
      <c r="A447" s="48">
        <v>6</v>
      </c>
      <c r="B447" s="44" t="s">
        <v>250</v>
      </c>
      <c r="C447" s="145"/>
      <c r="D447" s="211"/>
      <c r="E447" s="145"/>
      <c r="F447" s="212">
        <f t="shared" si="21"/>
        <v>0</v>
      </c>
    </row>
    <row r="448" spans="1:6" s="100" customFormat="1" x14ac:dyDescent="0.2">
      <c r="A448" s="238">
        <v>6.1</v>
      </c>
      <c r="B448" s="93" t="s">
        <v>369</v>
      </c>
      <c r="C448" s="145">
        <v>22.08</v>
      </c>
      <c r="D448" s="211" t="s">
        <v>71</v>
      </c>
      <c r="E448" s="145"/>
      <c r="F448" s="212">
        <f t="shared" si="21"/>
        <v>0</v>
      </c>
    </row>
    <row r="449" spans="1:6" s="100" customFormat="1" x14ac:dyDescent="0.2">
      <c r="A449" s="238">
        <v>6.2</v>
      </c>
      <c r="B449" s="93" t="s">
        <v>370</v>
      </c>
      <c r="C449" s="145">
        <v>5.29</v>
      </c>
      <c r="D449" s="211" t="s">
        <v>71</v>
      </c>
      <c r="E449" s="145"/>
      <c r="F449" s="212">
        <f t="shared" si="21"/>
        <v>0</v>
      </c>
    </row>
    <row r="450" spans="1:6" s="100" customFormat="1" x14ac:dyDescent="0.2">
      <c r="A450" s="238">
        <v>6.3</v>
      </c>
      <c r="B450" s="93" t="s">
        <v>371</v>
      </c>
      <c r="C450" s="145">
        <v>32.880000000000003</v>
      </c>
      <c r="D450" s="211" t="s">
        <v>71</v>
      </c>
      <c r="E450" s="145"/>
      <c r="F450" s="212">
        <f t="shared" si="21"/>
        <v>0</v>
      </c>
    </row>
    <row r="451" spans="1:6" s="100" customFormat="1" x14ac:dyDescent="0.2">
      <c r="A451" s="238">
        <v>6.4</v>
      </c>
      <c r="B451" s="93" t="s">
        <v>104</v>
      </c>
      <c r="C451" s="145">
        <v>32.880000000000003</v>
      </c>
      <c r="D451" s="211" t="s">
        <v>71</v>
      </c>
      <c r="E451" s="145"/>
      <c r="F451" s="212">
        <f t="shared" si="21"/>
        <v>0</v>
      </c>
    </row>
    <row r="452" spans="1:6" s="100" customFormat="1" x14ac:dyDescent="0.2">
      <c r="A452" s="238">
        <v>6.5</v>
      </c>
      <c r="B452" s="93" t="s">
        <v>372</v>
      </c>
      <c r="C452" s="145">
        <v>2.56</v>
      </c>
      <c r="D452" s="211" t="s">
        <v>71</v>
      </c>
      <c r="E452" s="145"/>
      <c r="F452" s="212">
        <f t="shared" si="21"/>
        <v>0</v>
      </c>
    </row>
    <row r="453" spans="1:6" s="100" customFormat="1" x14ac:dyDescent="0.2">
      <c r="A453" s="238">
        <v>6.6</v>
      </c>
      <c r="B453" s="93" t="s">
        <v>252</v>
      </c>
      <c r="C453" s="145">
        <v>28.8</v>
      </c>
      <c r="D453" s="211" t="s">
        <v>15</v>
      </c>
      <c r="E453" s="145"/>
      <c r="F453" s="212">
        <f t="shared" si="21"/>
        <v>0</v>
      </c>
    </row>
    <row r="454" spans="1:6" s="100" customFormat="1" x14ac:dyDescent="0.2">
      <c r="A454" s="146"/>
      <c r="B454" s="239"/>
      <c r="C454" s="145"/>
      <c r="D454" s="211"/>
      <c r="E454" s="145"/>
      <c r="F454" s="212">
        <f t="shared" si="21"/>
        <v>0</v>
      </c>
    </row>
    <row r="455" spans="1:6" s="100" customFormat="1" x14ac:dyDescent="0.2">
      <c r="A455" s="240">
        <v>7</v>
      </c>
      <c r="B455" s="93" t="s">
        <v>262</v>
      </c>
      <c r="C455" s="145">
        <v>1</v>
      </c>
      <c r="D455" s="203" t="s">
        <v>12</v>
      </c>
      <c r="E455" s="145"/>
      <c r="F455" s="212">
        <f t="shared" si="21"/>
        <v>0</v>
      </c>
    </row>
    <row r="456" spans="1:6" s="100" customFormat="1" x14ac:dyDescent="0.2">
      <c r="A456" s="226">
        <v>8</v>
      </c>
      <c r="B456" s="93" t="s">
        <v>373</v>
      </c>
      <c r="C456" s="145">
        <v>6</v>
      </c>
      <c r="D456" s="211" t="s">
        <v>71</v>
      </c>
      <c r="E456" s="145"/>
      <c r="F456" s="212">
        <f t="shared" si="21"/>
        <v>0</v>
      </c>
    </row>
    <row r="457" spans="1:6" s="100" customFormat="1" x14ac:dyDescent="0.2">
      <c r="A457" s="238"/>
      <c r="B457" s="93"/>
      <c r="C457" s="145"/>
      <c r="D457" s="211"/>
      <c r="E457" s="145"/>
      <c r="F457" s="212">
        <f t="shared" si="21"/>
        <v>0</v>
      </c>
    </row>
    <row r="458" spans="1:6" s="100" customFormat="1" x14ac:dyDescent="0.2">
      <c r="A458" s="48">
        <v>9</v>
      </c>
      <c r="B458" s="44" t="s">
        <v>374</v>
      </c>
      <c r="C458" s="145"/>
      <c r="D458" s="211"/>
      <c r="E458" s="145"/>
      <c r="F458" s="212">
        <f t="shared" si="21"/>
        <v>0</v>
      </c>
    </row>
    <row r="459" spans="1:6" s="100" customFormat="1" x14ac:dyDescent="0.2">
      <c r="A459" s="214">
        <v>9.1</v>
      </c>
      <c r="B459" s="93" t="s">
        <v>375</v>
      </c>
      <c r="C459" s="145">
        <v>1</v>
      </c>
      <c r="D459" s="211" t="s">
        <v>12</v>
      </c>
      <c r="E459" s="145"/>
      <c r="F459" s="212">
        <f t="shared" si="21"/>
        <v>0</v>
      </c>
    </row>
    <row r="460" spans="1:6" s="100" customFormat="1" x14ac:dyDescent="0.2">
      <c r="A460" s="214">
        <v>9.1999999999999993</v>
      </c>
      <c r="B460" s="93" t="s">
        <v>376</v>
      </c>
      <c r="C460" s="145">
        <v>3</v>
      </c>
      <c r="D460" s="211" t="s">
        <v>12</v>
      </c>
      <c r="E460" s="145"/>
      <c r="F460" s="212">
        <f t="shared" si="21"/>
        <v>0</v>
      </c>
    </row>
    <row r="461" spans="1:6" s="100" customFormat="1" x14ac:dyDescent="0.2">
      <c r="A461" s="214"/>
      <c r="B461" s="93"/>
      <c r="C461" s="145"/>
      <c r="D461" s="211"/>
      <c r="E461" s="145"/>
      <c r="F461" s="212">
        <f t="shared" si="21"/>
        <v>0</v>
      </c>
    </row>
    <row r="462" spans="1:6" s="100" customFormat="1" x14ac:dyDescent="0.2">
      <c r="A462" s="49">
        <v>10</v>
      </c>
      <c r="B462" s="50" t="s">
        <v>377</v>
      </c>
      <c r="C462" s="145"/>
      <c r="D462" s="211"/>
      <c r="E462" s="145"/>
      <c r="F462" s="212">
        <f t="shared" si="21"/>
        <v>0</v>
      </c>
    </row>
    <row r="463" spans="1:6" s="100" customFormat="1" x14ac:dyDescent="0.2">
      <c r="A463" s="241">
        <v>10.1</v>
      </c>
      <c r="B463" s="95" t="s">
        <v>378</v>
      </c>
      <c r="C463" s="242">
        <v>2</v>
      </c>
      <c r="D463" s="243" t="s">
        <v>12</v>
      </c>
      <c r="E463" s="244"/>
      <c r="F463" s="245">
        <f t="shared" ref="F463:F468" si="22">ROUND(C463*E463,2)</f>
        <v>0</v>
      </c>
    </row>
    <row r="464" spans="1:6" s="100" customFormat="1" x14ac:dyDescent="0.2">
      <c r="A464" s="241">
        <v>10.199999999999999</v>
      </c>
      <c r="B464" s="95" t="s">
        <v>718</v>
      </c>
      <c r="C464" s="242">
        <v>5</v>
      </c>
      <c r="D464" s="243" t="s">
        <v>12</v>
      </c>
      <c r="E464" s="244"/>
      <c r="F464" s="245">
        <f t="shared" si="22"/>
        <v>0</v>
      </c>
    </row>
    <row r="465" spans="1:6" s="100" customFormat="1" x14ac:dyDescent="0.2">
      <c r="A465" s="241">
        <v>10.3</v>
      </c>
      <c r="B465" s="95" t="s">
        <v>379</v>
      </c>
      <c r="C465" s="242">
        <v>1</v>
      </c>
      <c r="D465" s="243" t="s">
        <v>12</v>
      </c>
      <c r="E465" s="244"/>
      <c r="F465" s="245">
        <f t="shared" si="22"/>
        <v>0</v>
      </c>
    </row>
    <row r="466" spans="1:6" s="100" customFormat="1" ht="25.5" x14ac:dyDescent="0.2">
      <c r="A466" s="241">
        <v>10.4</v>
      </c>
      <c r="B466" s="95" t="s">
        <v>380</v>
      </c>
      <c r="C466" s="242">
        <v>2</v>
      </c>
      <c r="D466" s="243" t="s">
        <v>12</v>
      </c>
      <c r="E466" s="244"/>
      <c r="F466" s="245">
        <f t="shared" si="22"/>
        <v>0</v>
      </c>
    </row>
    <row r="467" spans="1:6" s="100" customFormat="1" x14ac:dyDescent="0.2">
      <c r="A467" s="241">
        <v>10.5</v>
      </c>
      <c r="B467" s="95" t="s">
        <v>656</v>
      </c>
      <c r="C467" s="242">
        <v>1</v>
      </c>
      <c r="D467" s="243" t="s">
        <v>12</v>
      </c>
      <c r="E467" s="244"/>
      <c r="F467" s="245">
        <f t="shared" si="22"/>
        <v>0</v>
      </c>
    </row>
    <row r="468" spans="1:6" s="100" customFormat="1" x14ac:dyDescent="0.2">
      <c r="A468" s="241">
        <v>10.6</v>
      </c>
      <c r="B468" s="95" t="s">
        <v>381</v>
      </c>
      <c r="C468" s="242">
        <v>1</v>
      </c>
      <c r="D468" s="243" t="s">
        <v>12</v>
      </c>
      <c r="E468" s="244"/>
      <c r="F468" s="245">
        <f t="shared" si="22"/>
        <v>0</v>
      </c>
    </row>
    <row r="469" spans="1:6" s="100" customFormat="1" x14ac:dyDescent="0.2">
      <c r="A469" s="146"/>
      <c r="B469" s="93"/>
      <c r="C469" s="145"/>
      <c r="D469" s="211"/>
      <c r="E469" s="145"/>
      <c r="F469" s="212"/>
    </row>
    <row r="470" spans="1:6" s="100" customFormat="1" x14ac:dyDescent="0.2">
      <c r="A470" s="226">
        <v>11</v>
      </c>
      <c r="B470" s="93" t="s">
        <v>382</v>
      </c>
      <c r="C470" s="145">
        <v>1</v>
      </c>
      <c r="D470" s="211" t="s">
        <v>12</v>
      </c>
      <c r="E470" s="145"/>
      <c r="F470" s="212">
        <f t="shared" si="21"/>
        <v>0</v>
      </c>
    </row>
    <row r="471" spans="1:6" s="100" customFormat="1" x14ac:dyDescent="0.2">
      <c r="A471" s="226"/>
      <c r="B471" s="93"/>
      <c r="C471" s="145"/>
      <c r="D471" s="203"/>
      <c r="E471" s="145"/>
      <c r="F471" s="212"/>
    </row>
    <row r="472" spans="1:6" s="100" customFormat="1" x14ac:dyDescent="0.2">
      <c r="A472" s="51" t="s">
        <v>383</v>
      </c>
      <c r="B472" s="44" t="s">
        <v>384</v>
      </c>
      <c r="C472" s="145"/>
      <c r="D472" s="203"/>
      <c r="E472" s="145"/>
      <c r="F472" s="216">
        <f>+C472*E472</f>
        <v>0</v>
      </c>
    </row>
    <row r="473" spans="1:6" s="100" customFormat="1" x14ac:dyDescent="0.2">
      <c r="A473" s="146"/>
      <c r="B473" s="237"/>
      <c r="C473" s="145"/>
      <c r="D473" s="211"/>
      <c r="E473" s="145"/>
      <c r="F473" s="216"/>
    </row>
    <row r="474" spans="1:6" s="100" customFormat="1" x14ac:dyDescent="0.2">
      <c r="A474" s="246">
        <v>1</v>
      </c>
      <c r="B474" s="247" t="s">
        <v>231</v>
      </c>
      <c r="C474" s="219">
        <v>1</v>
      </c>
      <c r="D474" s="248" t="s">
        <v>12</v>
      </c>
      <c r="E474" s="219"/>
      <c r="F474" s="249">
        <f t="shared" ref="F474:F529" si="23">ROUND((C474*E474),2)</f>
        <v>0</v>
      </c>
    </row>
    <row r="475" spans="1:6" s="100" customFormat="1" x14ac:dyDescent="0.2">
      <c r="A475" s="146"/>
      <c r="B475" s="237"/>
      <c r="C475" s="145"/>
      <c r="D475" s="211"/>
      <c r="E475" s="145"/>
      <c r="F475" s="147">
        <f t="shared" si="23"/>
        <v>0</v>
      </c>
    </row>
    <row r="476" spans="1:6" s="100" customFormat="1" x14ac:dyDescent="0.2">
      <c r="A476" s="28">
        <v>2</v>
      </c>
      <c r="B476" s="29" t="s">
        <v>232</v>
      </c>
      <c r="C476" s="145"/>
      <c r="D476" s="211"/>
      <c r="E476" s="145"/>
      <c r="F476" s="147">
        <f t="shared" si="23"/>
        <v>0</v>
      </c>
    </row>
    <row r="477" spans="1:6" s="100" customFormat="1" x14ac:dyDescent="0.2">
      <c r="A477" s="214">
        <v>2.1</v>
      </c>
      <c r="B477" s="237" t="s">
        <v>385</v>
      </c>
      <c r="C477" s="145">
        <v>16.09</v>
      </c>
      <c r="D477" s="211" t="s">
        <v>32</v>
      </c>
      <c r="E477" s="145"/>
      <c r="F477" s="147">
        <f t="shared" si="23"/>
        <v>0</v>
      </c>
    </row>
    <row r="478" spans="1:6" s="100" customFormat="1" x14ac:dyDescent="0.2">
      <c r="A478" s="214">
        <v>2.2000000000000002</v>
      </c>
      <c r="B478" s="237" t="s">
        <v>386</v>
      </c>
      <c r="C478" s="145">
        <v>6.93</v>
      </c>
      <c r="D478" s="211" t="s">
        <v>32</v>
      </c>
      <c r="E478" s="145"/>
      <c r="F478" s="147">
        <f t="shared" si="23"/>
        <v>0</v>
      </c>
    </row>
    <row r="479" spans="1:6" s="100" customFormat="1" x14ac:dyDescent="0.2">
      <c r="A479" s="214">
        <v>2.2999999999999998</v>
      </c>
      <c r="B479" s="237" t="s">
        <v>44</v>
      </c>
      <c r="C479" s="145">
        <v>10.99</v>
      </c>
      <c r="D479" s="211" t="s">
        <v>32</v>
      </c>
      <c r="E479" s="145"/>
      <c r="F479" s="147">
        <f t="shared" si="23"/>
        <v>0</v>
      </c>
    </row>
    <row r="480" spans="1:6" s="100" customFormat="1" ht="9" customHeight="1" x14ac:dyDescent="0.2">
      <c r="A480" s="146"/>
      <c r="B480" s="237"/>
      <c r="C480" s="145"/>
      <c r="D480" s="211"/>
      <c r="E480" s="145"/>
      <c r="F480" s="147">
        <f t="shared" si="23"/>
        <v>0</v>
      </c>
    </row>
    <row r="481" spans="1:6" s="100" customFormat="1" x14ac:dyDescent="0.2">
      <c r="A481" s="28">
        <v>3</v>
      </c>
      <c r="B481" s="29" t="s">
        <v>360</v>
      </c>
      <c r="C481" s="145"/>
      <c r="D481" s="211"/>
      <c r="E481" s="145"/>
      <c r="F481" s="147">
        <f t="shared" si="23"/>
        <v>0</v>
      </c>
    </row>
    <row r="482" spans="1:6" s="100" customFormat="1" x14ac:dyDescent="0.2">
      <c r="A482" s="214">
        <v>3.1</v>
      </c>
      <c r="B482" s="237" t="s">
        <v>387</v>
      </c>
      <c r="C482" s="145">
        <v>6.44</v>
      </c>
      <c r="D482" s="211" t="s">
        <v>32</v>
      </c>
      <c r="E482" s="145"/>
      <c r="F482" s="147">
        <f t="shared" si="23"/>
        <v>0</v>
      </c>
    </row>
    <row r="483" spans="1:6" s="100" customFormat="1" x14ac:dyDescent="0.2">
      <c r="A483" s="214">
        <v>3.2</v>
      </c>
      <c r="B483" s="237" t="s">
        <v>388</v>
      </c>
      <c r="C483" s="145">
        <v>0.24</v>
      </c>
      <c r="D483" s="211" t="s">
        <v>32</v>
      </c>
      <c r="E483" s="145"/>
      <c r="F483" s="147">
        <f t="shared" si="23"/>
        <v>0</v>
      </c>
    </row>
    <row r="484" spans="1:6" s="100" customFormat="1" x14ac:dyDescent="0.2">
      <c r="A484" s="214">
        <v>3.3</v>
      </c>
      <c r="B484" s="237" t="s">
        <v>389</v>
      </c>
      <c r="C484" s="145">
        <v>6.24</v>
      </c>
      <c r="D484" s="211" t="s">
        <v>32</v>
      </c>
      <c r="E484" s="145"/>
      <c r="F484" s="147">
        <f t="shared" si="23"/>
        <v>0</v>
      </c>
    </row>
    <row r="485" spans="1:6" s="100" customFormat="1" ht="6" customHeight="1" x14ac:dyDescent="0.2">
      <c r="A485" s="146"/>
      <c r="B485" s="237"/>
      <c r="C485" s="145"/>
      <c r="D485" s="211"/>
      <c r="E485" s="145"/>
      <c r="F485" s="147">
        <f t="shared" si="23"/>
        <v>0</v>
      </c>
    </row>
    <row r="486" spans="1:6" s="100" customFormat="1" x14ac:dyDescent="0.2">
      <c r="A486" s="28">
        <v>4</v>
      </c>
      <c r="B486" s="29" t="s">
        <v>390</v>
      </c>
      <c r="C486" s="145"/>
      <c r="D486" s="211"/>
      <c r="E486" s="145"/>
      <c r="F486" s="147">
        <f t="shared" si="23"/>
        <v>0</v>
      </c>
    </row>
    <row r="487" spans="1:6" s="100" customFormat="1" x14ac:dyDescent="0.2">
      <c r="A487" s="214">
        <v>4.0999999999999996</v>
      </c>
      <c r="B487" s="237" t="s">
        <v>391</v>
      </c>
      <c r="C487" s="145">
        <v>19.8</v>
      </c>
      <c r="D487" s="211" t="s">
        <v>71</v>
      </c>
      <c r="E487" s="145"/>
      <c r="F487" s="147">
        <f t="shared" si="23"/>
        <v>0</v>
      </c>
    </row>
    <row r="488" spans="1:6" s="100" customFormat="1" x14ac:dyDescent="0.2">
      <c r="A488" s="214">
        <v>4.2</v>
      </c>
      <c r="B488" s="237" t="s">
        <v>392</v>
      </c>
      <c r="C488" s="145">
        <v>97.41</v>
      </c>
      <c r="D488" s="211" t="s">
        <v>71</v>
      </c>
      <c r="E488" s="145"/>
      <c r="F488" s="147">
        <f t="shared" si="23"/>
        <v>0</v>
      </c>
    </row>
    <row r="489" spans="1:6" s="100" customFormat="1" ht="6.75" customHeight="1" x14ac:dyDescent="0.2">
      <c r="A489" s="146"/>
      <c r="B489" s="237"/>
      <c r="C489" s="145"/>
      <c r="D489" s="211"/>
      <c r="E489" s="145"/>
      <c r="F489" s="147">
        <f t="shared" si="23"/>
        <v>0</v>
      </c>
    </row>
    <row r="490" spans="1:6" s="100" customFormat="1" x14ac:dyDescent="0.2">
      <c r="A490" s="28">
        <v>5</v>
      </c>
      <c r="B490" s="29" t="s">
        <v>393</v>
      </c>
      <c r="C490" s="145"/>
      <c r="D490" s="211"/>
      <c r="E490" s="145"/>
      <c r="F490" s="147">
        <f t="shared" si="23"/>
        <v>0</v>
      </c>
    </row>
    <row r="491" spans="1:6" s="100" customFormat="1" x14ac:dyDescent="0.2">
      <c r="A491" s="214">
        <v>5.0999999999999996</v>
      </c>
      <c r="B491" s="237" t="s">
        <v>394</v>
      </c>
      <c r="C491" s="145">
        <v>46.2</v>
      </c>
      <c r="D491" s="211" t="s">
        <v>71</v>
      </c>
      <c r="E491" s="145"/>
      <c r="F491" s="147">
        <f t="shared" si="23"/>
        <v>0</v>
      </c>
    </row>
    <row r="492" spans="1:6" s="100" customFormat="1" x14ac:dyDescent="0.2">
      <c r="A492" s="214">
        <v>5.2</v>
      </c>
      <c r="B492" s="237" t="s">
        <v>395</v>
      </c>
      <c r="C492" s="145">
        <v>180.38</v>
      </c>
      <c r="D492" s="211" t="s">
        <v>71</v>
      </c>
      <c r="E492" s="145"/>
      <c r="F492" s="147">
        <f t="shared" si="23"/>
        <v>0</v>
      </c>
    </row>
    <row r="493" spans="1:6" s="100" customFormat="1" x14ac:dyDescent="0.2">
      <c r="A493" s="214">
        <v>5.3</v>
      </c>
      <c r="B493" s="237" t="s">
        <v>396</v>
      </c>
      <c r="C493" s="145">
        <v>92.64</v>
      </c>
      <c r="D493" s="211" t="s">
        <v>71</v>
      </c>
      <c r="E493" s="145"/>
      <c r="F493" s="147">
        <f t="shared" si="23"/>
        <v>0</v>
      </c>
    </row>
    <row r="494" spans="1:6" s="100" customFormat="1" x14ac:dyDescent="0.2">
      <c r="A494" s="214">
        <v>5.4</v>
      </c>
      <c r="B494" s="237" t="s">
        <v>252</v>
      </c>
      <c r="C494" s="145">
        <v>181.86</v>
      </c>
      <c r="D494" s="211" t="s">
        <v>71</v>
      </c>
      <c r="E494" s="145"/>
      <c r="F494" s="147">
        <f t="shared" si="23"/>
        <v>0</v>
      </c>
    </row>
    <row r="495" spans="1:6" s="100" customFormat="1" x14ac:dyDescent="0.2">
      <c r="A495" s="214">
        <v>5.5</v>
      </c>
      <c r="B495" s="93" t="s">
        <v>258</v>
      </c>
      <c r="C495" s="145">
        <v>46.2</v>
      </c>
      <c r="D495" s="211" t="s">
        <v>71</v>
      </c>
      <c r="E495" s="145"/>
      <c r="F495" s="147">
        <f t="shared" si="23"/>
        <v>0</v>
      </c>
    </row>
    <row r="496" spans="1:6" s="100" customFormat="1" x14ac:dyDescent="0.2">
      <c r="A496" s="214">
        <v>5.6</v>
      </c>
      <c r="B496" s="237" t="s">
        <v>397</v>
      </c>
      <c r="C496" s="145">
        <v>59</v>
      </c>
      <c r="D496" s="211" t="s">
        <v>71</v>
      </c>
      <c r="E496" s="145"/>
      <c r="F496" s="147">
        <f t="shared" si="23"/>
        <v>0</v>
      </c>
    </row>
    <row r="497" spans="1:6" s="100" customFormat="1" x14ac:dyDescent="0.2">
      <c r="A497" s="214">
        <v>5.7</v>
      </c>
      <c r="B497" s="93" t="s">
        <v>259</v>
      </c>
      <c r="C497" s="145">
        <v>54.95</v>
      </c>
      <c r="D497" s="211" t="s">
        <v>15</v>
      </c>
      <c r="E497" s="145"/>
      <c r="F497" s="147">
        <f t="shared" si="23"/>
        <v>0</v>
      </c>
    </row>
    <row r="498" spans="1:6" s="100" customFormat="1" x14ac:dyDescent="0.2">
      <c r="A498" s="214">
        <v>5.8</v>
      </c>
      <c r="B498" s="237" t="s">
        <v>101</v>
      </c>
      <c r="C498" s="145">
        <v>26.8</v>
      </c>
      <c r="D498" s="211" t="s">
        <v>71</v>
      </c>
      <c r="E498" s="145"/>
      <c r="F498" s="147">
        <f t="shared" si="23"/>
        <v>0</v>
      </c>
    </row>
    <row r="499" spans="1:6" s="100" customFormat="1" x14ac:dyDescent="0.2">
      <c r="A499" s="214">
        <v>5.9</v>
      </c>
      <c r="B499" s="237" t="s">
        <v>398</v>
      </c>
      <c r="C499" s="145">
        <v>281.3</v>
      </c>
      <c r="D499" s="211" t="s">
        <v>71</v>
      </c>
      <c r="E499" s="145"/>
      <c r="F499" s="147">
        <f t="shared" si="23"/>
        <v>0</v>
      </c>
    </row>
    <row r="500" spans="1:6" s="213" customFormat="1" x14ac:dyDescent="0.2">
      <c r="A500" s="216">
        <v>5.0999999999999996</v>
      </c>
      <c r="B500" s="237" t="s">
        <v>253</v>
      </c>
      <c r="C500" s="145">
        <v>31.15</v>
      </c>
      <c r="D500" s="211" t="s">
        <v>15</v>
      </c>
      <c r="E500" s="145"/>
      <c r="F500" s="147">
        <f t="shared" si="23"/>
        <v>0</v>
      </c>
    </row>
    <row r="501" spans="1:6" s="100" customFormat="1" ht="7.5" customHeight="1" x14ac:dyDescent="0.2">
      <c r="A501" s="146"/>
      <c r="B501" s="237"/>
      <c r="C501" s="145"/>
      <c r="D501" s="211"/>
      <c r="E501" s="145"/>
      <c r="F501" s="147">
        <f t="shared" si="23"/>
        <v>0</v>
      </c>
    </row>
    <row r="502" spans="1:6" s="100" customFormat="1" x14ac:dyDescent="0.2">
      <c r="A502" s="28">
        <v>6</v>
      </c>
      <c r="B502" s="44" t="s">
        <v>399</v>
      </c>
      <c r="C502" s="145"/>
      <c r="D502" s="211"/>
      <c r="E502" s="145"/>
      <c r="F502" s="147">
        <f t="shared" si="23"/>
        <v>0</v>
      </c>
    </row>
    <row r="503" spans="1:6" s="100" customFormat="1" x14ac:dyDescent="0.2">
      <c r="A503" s="214">
        <v>6.1</v>
      </c>
      <c r="B503" s="237" t="s">
        <v>400</v>
      </c>
      <c r="C503" s="145">
        <v>1</v>
      </c>
      <c r="D503" s="211" t="s">
        <v>12</v>
      </c>
      <c r="E503" s="145"/>
      <c r="F503" s="147">
        <f t="shared" si="23"/>
        <v>0</v>
      </c>
    </row>
    <row r="504" spans="1:6" s="100" customFormat="1" x14ac:dyDescent="0.2">
      <c r="A504" s="214">
        <v>6.2</v>
      </c>
      <c r="B504" s="93" t="s">
        <v>312</v>
      </c>
      <c r="C504" s="145">
        <v>1</v>
      </c>
      <c r="D504" s="211" t="s">
        <v>12</v>
      </c>
      <c r="E504" s="145"/>
      <c r="F504" s="147">
        <f t="shared" si="23"/>
        <v>0</v>
      </c>
    </row>
    <row r="505" spans="1:6" s="100" customFormat="1" x14ac:dyDescent="0.2">
      <c r="A505" s="214">
        <v>6.3</v>
      </c>
      <c r="B505" s="93" t="s">
        <v>311</v>
      </c>
      <c r="C505" s="145">
        <v>1</v>
      </c>
      <c r="D505" s="211" t="s">
        <v>12</v>
      </c>
      <c r="E505" s="145"/>
      <c r="F505" s="147">
        <f t="shared" si="23"/>
        <v>0</v>
      </c>
    </row>
    <row r="506" spans="1:6" s="100" customFormat="1" x14ac:dyDescent="0.2">
      <c r="A506" s="214">
        <v>6.4</v>
      </c>
      <c r="B506" s="237" t="s">
        <v>401</v>
      </c>
      <c r="C506" s="145">
        <v>1</v>
      </c>
      <c r="D506" s="211" t="s">
        <v>12</v>
      </c>
      <c r="E506" s="145"/>
      <c r="F506" s="147">
        <f t="shared" si="23"/>
        <v>0</v>
      </c>
    </row>
    <row r="507" spans="1:6" s="100" customFormat="1" x14ac:dyDescent="0.2">
      <c r="A507" s="214">
        <v>6.5</v>
      </c>
      <c r="B507" s="93" t="s">
        <v>314</v>
      </c>
      <c r="C507" s="145">
        <v>1</v>
      </c>
      <c r="D507" s="211" t="s">
        <v>12</v>
      </c>
      <c r="E507" s="145"/>
      <c r="F507" s="147">
        <f t="shared" si="23"/>
        <v>0</v>
      </c>
    </row>
    <row r="508" spans="1:6" s="100" customFormat="1" x14ac:dyDescent="0.2">
      <c r="A508" s="214">
        <v>6.6</v>
      </c>
      <c r="B508" s="93" t="s">
        <v>315</v>
      </c>
      <c r="C508" s="145">
        <v>1</v>
      </c>
      <c r="D508" s="211" t="s">
        <v>12</v>
      </c>
      <c r="E508" s="145"/>
      <c r="F508" s="147">
        <f t="shared" si="23"/>
        <v>0</v>
      </c>
    </row>
    <row r="509" spans="1:6" s="100" customFormat="1" x14ac:dyDescent="0.2">
      <c r="A509" s="214">
        <v>6.7</v>
      </c>
      <c r="B509" s="237" t="s">
        <v>402</v>
      </c>
      <c r="C509" s="145">
        <v>1</v>
      </c>
      <c r="D509" s="211" t="s">
        <v>12</v>
      </c>
      <c r="E509" s="145"/>
      <c r="F509" s="147">
        <f t="shared" si="23"/>
        <v>0</v>
      </c>
    </row>
    <row r="510" spans="1:6" s="100" customFormat="1" x14ac:dyDescent="0.2">
      <c r="A510" s="214">
        <v>6.8</v>
      </c>
      <c r="B510" s="237" t="s">
        <v>403</v>
      </c>
      <c r="C510" s="145">
        <v>3</v>
      </c>
      <c r="D510" s="211" t="s">
        <v>12</v>
      </c>
      <c r="E510" s="145"/>
      <c r="F510" s="147">
        <f t="shared" si="23"/>
        <v>0</v>
      </c>
    </row>
    <row r="511" spans="1:6" s="100" customFormat="1" x14ac:dyDescent="0.2">
      <c r="A511" s="214">
        <v>6.9</v>
      </c>
      <c r="B511" s="237" t="s">
        <v>404</v>
      </c>
      <c r="C511" s="145">
        <v>1</v>
      </c>
      <c r="D511" s="211" t="s">
        <v>12</v>
      </c>
      <c r="E511" s="145"/>
      <c r="F511" s="147">
        <f t="shared" si="23"/>
        <v>0</v>
      </c>
    </row>
    <row r="512" spans="1:6" s="100" customFormat="1" ht="25.5" x14ac:dyDescent="0.2">
      <c r="A512" s="216">
        <v>6.1</v>
      </c>
      <c r="B512" s="237" t="s">
        <v>405</v>
      </c>
      <c r="C512" s="145">
        <v>1</v>
      </c>
      <c r="D512" s="211" t="s">
        <v>12</v>
      </c>
      <c r="E512" s="145"/>
      <c r="F512" s="147">
        <f t="shared" si="23"/>
        <v>0</v>
      </c>
    </row>
    <row r="513" spans="1:6" s="100" customFormat="1" x14ac:dyDescent="0.2">
      <c r="A513" s="216">
        <v>6.11</v>
      </c>
      <c r="B513" s="237" t="s">
        <v>406</v>
      </c>
      <c r="C513" s="145">
        <v>1</v>
      </c>
      <c r="D513" s="211" t="s">
        <v>12</v>
      </c>
      <c r="E513" s="145"/>
      <c r="F513" s="147">
        <f t="shared" si="23"/>
        <v>0</v>
      </c>
    </row>
    <row r="514" spans="1:6" s="100" customFormat="1" x14ac:dyDescent="0.2">
      <c r="A514" s="216">
        <v>6.12</v>
      </c>
      <c r="B514" s="234" t="s">
        <v>317</v>
      </c>
      <c r="C514" s="145">
        <v>1</v>
      </c>
      <c r="D514" s="203" t="s">
        <v>12</v>
      </c>
      <c r="E514" s="145"/>
      <c r="F514" s="212">
        <f>ROUND(E514*C514,2)</f>
        <v>0</v>
      </c>
    </row>
    <row r="515" spans="1:6" s="100" customFormat="1" x14ac:dyDescent="0.2">
      <c r="A515" s="216">
        <v>6.13</v>
      </c>
      <c r="B515" s="234" t="s">
        <v>318</v>
      </c>
      <c r="C515" s="145">
        <v>1</v>
      </c>
      <c r="D515" s="203" t="s">
        <v>12</v>
      </c>
      <c r="E515" s="145"/>
      <c r="F515" s="212">
        <f>ROUND(E515*C515,2)</f>
        <v>0</v>
      </c>
    </row>
    <row r="516" spans="1:6" s="100" customFormat="1" ht="7.5" customHeight="1" x14ac:dyDescent="0.2">
      <c r="A516" s="146"/>
      <c r="B516" s="237"/>
      <c r="C516" s="145"/>
      <c r="D516" s="211"/>
      <c r="E516" s="145"/>
      <c r="F516" s="147"/>
    </row>
    <row r="517" spans="1:6" s="100" customFormat="1" x14ac:dyDescent="0.2">
      <c r="A517" s="28">
        <v>7</v>
      </c>
      <c r="B517" s="29" t="s">
        <v>407</v>
      </c>
      <c r="C517" s="145"/>
      <c r="D517" s="211"/>
      <c r="E517" s="145"/>
      <c r="F517" s="147">
        <f t="shared" si="23"/>
        <v>0</v>
      </c>
    </row>
    <row r="518" spans="1:6" s="100" customFormat="1" x14ac:dyDescent="0.2">
      <c r="A518" s="214">
        <v>7.1</v>
      </c>
      <c r="B518" s="93" t="s">
        <v>321</v>
      </c>
      <c r="C518" s="145">
        <v>8</v>
      </c>
      <c r="D518" s="211" t="s">
        <v>12</v>
      </c>
      <c r="E518" s="145"/>
      <c r="F518" s="147">
        <f t="shared" si="23"/>
        <v>0</v>
      </c>
    </row>
    <row r="519" spans="1:6" s="100" customFormat="1" x14ac:dyDescent="0.2">
      <c r="A519" s="214">
        <v>7.2</v>
      </c>
      <c r="B519" s="93" t="s">
        <v>323</v>
      </c>
      <c r="C519" s="145">
        <v>10</v>
      </c>
      <c r="D519" s="211" t="s">
        <v>12</v>
      </c>
      <c r="E519" s="145"/>
      <c r="F519" s="147">
        <f t="shared" si="23"/>
        <v>0</v>
      </c>
    </row>
    <row r="520" spans="1:6" s="100" customFormat="1" x14ac:dyDescent="0.2">
      <c r="A520" s="214">
        <v>7.3</v>
      </c>
      <c r="B520" s="237" t="s">
        <v>408</v>
      </c>
      <c r="C520" s="145">
        <v>8</v>
      </c>
      <c r="D520" s="211" t="s">
        <v>12</v>
      </c>
      <c r="E520" s="145"/>
      <c r="F520" s="147">
        <f t="shared" si="23"/>
        <v>0</v>
      </c>
    </row>
    <row r="521" spans="1:6" s="100" customFormat="1" x14ac:dyDescent="0.2">
      <c r="A521" s="214">
        <v>7.4</v>
      </c>
      <c r="B521" s="237" t="s">
        <v>409</v>
      </c>
      <c r="C521" s="145">
        <v>1</v>
      </c>
      <c r="D521" s="211" t="s">
        <v>12</v>
      </c>
      <c r="E521" s="145"/>
      <c r="F521" s="147">
        <f t="shared" si="23"/>
        <v>0</v>
      </c>
    </row>
    <row r="522" spans="1:6" s="100" customFormat="1" x14ac:dyDescent="0.2">
      <c r="A522" s="214">
        <v>7.5</v>
      </c>
      <c r="B522" s="237" t="s">
        <v>410</v>
      </c>
      <c r="C522" s="145">
        <v>1</v>
      </c>
      <c r="D522" s="211" t="s">
        <v>12</v>
      </c>
      <c r="E522" s="145"/>
      <c r="F522" s="147">
        <f t="shared" si="23"/>
        <v>0</v>
      </c>
    </row>
    <row r="523" spans="1:6" s="100" customFormat="1" ht="6.75" customHeight="1" x14ac:dyDescent="0.2">
      <c r="A523" s="146"/>
      <c r="B523" s="237"/>
      <c r="C523" s="145"/>
      <c r="D523" s="211"/>
      <c r="E523" s="145"/>
      <c r="F523" s="147">
        <f t="shared" si="23"/>
        <v>0</v>
      </c>
    </row>
    <row r="524" spans="1:6" s="100" customFormat="1" x14ac:dyDescent="0.2">
      <c r="A524" s="28">
        <v>8</v>
      </c>
      <c r="B524" s="29" t="s">
        <v>411</v>
      </c>
      <c r="C524" s="145"/>
      <c r="D524" s="211"/>
      <c r="E524" s="145"/>
      <c r="F524" s="147">
        <f t="shared" si="23"/>
        <v>0</v>
      </c>
    </row>
    <row r="525" spans="1:6" s="100" customFormat="1" x14ac:dyDescent="0.2">
      <c r="A525" s="214">
        <v>8.1</v>
      </c>
      <c r="B525" s="237" t="s">
        <v>412</v>
      </c>
      <c r="C525" s="145">
        <v>1</v>
      </c>
      <c r="D525" s="211" t="s">
        <v>12</v>
      </c>
      <c r="E525" s="145"/>
      <c r="F525" s="147">
        <f t="shared" si="23"/>
        <v>0</v>
      </c>
    </row>
    <row r="526" spans="1:6" s="100" customFormat="1" x14ac:dyDescent="0.2">
      <c r="A526" s="214">
        <v>8.1999999999999993</v>
      </c>
      <c r="B526" s="237" t="s">
        <v>413</v>
      </c>
      <c r="C526" s="145">
        <v>7.04</v>
      </c>
      <c r="D526" s="211" t="s">
        <v>71</v>
      </c>
      <c r="E526" s="145"/>
      <c r="F526" s="147">
        <f t="shared" si="23"/>
        <v>0</v>
      </c>
    </row>
    <row r="527" spans="1:6" s="100" customFormat="1" ht="8.25" customHeight="1" x14ac:dyDescent="0.2">
      <c r="A527" s="146"/>
      <c r="B527" s="237"/>
      <c r="C527" s="145"/>
      <c r="D527" s="211"/>
      <c r="E527" s="145"/>
      <c r="F527" s="147">
        <f t="shared" si="23"/>
        <v>0</v>
      </c>
    </row>
    <row r="528" spans="1:6" s="100" customFormat="1" x14ac:dyDescent="0.2">
      <c r="A528" s="28">
        <v>9</v>
      </c>
      <c r="B528" s="29" t="s">
        <v>414</v>
      </c>
      <c r="C528" s="145"/>
      <c r="D528" s="211"/>
      <c r="E528" s="145"/>
      <c r="F528" s="147">
        <f t="shared" si="23"/>
        <v>0</v>
      </c>
    </row>
    <row r="529" spans="1:6" s="100" customFormat="1" x14ac:dyDescent="0.2">
      <c r="A529" s="214">
        <v>9.1</v>
      </c>
      <c r="B529" s="237" t="s">
        <v>415</v>
      </c>
      <c r="C529" s="145">
        <v>80.48</v>
      </c>
      <c r="D529" s="211" t="s">
        <v>195</v>
      </c>
      <c r="E529" s="145"/>
      <c r="F529" s="147">
        <f t="shared" si="23"/>
        <v>0</v>
      </c>
    </row>
    <row r="530" spans="1:6" s="100" customFormat="1" ht="8.25" customHeight="1" x14ac:dyDescent="0.2">
      <c r="A530" s="214"/>
      <c r="B530" s="237"/>
      <c r="C530" s="145"/>
      <c r="D530" s="211"/>
      <c r="E530" s="145"/>
      <c r="F530" s="147"/>
    </row>
    <row r="531" spans="1:6" s="100" customFormat="1" x14ac:dyDescent="0.2">
      <c r="A531" s="246">
        <v>10</v>
      </c>
      <c r="B531" s="247" t="s">
        <v>416</v>
      </c>
      <c r="C531" s="219">
        <v>1</v>
      </c>
      <c r="D531" s="248" t="s">
        <v>12</v>
      </c>
      <c r="E531" s="219"/>
      <c r="F531" s="249">
        <f>ROUND((C531*E531),2)</f>
        <v>0</v>
      </c>
    </row>
    <row r="532" spans="1:6" s="100" customFormat="1" x14ac:dyDescent="0.2">
      <c r="A532" s="52"/>
      <c r="B532" s="29"/>
      <c r="C532" s="145"/>
      <c r="D532" s="211"/>
      <c r="E532" s="145"/>
      <c r="F532" s="216">
        <v>0</v>
      </c>
    </row>
    <row r="533" spans="1:6" s="100" customFormat="1" x14ac:dyDescent="0.2">
      <c r="A533" s="42" t="s">
        <v>417</v>
      </c>
      <c r="B533" s="29" t="s">
        <v>418</v>
      </c>
      <c r="C533" s="145"/>
      <c r="D533" s="203"/>
      <c r="E533" s="145"/>
      <c r="F533" s="147"/>
    </row>
    <row r="534" spans="1:6" s="100" customFormat="1" x14ac:dyDescent="0.2">
      <c r="A534" s="223"/>
      <c r="B534" s="237"/>
      <c r="C534" s="145"/>
      <c r="D534" s="203"/>
      <c r="E534" s="145"/>
      <c r="F534" s="147"/>
    </row>
    <row r="535" spans="1:6" s="100" customFormat="1" x14ac:dyDescent="0.2">
      <c r="A535" s="52">
        <v>1</v>
      </c>
      <c r="B535" s="29" t="s">
        <v>419</v>
      </c>
      <c r="C535" s="145"/>
      <c r="D535" s="211"/>
      <c r="E535" s="145"/>
      <c r="F535" s="147">
        <f>ROUND((C535*E535),2)</f>
        <v>0</v>
      </c>
    </row>
    <row r="536" spans="1:6" s="100" customFormat="1" x14ac:dyDescent="0.2">
      <c r="A536" s="223">
        <v>1.1000000000000001</v>
      </c>
      <c r="B536" s="237" t="s">
        <v>420</v>
      </c>
      <c r="C536" s="224">
        <v>260</v>
      </c>
      <c r="D536" s="250" t="s">
        <v>15</v>
      </c>
      <c r="E536" s="224"/>
      <c r="F536" s="227">
        <f>ROUND(E536*C536,2)</f>
        <v>0</v>
      </c>
    </row>
    <row r="537" spans="1:6" s="100" customFormat="1" x14ac:dyDescent="0.2">
      <c r="A537" s="223">
        <v>1.2</v>
      </c>
      <c r="B537" s="96" t="s">
        <v>657</v>
      </c>
      <c r="C537" s="145">
        <v>84</v>
      </c>
      <c r="D537" s="211" t="s">
        <v>12</v>
      </c>
      <c r="E537" s="145"/>
      <c r="F537" s="212">
        <f>ROUND(E537*C537,2)</f>
        <v>0</v>
      </c>
    </row>
    <row r="538" spans="1:6" s="100" customFormat="1" ht="25.5" x14ac:dyDescent="0.2">
      <c r="A538" s="223">
        <v>1.3</v>
      </c>
      <c r="B538" s="96" t="s">
        <v>658</v>
      </c>
      <c r="C538" s="145">
        <v>5</v>
      </c>
      <c r="D538" s="211" t="s">
        <v>12</v>
      </c>
      <c r="E538" s="145"/>
      <c r="F538" s="212">
        <f>ROUND(E538*C538,2)</f>
        <v>0</v>
      </c>
    </row>
    <row r="539" spans="1:6" s="100" customFormat="1" x14ac:dyDescent="0.2">
      <c r="A539" s="223">
        <v>1.4</v>
      </c>
      <c r="B539" s="237" t="s">
        <v>421</v>
      </c>
      <c r="C539" s="145">
        <v>1</v>
      </c>
      <c r="D539" s="211" t="s">
        <v>12</v>
      </c>
      <c r="E539" s="145"/>
      <c r="F539" s="212">
        <f>ROUND(E539*C539,2)</f>
        <v>0</v>
      </c>
    </row>
    <row r="540" spans="1:6" s="100" customFormat="1" x14ac:dyDescent="0.2">
      <c r="A540" s="52"/>
      <c r="B540" s="29"/>
      <c r="C540" s="145"/>
      <c r="D540" s="211"/>
      <c r="E540" s="145"/>
      <c r="F540" s="212">
        <f t="shared" ref="F540:F548" si="24">ROUND(E540*C540,2)</f>
        <v>0</v>
      </c>
    </row>
    <row r="541" spans="1:6" s="100" customFormat="1" x14ac:dyDescent="0.2">
      <c r="A541" s="223">
        <v>2</v>
      </c>
      <c r="B541" s="237" t="s">
        <v>422</v>
      </c>
      <c r="C541" s="224">
        <v>1141.3</v>
      </c>
      <c r="D541" s="250" t="s">
        <v>71</v>
      </c>
      <c r="E541" s="224"/>
      <c r="F541" s="227">
        <f t="shared" si="24"/>
        <v>0</v>
      </c>
    </row>
    <row r="542" spans="1:6" s="100" customFormat="1" x14ac:dyDescent="0.2">
      <c r="A542" s="52"/>
      <c r="B542" s="29"/>
      <c r="C542" s="145"/>
      <c r="D542" s="211"/>
      <c r="E542" s="145"/>
      <c r="F542" s="212">
        <f>ROUND(E542*C542,2)</f>
        <v>0</v>
      </c>
    </row>
    <row r="543" spans="1:6" s="100" customFormat="1" x14ac:dyDescent="0.2">
      <c r="A543" s="52">
        <v>3</v>
      </c>
      <c r="B543" s="29" t="s">
        <v>423</v>
      </c>
      <c r="C543" s="145"/>
      <c r="D543" s="211"/>
      <c r="E543" s="145"/>
      <c r="F543" s="212">
        <f t="shared" si="24"/>
        <v>0</v>
      </c>
    </row>
    <row r="544" spans="1:6" s="100" customFormat="1" x14ac:dyDescent="0.2">
      <c r="A544" s="223">
        <v>3.1</v>
      </c>
      <c r="B544" s="237" t="s">
        <v>424</v>
      </c>
      <c r="C544" s="145">
        <v>61.9</v>
      </c>
      <c r="D544" s="211" t="s">
        <v>15</v>
      </c>
      <c r="E544" s="145"/>
      <c r="F544" s="212">
        <f t="shared" si="24"/>
        <v>0</v>
      </c>
    </row>
    <row r="545" spans="1:6" s="100" customFormat="1" x14ac:dyDescent="0.2">
      <c r="A545" s="223">
        <v>3.2</v>
      </c>
      <c r="B545" s="237" t="s">
        <v>425</v>
      </c>
      <c r="C545" s="145">
        <v>332.3</v>
      </c>
      <c r="D545" s="211" t="s">
        <v>15</v>
      </c>
      <c r="E545" s="145"/>
      <c r="F545" s="212">
        <f t="shared" si="24"/>
        <v>0</v>
      </c>
    </row>
    <row r="546" spans="1:6" s="100" customFormat="1" x14ac:dyDescent="0.2">
      <c r="A546" s="223">
        <v>3.3</v>
      </c>
      <c r="B546" s="237" t="s">
        <v>426</v>
      </c>
      <c r="C546" s="145">
        <v>71.680000000000007</v>
      </c>
      <c r="D546" s="211" t="s">
        <v>71</v>
      </c>
      <c r="E546" s="145"/>
      <c r="F546" s="212">
        <f t="shared" si="24"/>
        <v>0</v>
      </c>
    </row>
    <row r="547" spans="1:6" s="100" customFormat="1" x14ac:dyDescent="0.2">
      <c r="A547" s="223"/>
      <c r="B547" s="237"/>
      <c r="C547" s="145"/>
      <c r="D547" s="211"/>
      <c r="E547" s="145"/>
      <c r="F547" s="212">
        <f t="shared" si="24"/>
        <v>0</v>
      </c>
    </row>
    <row r="548" spans="1:6" s="100" customFormat="1" x14ac:dyDescent="0.2">
      <c r="A548" s="223">
        <v>4</v>
      </c>
      <c r="B548" s="237" t="s">
        <v>427</v>
      </c>
      <c r="C548" s="313">
        <v>1</v>
      </c>
      <c r="D548" s="314" t="s">
        <v>12</v>
      </c>
      <c r="E548" s="145"/>
      <c r="F548" s="212">
        <f t="shared" si="24"/>
        <v>0</v>
      </c>
    </row>
    <row r="549" spans="1:6" s="100" customFormat="1" x14ac:dyDescent="0.2">
      <c r="A549" s="23"/>
      <c r="B549" s="7" t="s">
        <v>428</v>
      </c>
      <c r="C549" s="15"/>
      <c r="D549" s="23"/>
      <c r="E549" s="15"/>
      <c r="F549" s="8">
        <f>SUM(F123:F548)</f>
        <v>0</v>
      </c>
    </row>
    <row r="550" spans="1:6" s="100" customFormat="1" x14ac:dyDescent="0.2">
      <c r="A550" s="53"/>
      <c r="B550" s="26"/>
      <c r="C550" s="20"/>
      <c r="D550" s="27"/>
      <c r="E550" s="20"/>
      <c r="F550" s="27"/>
    </row>
    <row r="551" spans="1:6" s="100" customFormat="1" x14ac:dyDescent="0.2">
      <c r="A551" s="16" t="s">
        <v>429</v>
      </c>
      <c r="B551" s="54" t="s">
        <v>430</v>
      </c>
      <c r="C551" s="251"/>
      <c r="D551" s="139"/>
      <c r="E551" s="20"/>
      <c r="F551" s="27"/>
    </row>
    <row r="552" spans="1:6" s="100" customFormat="1" x14ac:dyDescent="0.2">
      <c r="A552" s="53"/>
      <c r="B552" s="26"/>
      <c r="C552" s="20"/>
      <c r="D552" s="27"/>
      <c r="E552" s="20"/>
      <c r="F552" s="27"/>
    </row>
    <row r="553" spans="1:6" s="100" customFormat="1" x14ac:dyDescent="0.2">
      <c r="A553" s="23">
        <v>1</v>
      </c>
      <c r="B553" s="54" t="s">
        <v>431</v>
      </c>
      <c r="C553" s="251"/>
      <c r="D553" s="139"/>
      <c r="E553" s="20"/>
      <c r="F553" s="27"/>
    </row>
    <row r="554" spans="1:6" s="100" customFormat="1" x14ac:dyDescent="0.2">
      <c r="A554" s="252">
        <v>1.1000000000000001</v>
      </c>
      <c r="B554" s="253" t="s">
        <v>432</v>
      </c>
      <c r="C554" s="251">
        <v>11</v>
      </c>
      <c r="D554" s="211" t="s">
        <v>433</v>
      </c>
      <c r="E554" s="145"/>
      <c r="F554" s="212">
        <f t="shared" ref="F554:F571" si="25">ROUND(E554*C554,2)</f>
        <v>0</v>
      </c>
    </row>
    <row r="555" spans="1:6" s="100" customFormat="1" x14ac:dyDescent="0.2">
      <c r="A555" s="252">
        <v>1.2</v>
      </c>
      <c r="B555" s="253" t="s">
        <v>434</v>
      </c>
      <c r="C555" s="251">
        <v>48</v>
      </c>
      <c r="D555" s="211" t="s">
        <v>433</v>
      </c>
      <c r="E555" s="145"/>
      <c r="F555" s="212">
        <f t="shared" si="25"/>
        <v>0</v>
      </c>
    </row>
    <row r="556" spans="1:6" s="100" customFormat="1" x14ac:dyDescent="0.2">
      <c r="A556" s="252">
        <v>1.3</v>
      </c>
      <c r="B556" s="253" t="s">
        <v>435</v>
      </c>
      <c r="C556" s="251">
        <v>4</v>
      </c>
      <c r="D556" s="211" t="s">
        <v>433</v>
      </c>
      <c r="E556" s="145"/>
      <c r="F556" s="212">
        <f t="shared" si="25"/>
        <v>0</v>
      </c>
    </row>
    <row r="557" spans="1:6" s="100" customFormat="1" x14ac:dyDescent="0.2">
      <c r="A557" s="252">
        <v>1.4</v>
      </c>
      <c r="B557" s="253" t="s">
        <v>436</v>
      </c>
      <c r="C557" s="251">
        <v>48000</v>
      </c>
      <c r="D557" s="139" t="s">
        <v>293</v>
      </c>
      <c r="E557" s="145"/>
      <c r="F557" s="212">
        <f t="shared" si="25"/>
        <v>0</v>
      </c>
    </row>
    <row r="558" spans="1:6" s="100" customFormat="1" x14ac:dyDescent="0.2">
      <c r="A558" s="252">
        <v>1.5</v>
      </c>
      <c r="B558" s="253" t="s">
        <v>437</v>
      </c>
      <c r="C558" s="251">
        <v>18</v>
      </c>
      <c r="D558" s="211" t="s">
        <v>433</v>
      </c>
      <c r="E558" s="145"/>
      <c r="F558" s="212">
        <f t="shared" si="25"/>
        <v>0</v>
      </c>
    </row>
    <row r="559" spans="1:6" s="100" customFormat="1" x14ac:dyDescent="0.2">
      <c r="A559" s="252">
        <v>1.6</v>
      </c>
      <c r="B559" s="253" t="s">
        <v>438</v>
      </c>
      <c r="C559" s="251">
        <v>28</v>
      </c>
      <c r="D559" s="211" t="s">
        <v>433</v>
      </c>
      <c r="E559" s="145"/>
      <c r="F559" s="212">
        <f t="shared" si="25"/>
        <v>0</v>
      </c>
    </row>
    <row r="560" spans="1:6" s="100" customFormat="1" x14ac:dyDescent="0.2">
      <c r="A560" s="252">
        <v>1.7</v>
      </c>
      <c r="B560" s="253" t="s">
        <v>439</v>
      </c>
      <c r="C560" s="251">
        <v>2</v>
      </c>
      <c r="D560" s="211" t="s">
        <v>433</v>
      </c>
      <c r="E560" s="145"/>
      <c r="F560" s="212">
        <f t="shared" si="25"/>
        <v>0</v>
      </c>
    </row>
    <row r="561" spans="1:6" s="100" customFormat="1" x14ac:dyDescent="0.2">
      <c r="A561" s="252">
        <v>1.8</v>
      </c>
      <c r="B561" s="253" t="s">
        <v>440</v>
      </c>
      <c r="C561" s="251">
        <v>7</v>
      </c>
      <c r="D561" s="211" t="s">
        <v>433</v>
      </c>
      <c r="E561" s="145"/>
      <c r="F561" s="212">
        <f t="shared" si="25"/>
        <v>0</v>
      </c>
    </row>
    <row r="562" spans="1:6" s="100" customFormat="1" x14ac:dyDescent="0.2">
      <c r="A562" s="252">
        <v>1.9</v>
      </c>
      <c r="B562" s="253" t="s">
        <v>441</v>
      </c>
      <c r="C562" s="251">
        <v>4</v>
      </c>
      <c r="D562" s="211" t="s">
        <v>433</v>
      </c>
      <c r="E562" s="145"/>
      <c r="F562" s="212">
        <f t="shared" si="25"/>
        <v>0</v>
      </c>
    </row>
    <row r="563" spans="1:6" s="100" customFormat="1" x14ac:dyDescent="0.2">
      <c r="A563" s="254">
        <v>1.1000000000000001</v>
      </c>
      <c r="B563" s="253" t="s">
        <v>442</v>
      </c>
      <c r="C563" s="251">
        <v>1</v>
      </c>
      <c r="D563" s="211" t="s">
        <v>433</v>
      </c>
      <c r="E563" s="145"/>
      <c r="F563" s="212">
        <f t="shared" si="25"/>
        <v>0</v>
      </c>
    </row>
    <row r="564" spans="1:6" s="100" customFormat="1" x14ac:dyDescent="0.2">
      <c r="A564" s="252">
        <v>1.1100000000000001</v>
      </c>
      <c r="B564" s="253" t="s">
        <v>443</v>
      </c>
      <c r="C564" s="251">
        <v>1</v>
      </c>
      <c r="D564" s="211" t="s">
        <v>433</v>
      </c>
      <c r="E564" s="145"/>
      <c r="F564" s="212">
        <f t="shared" si="25"/>
        <v>0</v>
      </c>
    </row>
    <row r="565" spans="1:6" s="100" customFormat="1" x14ac:dyDescent="0.2">
      <c r="A565" s="254">
        <v>1.1200000000000001</v>
      </c>
      <c r="B565" s="253" t="s">
        <v>444</v>
      </c>
      <c r="C565" s="251">
        <v>49</v>
      </c>
      <c r="D565" s="211" t="s">
        <v>433</v>
      </c>
      <c r="E565" s="145"/>
      <c r="F565" s="212">
        <f t="shared" si="25"/>
        <v>0</v>
      </c>
    </row>
    <row r="566" spans="1:6" s="100" customFormat="1" x14ac:dyDescent="0.2">
      <c r="A566" s="252">
        <v>1.1299999999999999</v>
      </c>
      <c r="B566" s="253" t="s">
        <v>445</v>
      </c>
      <c r="C566" s="251">
        <v>43</v>
      </c>
      <c r="D566" s="211" t="s">
        <v>433</v>
      </c>
      <c r="E566" s="145"/>
      <c r="F566" s="212">
        <f t="shared" si="25"/>
        <v>0</v>
      </c>
    </row>
    <row r="567" spans="1:6" s="100" customFormat="1" ht="25.5" x14ac:dyDescent="0.2">
      <c r="A567" s="254">
        <v>1.1399999999999999</v>
      </c>
      <c r="B567" s="253" t="s">
        <v>446</v>
      </c>
      <c r="C567" s="251">
        <v>1</v>
      </c>
      <c r="D567" s="211" t="s">
        <v>433</v>
      </c>
      <c r="E567" s="145"/>
      <c r="F567" s="212">
        <f t="shared" si="25"/>
        <v>0</v>
      </c>
    </row>
    <row r="568" spans="1:6" s="100" customFormat="1" x14ac:dyDescent="0.2">
      <c r="A568" s="252">
        <v>1.1499999999999999</v>
      </c>
      <c r="B568" s="253" t="s">
        <v>447</v>
      </c>
      <c r="C568" s="251">
        <v>59</v>
      </c>
      <c r="D568" s="211" t="s">
        <v>433</v>
      </c>
      <c r="E568" s="145"/>
      <c r="F568" s="212">
        <f t="shared" si="25"/>
        <v>0</v>
      </c>
    </row>
    <row r="569" spans="1:6" s="100" customFormat="1" x14ac:dyDescent="0.2">
      <c r="A569" s="254">
        <v>1.1599999999999999</v>
      </c>
      <c r="B569" s="253" t="s">
        <v>448</v>
      </c>
      <c r="C569" s="251">
        <v>49</v>
      </c>
      <c r="D569" s="211" t="s">
        <v>433</v>
      </c>
      <c r="E569" s="145"/>
      <c r="F569" s="212">
        <f t="shared" si="25"/>
        <v>0</v>
      </c>
    </row>
    <row r="570" spans="1:6" s="100" customFormat="1" x14ac:dyDescent="0.2">
      <c r="A570" s="254">
        <v>1.17</v>
      </c>
      <c r="B570" s="253" t="s">
        <v>449</v>
      </c>
      <c r="C570" s="251">
        <v>1</v>
      </c>
      <c r="D570" s="211" t="s">
        <v>433</v>
      </c>
      <c r="E570" s="145"/>
      <c r="F570" s="212">
        <f t="shared" si="25"/>
        <v>0</v>
      </c>
    </row>
    <row r="571" spans="1:6" s="100" customFormat="1" x14ac:dyDescent="0.2">
      <c r="A571" s="252">
        <v>1.18</v>
      </c>
      <c r="B571" s="253" t="s">
        <v>450</v>
      </c>
      <c r="C571" s="251">
        <v>1</v>
      </c>
      <c r="D571" s="211" t="s">
        <v>433</v>
      </c>
      <c r="E571" s="145"/>
      <c r="F571" s="212">
        <f t="shared" si="25"/>
        <v>0</v>
      </c>
    </row>
    <row r="572" spans="1:6" s="100" customFormat="1" x14ac:dyDescent="0.2">
      <c r="A572" s="252"/>
      <c r="B572" s="253"/>
      <c r="C572" s="251"/>
      <c r="D572" s="139"/>
      <c r="E572" s="20"/>
      <c r="F572" s="27"/>
    </row>
    <row r="573" spans="1:6" s="100" customFormat="1" x14ac:dyDescent="0.2">
      <c r="A573" s="23">
        <v>2</v>
      </c>
      <c r="B573" s="54" t="s">
        <v>451</v>
      </c>
      <c r="C573" s="251"/>
      <c r="D573" s="139"/>
      <c r="E573" s="20"/>
      <c r="F573" s="27"/>
    </row>
    <row r="574" spans="1:6" s="100" customFormat="1" ht="51" x14ac:dyDescent="0.2">
      <c r="A574" s="252">
        <v>2.1</v>
      </c>
      <c r="B574" s="253" t="s">
        <v>452</v>
      </c>
      <c r="C574" s="251">
        <v>1</v>
      </c>
      <c r="D574" s="211" t="s">
        <v>433</v>
      </c>
      <c r="E574" s="137"/>
      <c r="F574" s="255">
        <f t="shared" ref="F574:F595" si="26">ROUND(E574*C574,2)</f>
        <v>0</v>
      </c>
    </row>
    <row r="575" spans="1:6" s="100" customFormat="1" ht="51" x14ac:dyDescent="0.2">
      <c r="A575" s="252">
        <v>2.2000000000000002</v>
      </c>
      <c r="B575" s="253" t="s">
        <v>453</v>
      </c>
      <c r="C575" s="251">
        <v>1</v>
      </c>
      <c r="D575" s="211" t="s">
        <v>433</v>
      </c>
      <c r="E575" s="137"/>
      <c r="F575" s="255">
        <f t="shared" si="26"/>
        <v>0</v>
      </c>
    </row>
    <row r="576" spans="1:6" s="100" customFormat="1" ht="52.5" customHeight="1" x14ac:dyDescent="0.2">
      <c r="A576" s="141">
        <v>2.2999999999999998</v>
      </c>
      <c r="B576" s="256" t="s">
        <v>454</v>
      </c>
      <c r="C576" s="257">
        <v>1</v>
      </c>
      <c r="D576" s="258" t="s">
        <v>433</v>
      </c>
      <c r="E576" s="132"/>
      <c r="F576" s="259">
        <f t="shared" si="26"/>
        <v>0</v>
      </c>
    </row>
    <row r="577" spans="1:6" s="100" customFormat="1" x14ac:dyDescent="0.2">
      <c r="A577" s="252">
        <v>2.4</v>
      </c>
      <c r="B577" s="253" t="s">
        <v>455</v>
      </c>
      <c r="C577" s="251">
        <v>1</v>
      </c>
      <c r="D577" s="211" t="s">
        <v>433</v>
      </c>
      <c r="E577" s="137"/>
      <c r="F577" s="255">
        <f t="shared" si="26"/>
        <v>0</v>
      </c>
    </row>
    <row r="578" spans="1:6" s="100" customFormat="1" ht="66" customHeight="1" x14ac:dyDescent="0.2">
      <c r="A578" s="252">
        <v>2.5</v>
      </c>
      <c r="B578" s="253" t="s">
        <v>456</v>
      </c>
      <c r="C578" s="251">
        <v>65</v>
      </c>
      <c r="D578" s="139" t="s">
        <v>293</v>
      </c>
      <c r="E578" s="137"/>
      <c r="F578" s="255">
        <f t="shared" si="26"/>
        <v>0</v>
      </c>
    </row>
    <row r="579" spans="1:6" s="100" customFormat="1" ht="63.75" x14ac:dyDescent="0.2">
      <c r="A579" s="252">
        <v>2.6</v>
      </c>
      <c r="B579" s="253" t="s">
        <v>457</v>
      </c>
      <c r="C579" s="251">
        <v>25</v>
      </c>
      <c r="D579" s="139" t="s">
        <v>293</v>
      </c>
      <c r="E579" s="137"/>
      <c r="F579" s="255">
        <f t="shared" si="26"/>
        <v>0</v>
      </c>
    </row>
    <row r="580" spans="1:6" s="100" customFormat="1" ht="63.75" x14ac:dyDescent="0.2">
      <c r="A580" s="252">
        <v>2.7</v>
      </c>
      <c r="B580" s="253" t="s">
        <v>458</v>
      </c>
      <c r="C580" s="251">
        <v>15</v>
      </c>
      <c r="D580" s="139" t="s">
        <v>293</v>
      </c>
      <c r="E580" s="137"/>
      <c r="F580" s="255">
        <f t="shared" si="26"/>
        <v>0</v>
      </c>
    </row>
    <row r="581" spans="1:6" s="100" customFormat="1" ht="66.75" customHeight="1" x14ac:dyDescent="0.2">
      <c r="A581" s="252">
        <v>2.8</v>
      </c>
      <c r="B581" s="253" t="s">
        <v>459</v>
      </c>
      <c r="C581" s="251">
        <v>5</v>
      </c>
      <c r="D581" s="139" t="s">
        <v>293</v>
      </c>
      <c r="E581" s="137"/>
      <c r="F581" s="255">
        <f t="shared" si="26"/>
        <v>0</v>
      </c>
    </row>
    <row r="582" spans="1:6" s="100" customFormat="1" ht="63.75" x14ac:dyDescent="0.2">
      <c r="A582" s="252">
        <v>2.9</v>
      </c>
      <c r="B582" s="253" t="s">
        <v>460</v>
      </c>
      <c r="C582" s="251">
        <v>70</v>
      </c>
      <c r="D582" s="139" t="s">
        <v>293</v>
      </c>
      <c r="E582" s="137"/>
      <c r="F582" s="255">
        <f t="shared" si="26"/>
        <v>0</v>
      </c>
    </row>
    <row r="583" spans="1:6" s="100" customFormat="1" ht="38.25" x14ac:dyDescent="0.2">
      <c r="A583" s="254">
        <v>2.1</v>
      </c>
      <c r="B583" s="253" t="s">
        <v>461</v>
      </c>
      <c r="C583" s="251">
        <v>660</v>
      </c>
      <c r="D583" s="139" t="s">
        <v>293</v>
      </c>
      <c r="E583" s="137"/>
      <c r="F583" s="255">
        <f t="shared" si="26"/>
        <v>0</v>
      </c>
    </row>
    <row r="584" spans="1:6" s="100" customFormat="1" ht="52.5" customHeight="1" x14ac:dyDescent="0.2">
      <c r="A584" s="252">
        <v>2.11</v>
      </c>
      <c r="B584" s="253" t="s">
        <v>462</v>
      </c>
      <c r="C584" s="251">
        <v>50</v>
      </c>
      <c r="D584" s="139" t="s">
        <v>293</v>
      </c>
      <c r="E584" s="137"/>
      <c r="F584" s="255">
        <f t="shared" si="26"/>
        <v>0</v>
      </c>
    </row>
    <row r="585" spans="1:6" s="100" customFormat="1" ht="63.75" x14ac:dyDescent="0.2">
      <c r="A585" s="254">
        <v>2.12</v>
      </c>
      <c r="B585" s="253" t="s">
        <v>463</v>
      </c>
      <c r="C585" s="251">
        <v>100</v>
      </c>
      <c r="D585" s="139" t="s">
        <v>293</v>
      </c>
      <c r="E585" s="137"/>
      <c r="F585" s="255">
        <f t="shared" si="26"/>
        <v>0</v>
      </c>
    </row>
    <row r="586" spans="1:6" s="100" customFormat="1" ht="51" x14ac:dyDescent="0.2">
      <c r="A586" s="260">
        <v>2.13</v>
      </c>
      <c r="B586" s="261" t="s">
        <v>464</v>
      </c>
      <c r="C586" s="262">
        <v>20</v>
      </c>
      <c r="D586" s="263" t="s">
        <v>293</v>
      </c>
      <c r="E586" s="264"/>
      <c r="F586" s="265">
        <f t="shared" si="26"/>
        <v>0</v>
      </c>
    </row>
    <row r="587" spans="1:6" s="100" customFormat="1" ht="51" x14ac:dyDescent="0.2">
      <c r="A587" s="254">
        <v>2.14</v>
      </c>
      <c r="B587" s="253" t="s">
        <v>465</v>
      </c>
      <c r="C587" s="251">
        <v>20</v>
      </c>
      <c r="D587" s="139" t="s">
        <v>293</v>
      </c>
      <c r="E587" s="137"/>
      <c r="F587" s="255">
        <f t="shared" si="26"/>
        <v>0</v>
      </c>
    </row>
    <row r="588" spans="1:6" s="100" customFormat="1" ht="51" x14ac:dyDescent="0.2">
      <c r="A588" s="252">
        <v>2.15</v>
      </c>
      <c r="B588" s="253" t="s">
        <v>466</v>
      </c>
      <c r="C588" s="251">
        <v>30</v>
      </c>
      <c r="D588" s="139" t="s">
        <v>293</v>
      </c>
      <c r="E588" s="137"/>
      <c r="F588" s="255">
        <f t="shared" si="26"/>
        <v>0</v>
      </c>
    </row>
    <row r="589" spans="1:6" s="100" customFormat="1" ht="51" x14ac:dyDescent="0.2">
      <c r="A589" s="254">
        <v>2.16</v>
      </c>
      <c r="B589" s="253" t="s">
        <v>466</v>
      </c>
      <c r="C589" s="251">
        <v>31</v>
      </c>
      <c r="D589" s="139" t="s">
        <v>293</v>
      </c>
      <c r="E589" s="137"/>
      <c r="F589" s="255">
        <f t="shared" si="26"/>
        <v>0</v>
      </c>
    </row>
    <row r="590" spans="1:6" s="100" customFormat="1" ht="51" customHeight="1" x14ac:dyDescent="0.2">
      <c r="A590" s="252">
        <v>2.17</v>
      </c>
      <c r="B590" s="253" t="s">
        <v>467</v>
      </c>
      <c r="C590" s="251">
        <v>100</v>
      </c>
      <c r="D590" s="139" t="s">
        <v>293</v>
      </c>
      <c r="E590" s="137"/>
      <c r="F590" s="255">
        <f t="shared" si="26"/>
        <v>0</v>
      </c>
    </row>
    <row r="591" spans="1:6" s="100" customFormat="1" ht="53.25" customHeight="1" x14ac:dyDescent="0.2">
      <c r="A591" s="254">
        <v>2.1800000000000002</v>
      </c>
      <c r="B591" s="253" t="s">
        <v>468</v>
      </c>
      <c r="C591" s="251">
        <v>30</v>
      </c>
      <c r="D591" s="139" t="s">
        <v>293</v>
      </c>
      <c r="E591" s="137"/>
      <c r="F591" s="255">
        <f t="shared" si="26"/>
        <v>0</v>
      </c>
    </row>
    <row r="592" spans="1:6" s="100" customFormat="1" ht="51.75" customHeight="1" x14ac:dyDescent="0.2">
      <c r="A592" s="252">
        <v>2.19</v>
      </c>
      <c r="B592" s="253" t="s">
        <v>469</v>
      </c>
      <c r="C592" s="251">
        <v>30</v>
      </c>
      <c r="D592" s="139" t="s">
        <v>293</v>
      </c>
      <c r="E592" s="137"/>
      <c r="F592" s="255">
        <f t="shared" si="26"/>
        <v>0</v>
      </c>
    </row>
    <row r="593" spans="1:6" s="100" customFormat="1" ht="63.75" x14ac:dyDescent="0.2">
      <c r="A593" s="254">
        <v>2.2000000000000002</v>
      </c>
      <c r="B593" s="253" t="s">
        <v>470</v>
      </c>
      <c r="C593" s="251">
        <v>10</v>
      </c>
      <c r="D593" s="139" t="s">
        <v>293</v>
      </c>
      <c r="E593" s="137"/>
      <c r="F593" s="255">
        <f t="shared" si="26"/>
        <v>0</v>
      </c>
    </row>
    <row r="594" spans="1:6" s="100" customFormat="1" ht="51" x14ac:dyDescent="0.2">
      <c r="A594" s="252">
        <v>2.21</v>
      </c>
      <c r="B594" s="253" t="s">
        <v>471</v>
      </c>
      <c r="C594" s="251">
        <v>20</v>
      </c>
      <c r="D594" s="139" t="s">
        <v>293</v>
      </c>
      <c r="E594" s="137"/>
      <c r="F594" s="255">
        <f t="shared" si="26"/>
        <v>0</v>
      </c>
    </row>
    <row r="595" spans="1:6" s="100" customFormat="1" x14ac:dyDescent="0.2">
      <c r="A595" s="252"/>
      <c r="B595" s="253"/>
      <c r="C595" s="251"/>
      <c r="D595" s="139"/>
      <c r="E595" s="20"/>
      <c r="F595" s="212">
        <f t="shared" si="26"/>
        <v>0</v>
      </c>
    </row>
    <row r="596" spans="1:6" s="100" customFormat="1" x14ac:dyDescent="0.2">
      <c r="A596" s="23">
        <v>3</v>
      </c>
      <c r="B596" s="54" t="s">
        <v>472</v>
      </c>
      <c r="C596" s="129"/>
      <c r="D596" s="139"/>
      <c r="E596" s="20"/>
      <c r="F596" s="27"/>
    </row>
    <row r="597" spans="1:6" s="100" customFormat="1" ht="14.25" customHeight="1" x14ac:dyDescent="0.2">
      <c r="A597" s="108">
        <v>3.1</v>
      </c>
      <c r="B597" s="253" t="s">
        <v>473</v>
      </c>
      <c r="C597" s="251">
        <v>2</v>
      </c>
      <c r="D597" s="139" t="s">
        <v>433</v>
      </c>
      <c r="E597" s="117"/>
      <c r="F597" s="212">
        <f t="shared" ref="F597:F614" si="27">ROUND(E597*C597,2)</f>
        <v>0</v>
      </c>
    </row>
    <row r="598" spans="1:6" s="100" customFormat="1" x14ac:dyDescent="0.2">
      <c r="A598" s="108">
        <v>3.2</v>
      </c>
      <c r="B598" s="266" t="s">
        <v>474</v>
      </c>
      <c r="C598" s="251">
        <v>2</v>
      </c>
      <c r="D598" s="139" t="s">
        <v>433</v>
      </c>
      <c r="E598" s="117"/>
      <c r="F598" s="212">
        <f t="shared" si="27"/>
        <v>0</v>
      </c>
    </row>
    <row r="599" spans="1:6" s="100" customFormat="1" x14ac:dyDescent="0.2">
      <c r="A599" s="108">
        <v>3.3</v>
      </c>
      <c r="B599" s="266" t="s">
        <v>475</v>
      </c>
      <c r="C599" s="251">
        <v>2</v>
      </c>
      <c r="D599" s="139" t="s">
        <v>433</v>
      </c>
      <c r="E599" s="117"/>
      <c r="F599" s="212">
        <f t="shared" si="27"/>
        <v>0</v>
      </c>
    </row>
    <row r="600" spans="1:6" s="100" customFormat="1" x14ac:dyDescent="0.2">
      <c r="A600" s="108">
        <v>3.4</v>
      </c>
      <c r="B600" s="266" t="s">
        <v>476</v>
      </c>
      <c r="C600" s="251">
        <v>1</v>
      </c>
      <c r="D600" s="139" t="s">
        <v>433</v>
      </c>
      <c r="E600" s="117"/>
      <c r="F600" s="212">
        <f t="shared" si="27"/>
        <v>0</v>
      </c>
    </row>
    <row r="601" spans="1:6" s="100" customFormat="1" ht="25.5" x14ac:dyDescent="0.2">
      <c r="A601" s="108">
        <v>3.5</v>
      </c>
      <c r="B601" s="253" t="s">
        <v>477</v>
      </c>
      <c r="C601" s="251">
        <v>2</v>
      </c>
      <c r="D601" s="139" t="s">
        <v>433</v>
      </c>
      <c r="E601" s="117"/>
      <c r="F601" s="212">
        <f t="shared" si="27"/>
        <v>0</v>
      </c>
    </row>
    <row r="602" spans="1:6" s="100" customFormat="1" x14ac:dyDescent="0.2">
      <c r="A602" s="108">
        <v>3.6</v>
      </c>
      <c r="B602" s="266" t="s">
        <v>478</v>
      </c>
      <c r="C602" s="251">
        <v>2</v>
      </c>
      <c r="D602" s="139" t="s">
        <v>433</v>
      </c>
      <c r="E602" s="117"/>
      <c r="F602" s="212">
        <f t="shared" si="27"/>
        <v>0</v>
      </c>
    </row>
    <row r="603" spans="1:6" s="100" customFormat="1" x14ac:dyDescent="0.2">
      <c r="A603" s="108">
        <v>3.7</v>
      </c>
      <c r="B603" s="253" t="s">
        <v>479</v>
      </c>
      <c r="C603" s="251">
        <v>1</v>
      </c>
      <c r="D603" s="139" t="s">
        <v>433</v>
      </c>
      <c r="E603" s="117"/>
      <c r="F603" s="212">
        <f t="shared" si="27"/>
        <v>0</v>
      </c>
    </row>
    <row r="604" spans="1:6" s="100" customFormat="1" x14ac:dyDescent="0.2">
      <c r="A604" s="108"/>
      <c r="B604" s="266"/>
      <c r="C604" s="251"/>
      <c r="D604" s="128"/>
      <c r="E604" s="20"/>
      <c r="F604" s="212">
        <f t="shared" si="27"/>
        <v>0</v>
      </c>
    </row>
    <row r="605" spans="1:6" s="100" customFormat="1" x14ac:dyDescent="0.2">
      <c r="A605" s="23">
        <v>4</v>
      </c>
      <c r="B605" s="54" t="s">
        <v>480</v>
      </c>
      <c r="C605" s="129"/>
      <c r="D605" s="139"/>
      <c r="E605" s="20"/>
      <c r="F605" s="212">
        <f t="shared" si="27"/>
        <v>0</v>
      </c>
    </row>
    <row r="606" spans="1:6" s="100" customFormat="1" ht="38.25" x14ac:dyDescent="0.2">
      <c r="A606" s="252">
        <v>4.0999999999999996</v>
      </c>
      <c r="B606" s="253" t="s">
        <v>481</v>
      </c>
      <c r="C606" s="251">
        <v>1</v>
      </c>
      <c r="D606" s="139" t="s">
        <v>433</v>
      </c>
      <c r="E606" s="117"/>
      <c r="F606" s="212">
        <f t="shared" si="27"/>
        <v>0</v>
      </c>
    </row>
    <row r="607" spans="1:6" s="100" customFormat="1" x14ac:dyDescent="0.2">
      <c r="A607" s="252">
        <v>4.2</v>
      </c>
      <c r="B607" s="266" t="s">
        <v>482</v>
      </c>
      <c r="C607" s="251">
        <v>1</v>
      </c>
      <c r="D607" s="139" t="s">
        <v>433</v>
      </c>
      <c r="E607" s="117"/>
      <c r="F607" s="212">
        <f t="shared" si="27"/>
        <v>0</v>
      </c>
    </row>
    <row r="608" spans="1:6" s="100" customFormat="1" ht="25.5" x14ac:dyDescent="0.2">
      <c r="A608" s="260">
        <v>4.3</v>
      </c>
      <c r="B608" s="261" t="s">
        <v>483</v>
      </c>
      <c r="C608" s="262">
        <v>1</v>
      </c>
      <c r="D608" s="263" t="s">
        <v>433</v>
      </c>
      <c r="E608" s="267"/>
      <c r="F608" s="221">
        <f t="shared" si="27"/>
        <v>0</v>
      </c>
    </row>
    <row r="609" spans="1:6" s="100" customFormat="1" x14ac:dyDescent="0.2">
      <c r="A609" s="252">
        <v>4.4000000000000004</v>
      </c>
      <c r="B609" s="266" t="s">
        <v>484</v>
      </c>
      <c r="C609" s="251">
        <v>1</v>
      </c>
      <c r="D609" s="139" t="s">
        <v>433</v>
      </c>
      <c r="E609" s="117"/>
      <c r="F609" s="212">
        <f t="shared" si="27"/>
        <v>0</v>
      </c>
    </row>
    <row r="610" spans="1:6" s="100" customFormat="1" x14ac:dyDescent="0.2">
      <c r="A610" s="252">
        <v>4.5</v>
      </c>
      <c r="B610" s="253" t="s">
        <v>485</v>
      </c>
      <c r="C610" s="251">
        <v>1</v>
      </c>
      <c r="D610" s="139" t="s">
        <v>433</v>
      </c>
      <c r="E610" s="117"/>
      <c r="F610" s="212">
        <f t="shared" si="27"/>
        <v>0</v>
      </c>
    </row>
    <row r="611" spans="1:6" s="100" customFormat="1" ht="25.5" x14ac:dyDescent="0.2">
      <c r="A611" s="252">
        <v>4.5999999999999996</v>
      </c>
      <c r="B611" s="253" t="s">
        <v>486</v>
      </c>
      <c r="C611" s="251">
        <v>1</v>
      </c>
      <c r="D611" s="139" t="s">
        <v>433</v>
      </c>
      <c r="E611" s="117"/>
      <c r="F611" s="212">
        <f>ROUND(E611*C611,2)</f>
        <v>0</v>
      </c>
    </row>
    <row r="612" spans="1:6" s="100" customFormat="1" x14ac:dyDescent="0.2">
      <c r="A612" s="252">
        <v>4.7</v>
      </c>
      <c r="B612" s="266" t="s">
        <v>487</v>
      </c>
      <c r="C612" s="251">
        <v>1</v>
      </c>
      <c r="D612" s="139" t="s">
        <v>433</v>
      </c>
      <c r="E612" s="117"/>
      <c r="F612" s="212">
        <f t="shared" si="27"/>
        <v>0</v>
      </c>
    </row>
    <row r="613" spans="1:6" s="100" customFormat="1" x14ac:dyDescent="0.2">
      <c r="A613" s="108"/>
      <c r="B613" s="266"/>
      <c r="C613" s="251"/>
      <c r="D613" s="139"/>
      <c r="E613" s="117"/>
      <c r="F613" s="212">
        <f t="shared" si="27"/>
        <v>0</v>
      </c>
    </row>
    <row r="614" spans="1:6" s="100" customFormat="1" x14ac:dyDescent="0.2">
      <c r="A614" s="23">
        <v>5</v>
      </c>
      <c r="B614" s="54" t="s">
        <v>659</v>
      </c>
      <c r="C614" s="129"/>
      <c r="D614" s="139"/>
      <c r="E614" s="117"/>
      <c r="F614" s="212">
        <f t="shared" si="27"/>
        <v>0</v>
      </c>
    </row>
    <row r="615" spans="1:6" s="100" customFormat="1" x14ac:dyDescent="0.2">
      <c r="A615" s="108">
        <v>5.0999999999999996</v>
      </c>
      <c r="B615" s="266" t="s">
        <v>488</v>
      </c>
      <c r="C615" s="251">
        <v>1</v>
      </c>
      <c r="D615" s="139" t="s">
        <v>433</v>
      </c>
      <c r="E615" s="117"/>
      <c r="F615" s="212">
        <f>ROUND(E615*C615,2)</f>
        <v>0</v>
      </c>
    </row>
    <row r="616" spans="1:6" s="100" customFormat="1" x14ac:dyDescent="0.2">
      <c r="A616" s="23"/>
      <c r="B616" s="7" t="s">
        <v>489</v>
      </c>
      <c r="C616" s="15"/>
      <c r="D616" s="23"/>
      <c r="E616" s="15"/>
      <c r="F616" s="8">
        <f>SUM(F554:F615)</f>
        <v>0</v>
      </c>
    </row>
    <row r="617" spans="1:6" s="100" customFormat="1" x14ac:dyDescent="0.2">
      <c r="A617" s="53"/>
      <c r="B617" s="26"/>
      <c r="C617" s="20"/>
      <c r="D617" s="27"/>
      <c r="E617" s="20"/>
      <c r="F617" s="27"/>
    </row>
    <row r="618" spans="1:6" s="100" customFormat="1" ht="38.25" x14ac:dyDescent="0.2">
      <c r="A618" s="9" t="s">
        <v>429</v>
      </c>
      <c r="B618" s="19" t="s">
        <v>490</v>
      </c>
      <c r="C618" s="111"/>
      <c r="D618" s="127"/>
      <c r="E618" s="118"/>
      <c r="F618" s="110">
        <f t="shared" ref="F618:F638" si="28">ROUND(C618*E618,2)</f>
        <v>0</v>
      </c>
    </row>
    <row r="619" spans="1:6" s="100" customFormat="1" x14ac:dyDescent="0.2">
      <c r="A619" s="9"/>
      <c r="B619" s="19"/>
      <c r="C619" s="111"/>
      <c r="D619" s="127"/>
      <c r="E619" s="118"/>
      <c r="F619" s="110">
        <f t="shared" si="28"/>
        <v>0</v>
      </c>
    </row>
    <row r="620" spans="1:6" s="100" customFormat="1" x14ac:dyDescent="0.2">
      <c r="A620" s="111">
        <v>1</v>
      </c>
      <c r="B620" s="86" t="s">
        <v>77</v>
      </c>
      <c r="C620" s="117">
        <v>616.67999999999995</v>
      </c>
      <c r="D620" s="116" t="s">
        <v>15</v>
      </c>
      <c r="E620" s="137"/>
      <c r="F620" s="110">
        <f t="shared" si="28"/>
        <v>0</v>
      </c>
    </row>
    <row r="621" spans="1:6" s="100" customFormat="1" ht="8.25" customHeight="1" x14ac:dyDescent="0.2">
      <c r="A621" s="111"/>
      <c r="B621" s="86"/>
      <c r="C621" s="117"/>
      <c r="D621" s="116"/>
      <c r="E621" s="127"/>
      <c r="F621" s="110">
        <f t="shared" si="28"/>
        <v>0</v>
      </c>
    </row>
    <row r="622" spans="1:6" s="100" customFormat="1" x14ac:dyDescent="0.2">
      <c r="A622" s="13">
        <v>2</v>
      </c>
      <c r="B622" s="10" t="s">
        <v>28</v>
      </c>
      <c r="C622" s="117"/>
      <c r="D622" s="116"/>
      <c r="E622" s="127"/>
      <c r="F622" s="110">
        <f t="shared" si="28"/>
        <v>0</v>
      </c>
    </row>
    <row r="623" spans="1:6" s="100" customFormat="1" x14ac:dyDescent="0.2">
      <c r="A623" s="13">
        <v>2.1</v>
      </c>
      <c r="B623" s="10" t="s">
        <v>491</v>
      </c>
      <c r="C623" s="117"/>
      <c r="D623" s="116"/>
      <c r="E623" s="127"/>
      <c r="F623" s="110">
        <f t="shared" si="28"/>
        <v>0</v>
      </c>
    </row>
    <row r="624" spans="1:6" s="100" customFormat="1" x14ac:dyDescent="0.2">
      <c r="A624" s="111" t="s">
        <v>24</v>
      </c>
      <c r="B624" s="86" t="s">
        <v>31</v>
      </c>
      <c r="C624" s="117">
        <v>61.69</v>
      </c>
      <c r="D624" s="116" t="s">
        <v>32</v>
      </c>
      <c r="E624" s="137"/>
      <c r="F624" s="110">
        <f t="shared" si="28"/>
        <v>0</v>
      </c>
    </row>
    <row r="625" spans="1:6" s="100" customFormat="1" x14ac:dyDescent="0.2">
      <c r="A625" s="111" t="s">
        <v>25</v>
      </c>
      <c r="B625" s="86" t="s">
        <v>34</v>
      </c>
      <c r="C625" s="117">
        <v>123.38</v>
      </c>
      <c r="D625" s="116" t="s">
        <v>32</v>
      </c>
      <c r="E625" s="137"/>
      <c r="F625" s="110">
        <f t="shared" si="28"/>
        <v>0</v>
      </c>
    </row>
    <row r="626" spans="1:6" s="100" customFormat="1" x14ac:dyDescent="0.2">
      <c r="A626" s="111" t="s">
        <v>26</v>
      </c>
      <c r="B626" s="86" t="s">
        <v>36</v>
      </c>
      <c r="C626" s="117">
        <v>185.06</v>
      </c>
      <c r="D626" s="116" t="s">
        <v>32</v>
      </c>
      <c r="E626" s="137"/>
      <c r="F626" s="110">
        <f t="shared" si="28"/>
        <v>0</v>
      </c>
    </row>
    <row r="627" spans="1:6" s="100" customFormat="1" x14ac:dyDescent="0.2">
      <c r="A627" s="111" t="s">
        <v>492</v>
      </c>
      <c r="B627" s="86" t="s">
        <v>38</v>
      </c>
      <c r="C627" s="117">
        <v>246.76</v>
      </c>
      <c r="D627" s="116" t="s">
        <v>32</v>
      </c>
      <c r="E627" s="137"/>
      <c r="F627" s="110">
        <f t="shared" si="28"/>
        <v>0</v>
      </c>
    </row>
    <row r="628" spans="1:6" s="100" customFormat="1" ht="8.25" customHeight="1" x14ac:dyDescent="0.2">
      <c r="A628" s="111"/>
      <c r="B628" s="86"/>
      <c r="C628" s="117"/>
      <c r="D628" s="116"/>
      <c r="E628" s="127"/>
      <c r="F628" s="110">
        <f t="shared" si="28"/>
        <v>0</v>
      </c>
    </row>
    <row r="629" spans="1:6" s="100" customFormat="1" x14ac:dyDescent="0.2">
      <c r="A629" s="111">
        <v>2.2000000000000002</v>
      </c>
      <c r="B629" s="86" t="s">
        <v>493</v>
      </c>
      <c r="C629" s="117">
        <v>110.58</v>
      </c>
      <c r="D629" s="116" t="s">
        <v>32</v>
      </c>
      <c r="E629" s="137"/>
      <c r="F629" s="110">
        <f t="shared" si="28"/>
        <v>0</v>
      </c>
    </row>
    <row r="630" spans="1:6" s="100" customFormat="1" ht="25.5" x14ac:dyDescent="0.2">
      <c r="A630" s="111">
        <v>2.2999999999999998</v>
      </c>
      <c r="B630" s="86" t="s">
        <v>494</v>
      </c>
      <c r="C630" s="117">
        <v>88.8</v>
      </c>
      <c r="D630" s="116" t="s">
        <v>32</v>
      </c>
      <c r="E630" s="137"/>
      <c r="F630" s="110">
        <f t="shared" si="28"/>
        <v>0</v>
      </c>
    </row>
    <row r="631" spans="1:6" s="100" customFormat="1" x14ac:dyDescent="0.2">
      <c r="A631" s="111"/>
      <c r="B631" s="86"/>
      <c r="C631" s="117"/>
      <c r="D631" s="116"/>
      <c r="E631" s="127"/>
      <c r="F631" s="110">
        <f t="shared" si="28"/>
        <v>0</v>
      </c>
    </row>
    <row r="632" spans="1:6" s="100" customFormat="1" x14ac:dyDescent="0.2">
      <c r="A632" s="13">
        <v>2.4</v>
      </c>
      <c r="B632" s="10" t="s">
        <v>41</v>
      </c>
      <c r="C632" s="117"/>
      <c r="D632" s="116"/>
      <c r="E632" s="127"/>
      <c r="F632" s="110">
        <f t="shared" si="28"/>
        <v>0</v>
      </c>
    </row>
    <row r="633" spans="1:6" s="100" customFormat="1" x14ac:dyDescent="0.2">
      <c r="A633" s="111" t="s">
        <v>495</v>
      </c>
      <c r="B633" s="87" t="s">
        <v>712</v>
      </c>
      <c r="C633" s="88">
        <v>593.74</v>
      </c>
      <c r="D633" s="116" t="s">
        <v>32</v>
      </c>
      <c r="E633" s="137"/>
      <c r="F633" s="110">
        <f t="shared" si="28"/>
        <v>0</v>
      </c>
    </row>
    <row r="634" spans="1:6" s="100" customFormat="1" x14ac:dyDescent="0.2">
      <c r="A634" s="111"/>
      <c r="B634" s="87"/>
      <c r="C634" s="88"/>
      <c r="D634" s="116"/>
      <c r="E634" s="137"/>
      <c r="F634" s="110"/>
    </row>
    <row r="635" spans="1:6" s="100" customFormat="1" ht="25.5" x14ac:dyDescent="0.2">
      <c r="A635" s="111">
        <v>2.5</v>
      </c>
      <c r="B635" s="86" t="s">
        <v>662</v>
      </c>
      <c r="C635" s="117">
        <v>803.21</v>
      </c>
      <c r="D635" s="116" t="s">
        <v>32</v>
      </c>
      <c r="E635" s="137"/>
      <c r="F635" s="110">
        <f t="shared" si="28"/>
        <v>0</v>
      </c>
    </row>
    <row r="636" spans="1:6" s="100" customFormat="1" x14ac:dyDescent="0.2">
      <c r="A636" s="13"/>
      <c r="B636" s="10"/>
      <c r="C636" s="13"/>
      <c r="D636" s="10"/>
      <c r="E636" s="127"/>
      <c r="F636" s="110">
        <f t="shared" si="28"/>
        <v>0</v>
      </c>
    </row>
    <row r="637" spans="1:6" s="100" customFormat="1" x14ac:dyDescent="0.2">
      <c r="A637" s="13">
        <v>3</v>
      </c>
      <c r="B637" s="10" t="s">
        <v>496</v>
      </c>
      <c r="C637" s="117"/>
      <c r="D637" s="116"/>
      <c r="E637" s="127"/>
      <c r="F637" s="110">
        <f t="shared" si="28"/>
        <v>0</v>
      </c>
    </row>
    <row r="638" spans="1:6" s="100" customFormat="1" x14ac:dyDescent="0.2">
      <c r="A638" s="111">
        <v>3.1</v>
      </c>
      <c r="B638" s="86" t="s">
        <v>497</v>
      </c>
      <c r="C638" s="117">
        <v>644.47</v>
      </c>
      <c r="D638" s="116" t="s">
        <v>15</v>
      </c>
      <c r="E638" s="137"/>
      <c r="F638" s="110">
        <f t="shared" si="28"/>
        <v>0</v>
      </c>
    </row>
    <row r="639" spans="1:6" s="100" customFormat="1" x14ac:dyDescent="0.2">
      <c r="A639" s="13"/>
      <c r="B639" s="10"/>
      <c r="C639" s="13"/>
      <c r="D639" s="10"/>
      <c r="E639" s="127"/>
      <c r="F639" s="110"/>
    </row>
    <row r="640" spans="1:6" s="100" customFormat="1" x14ac:dyDescent="0.2">
      <c r="A640" s="13">
        <v>4</v>
      </c>
      <c r="B640" s="10" t="s">
        <v>498</v>
      </c>
      <c r="C640" s="117"/>
      <c r="D640" s="116"/>
      <c r="E640" s="127"/>
      <c r="F640" s="110">
        <f t="shared" ref="F640:F659" si="29">ROUND(C640*E640,2)</f>
        <v>0</v>
      </c>
    </row>
    <row r="641" spans="1:6" s="100" customFormat="1" x14ac:dyDescent="0.2">
      <c r="A641" s="111">
        <v>4.0999999999999996</v>
      </c>
      <c r="B641" s="86" t="s">
        <v>497</v>
      </c>
      <c r="C641" s="117">
        <v>644.47</v>
      </c>
      <c r="D641" s="116" t="s">
        <v>15</v>
      </c>
      <c r="E641" s="137"/>
      <c r="F641" s="110">
        <f t="shared" si="29"/>
        <v>0</v>
      </c>
    </row>
    <row r="642" spans="1:6" s="100" customFormat="1" x14ac:dyDescent="0.2">
      <c r="A642" s="9"/>
      <c r="B642" s="19"/>
      <c r="C642" s="111"/>
      <c r="D642" s="127"/>
      <c r="E642" s="127"/>
      <c r="F642" s="110">
        <f t="shared" si="29"/>
        <v>0</v>
      </c>
    </row>
    <row r="643" spans="1:6" s="100" customFormat="1" x14ac:dyDescent="0.2">
      <c r="A643" s="13">
        <v>5</v>
      </c>
      <c r="B643" s="10" t="s">
        <v>499</v>
      </c>
      <c r="C643" s="117"/>
      <c r="D643" s="116"/>
      <c r="E643" s="127"/>
      <c r="F643" s="110">
        <f t="shared" si="29"/>
        <v>0</v>
      </c>
    </row>
    <row r="644" spans="1:6" s="100" customFormat="1" ht="25.5" x14ac:dyDescent="0.2">
      <c r="A644" s="111">
        <v>5.0999999999999996</v>
      </c>
      <c r="B644" s="86" t="s">
        <v>697</v>
      </c>
      <c r="C644" s="117">
        <v>3</v>
      </c>
      <c r="D644" s="116" t="s">
        <v>12</v>
      </c>
      <c r="E644" s="137"/>
      <c r="F644" s="110">
        <f t="shared" si="29"/>
        <v>0</v>
      </c>
    </row>
    <row r="645" spans="1:6" s="100" customFormat="1" ht="25.5" x14ac:dyDescent="0.2">
      <c r="A645" s="111">
        <v>5.2</v>
      </c>
      <c r="B645" s="86" t="s">
        <v>698</v>
      </c>
      <c r="C645" s="117">
        <v>4</v>
      </c>
      <c r="D645" s="116" t="s">
        <v>12</v>
      </c>
      <c r="E645" s="137"/>
      <c r="F645" s="110">
        <f t="shared" si="29"/>
        <v>0</v>
      </c>
    </row>
    <row r="646" spans="1:6" s="100" customFormat="1" ht="25.5" x14ac:dyDescent="0.2">
      <c r="A646" s="111">
        <v>5.3</v>
      </c>
      <c r="B646" s="86" t="s">
        <v>699</v>
      </c>
      <c r="C646" s="117">
        <v>3</v>
      </c>
      <c r="D646" s="116" t="s">
        <v>12</v>
      </c>
      <c r="E646" s="137"/>
      <c r="F646" s="110">
        <f t="shared" si="29"/>
        <v>0</v>
      </c>
    </row>
    <row r="647" spans="1:6" s="100" customFormat="1" ht="25.5" x14ac:dyDescent="0.2">
      <c r="A647" s="111">
        <v>5.4</v>
      </c>
      <c r="B647" s="86" t="s">
        <v>700</v>
      </c>
      <c r="C647" s="117">
        <v>1</v>
      </c>
      <c r="D647" s="116" t="s">
        <v>12</v>
      </c>
      <c r="E647" s="137"/>
      <c r="F647" s="110">
        <f t="shared" si="29"/>
        <v>0</v>
      </c>
    </row>
    <row r="648" spans="1:6" s="100" customFormat="1" ht="25.5" x14ac:dyDescent="0.2">
      <c r="A648" s="111">
        <v>5.5</v>
      </c>
      <c r="B648" s="86" t="s">
        <v>701</v>
      </c>
      <c r="C648" s="117">
        <v>1</v>
      </c>
      <c r="D648" s="116" t="s">
        <v>12</v>
      </c>
      <c r="E648" s="137"/>
      <c r="F648" s="110">
        <f t="shared" si="29"/>
        <v>0</v>
      </c>
    </row>
    <row r="649" spans="1:6" s="100" customFormat="1" ht="25.5" x14ac:dyDescent="0.2">
      <c r="A649" s="268">
        <v>5.6</v>
      </c>
      <c r="B649" s="97" t="s">
        <v>702</v>
      </c>
      <c r="C649" s="267">
        <v>1</v>
      </c>
      <c r="D649" s="269" t="s">
        <v>12</v>
      </c>
      <c r="E649" s="264"/>
      <c r="F649" s="270">
        <f t="shared" si="29"/>
        <v>0</v>
      </c>
    </row>
    <row r="650" spans="1:6" s="100" customFormat="1" ht="25.5" x14ac:dyDescent="0.2">
      <c r="A650" s="111">
        <v>5.7</v>
      </c>
      <c r="B650" s="86" t="s">
        <v>703</v>
      </c>
      <c r="C650" s="117">
        <v>1</v>
      </c>
      <c r="D650" s="116" t="s">
        <v>12</v>
      </c>
      <c r="E650" s="137"/>
      <c r="F650" s="110">
        <f t="shared" si="29"/>
        <v>0</v>
      </c>
    </row>
    <row r="651" spans="1:6" s="100" customFormat="1" ht="25.5" x14ac:dyDescent="0.2">
      <c r="A651" s="111">
        <v>5.8</v>
      </c>
      <c r="B651" s="86" t="s">
        <v>704</v>
      </c>
      <c r="C651" s="117">
        <v>1</v>
      </c>
      <c r="D651" s="116" t="s">
        <v>12</v>
      </c>
      <c r="E651" s="137"/>
      <c r="F651" s="110">
        <f t="shared" si="29"/>
        <v>0</v>
      </c>
    </row>
    <row r="652" spans="1:6" s="100" customFormat="1" ht="25.5" x14ac:dyDescent="0.2">
      <c r="A652" s="111">
        <v>5.9</v>
      </c>
      <c r="B652" s="86" t="s">
        <v>660</v>
      </c>
      <c r="C652" s="117">
        <v>15</v>
      </c>
      <c r="D652" s="116" t="s">
        <v>12</v>
      </c>
      <c r="E652" s="137"/>
      <c r="F652" s="110">
        <f t="shared" si="29"/>
        <v>0</v>
      </c>
    </row>
    <row r="653" spans="1:6" s="100" customFormat="1" x14ac:dyDescent="0.2">
      <c r="A653" s="131">
        <v>5.0999999999999996</v>
      </c>
      <c r="B653" s="86" t="s">
        <v>500</v>
      </c>
      <c r="C653" s="117">
        <v>15</v>
      </c>
      <c r="D653" s="116" t="s">
        <v>12</v>
      </c>
      <c r="E653" s="137"/>
      <c r="F653" s="110">
        <f t="shared" si="29"/>
        <v>0</v>
      </c>
    </row>
    <row r="654" spans="1:6" s="100" customFormat="1" x14ac:dyDescent="0.2">
      <c r="A654" s="111"/>
      <c r="B654" s="86"/>
      <c r="C654" s="117"/>
      <c r="D654" s="116"/>
      <c r="E654" s="127"/>
      <c r="F654" s="110">
        <f t="shared" si="29"/>
        <v>0</v>
      </c>
    </row>
    <row r="655" spans="1:6" s="100" customFormat="1" x14ac:dyDescent="0.2">
      <c r="A655" s="13">
        <v>6</v>
      </c>
      <c r="B655" s="10" t="s">
        <v>501</v>
      </c>
      <c r="C655" s="117"/>
      <c r="D655" s="116"/>
      <c r="E655" s="127"/>
      <c r="F655" s="110">
        <f t="shared" si="29"/>
        <v>0</v>
      </c>
    </row>
    <row r="656" spans="1:6" s="100" customFormat="1" x14ac:dyDescent="0.2">
      <c r="A656" s="111">
        <v>6.1</v>
      </c>
      <c r="B656" s="86" t="s">
        <v>502</v>
      </c>
      <c r="C656" s="117">
        <v>19</v>
      </c>
      <c r="D656" s="116" t="s">
        <v>12</v>
      </c>
      <c r="E656" s="137"/>
      <c r="F656" s="110">
        <f t="shared" si="29"/>
        <v>0</v>
      </c>
    </row>
    <row r="657" spans="1:6" s="100" customFormat="1" x14ac:dyDescent="0.2">
      <c r="A657" s="111">
        <v>6.2</v>
      </c>
      <c r="B657" s="86" t="s">
        <v>503</v>
      </c>
      <c r="C657" s="117">
        <v>1</v>
      </c>
      <c r="D657" s="116" t="s">
        <v>12</v>
      </c>
      <c r="E657" s="137"/>
      <c r="F657" s="110">
        <f t="shared" si="29"/>
        <v>0</v>
      </c>
    </row>
    <row r="658" spans="1:6" s="100" customFormat="1" x14ac:dyDescent="0.2">
      <c r="A658" s="111">
        <v>6.3</v>
      </c>
      <c r="B658" s="86" t="s">
        <v>54</v>
      </c>
      <c r="C658" s="117">
        <v>19</v>
      </c>
      <c r="D658" s="116" t="s">
        <v>12</v>
      </c>
      <c r="E658" s="137"/>
      <c r="F658" s="110">
        <f t="shared" si="29"/>
        <v>0</v>
      </c>
    </row>
    <row r="659" spans="1:6" s="100" customFormat="1" x14ac:dyDescent="0.2">
      <c r="A659" s="111">
        <v>6.4</v>
      </c>
      <c r="B659" s="86" t="s">
        <v>504</v>
      </c>
      <c r="C659" s="117">
        <v>1</v>
      </c>
      <c r="D659" s="116" t="s">
        <v>12</v>
      </c>
      <c r="E659" s="137"/>
      <c r="F659" s="110">
        <f t="shared" si="29"/>
        <v>0</v>
      </c>
    </row>
    <row r="660" spans="1:6" s="100" customFormat="1" x14ac:dyDescent="0.2">
      <c r="A660" s="111"/>
      <c r="B660" s="86"/>
      <c r="C660" s="117"/>
      <c r="D660" s="116"/>
      <c r="E660" s="137"/>
      <c r="F660" s="110"/>
    </row>
    <row r="661" spans="1:6" s="100" customFormat="1" x14ac:dyDescent="0.2">
      <c r="A661" s="13">
        <v>7</v>
      </c>
      <c r="B661" s="10" t="s">
        <v>55</v>
      </c>
      <c r="C661" s="117"/>
      <c r="D661" s="116"/>
      <c r="E661" s="127"/>
      <c r="F661" s="110">
        <f>ROUND(C661*E661,2)</f>
        <v>0</v>
      </c>
    </row>
    <row r="662" spans="1:6" s="100" customFormat="1" ht="53.25" customHeight="1" x14ac:dyDescent="0.2">
      <c r="A662" s="111">
        <v>7.1</v>
      </c>
      <c r="B662" s="86" t="s">
        <v>505</v>
      </c>
      <c r="C662" s="117">
        <v>1</v>
      </c>
      <c r="D662" s="116" t="s">
        <v>12</v>
      </c>
      <c r="E662" s="137"/>
      <c r="F662" s="110">
        <f>ROUND(C662*E662,2)</f>
        <v>0</v>
      </c>
    </row>
    <row r="663" spans="1:6" s="100" customFormat="1" ht="25.5" x14ac:dyDescent="0.2">
      <c r="A663" s="111">
        <v>7.2</v>
      </c>
      <c r="B663" s="86" t="s">
        <v>62</v>
      </c>
      <c r="C663" s="117">
        <v>1</v>
      </c>
      <c r="D663" s="116" t="s">
        <v>12</v>
      </c>
      <c r="E663" s="137"/>
      <c r="F663" s="110">
        <f>ROUND(C663*E663,2)</f>
        <v>0</v>
      </c>
    </row>
    <row r="664" spans="1:6" s="100" customFormat="1" x14ac:dyDescent="0.2">
      <c r="A664" s="111"/>
      <c r="B664" s="86"/>
      <c r="C664" s="117"/>
      <c r="D664" s="116"/>
      <c r="E664" s="127"/>
      <c r="F664" s="110">
        <f>ROUND(C664*E664,2)</f>
        <v>0</v>
      </c>
    </row>
    <row r="665" spans="1:6" s="100" customFormat="1" x14ac:dyDescent="0.2">
      <c r="A665" s="13">
        <v>8</v>
      </c>
      <c r="B665" s="10" t="s">
        <v>506</v>
      </c>
      <c r="C665" s="117"/>
      <c r="D665" s="116"/>
      <c r="E665" s="127"/>
      <c r="F665" s="110">
        <f>ROUND(C665*E665,2)</f>
        <v>0</v>
      </c>
    </row>
    <row r="666" spans="1:6" s="100" customFormat="1" x14ac:dyDescent="0.2">
      <c r="A666" s="13"/>
      <c r="B666" s="10"/>
      <c r="C666" s="117"/>
      <c r="D666" s="116"/>
      <c r="E666" s="127"/>
      <c r="F666" s="110"/>
    </row>
    <row r="667" spans="1:6" s="100" customFormat="1" ht="25.5" x14ac:dyDescent="0.2">
      <c r="A667" s="13">
        <v>8.1</v>
      </c>
      <c r="B667" s="55" t="s">
        <v>507</v>
      </c>
      <c r="C667" s="117"/>
      <c r="D667" s="116"/>
      <c r="E667" s="127"/>
      <c r="F667" s="110">
        <f>ROUND(C667*E667,2)</f>
        <v>0</v>
      </c>
    </row>
    <row r="668" spans="1:6" s="100" customFormat="1" x14ac:dyDescent="0.2">
      <c r="A668" s="13"/>
      <c r="B668" s="10"/>
      <c r="C668" s="117"/>
      <c r="D668" s="116"/>
      <c r="E668" s="127"/>
      <c r="F668" s="110"/>
    </row>
    <row r="669" spans="1:6" s="100" customFormat="1" x14ac:dyDescent="0.2">
      <c r="A669" s="108" t="s">
        <v>112</v>
      </c>
      <c r="B669" s="98" t="s">
        <v>508</v>
      </c>
      <c r="C669" s="222">
        <v>1</v>
      </c>
      <c r="D669" s="114" t="s">
        <v>12</v>
      </c>
      <c r="E669" s="98"/>
      <c r="F669" s="110">
        <f>ROUND(C669*E669,2)</f>
        <v>0</v>
      </c>
    </row>
    <row r="670" spans="1:6" s="100" customFormat="1" x14ac:dyDescent="0.2">
      <c r="A670" s="13"/>
      <c r="B670" s="10"/>
      <c r="C670" s="117"/>
      <c r="D670" s="116"/>
      <c r="E670" s="127"/>
      <c r="F670" s="110"/>
    </row>
    <row r="671" spans="1:6" s="100" customFormat="1" x14ac:dyDescent="0.2">
      <c r="A671" s="13" t="s">
        <v>114</v>
      </c>
      <c r="B671" s="10" t="s">
        <v>509</v>
      </c>
      <c r="C671" s="117"/>
      <c r="D671" s="116"/>
      <c r="E671" s="126"/>
      <c r="F671" s="110">
        <f>ROUND(C671*E671,2)</f>
        <v>0</v>
      </c>
    </row>
    <row r="672" spans="1:6" s="100" customFormat="1" x14ac:dyDescent="0.2">
      <c r="A672" s="271" t="s">
        <v>510</v>
      </c>
      <c r="B672" s="98" t="s">
        <v>31</v>
      </c>
      <c r="C672" s="120">
        <v>28.86</v>
      </c>
      <c r="D672" s="114" t="s">
        <v>32</v>
      </c>
      <c r="E672" s="109"/>
      <c r="F672" s="110">
        <f>ROUND(C672*E672,2)</f>
        <v>0</v>
      </c>
    </row>
    <row r="673" spans="1:6" s="100" customFormat="1" x14ac:dyDescent="0.2">
      <c r="A673" s="271" t="s">
        <v>511</v>
      </c>
      <c r="B673" s="98" t="s">
        <v>34</v>
      </c>
      <c r="C673" s="120">
        <v>57.72</v>
      </c>
      <c r="D673" s="114" t="s">
        <v>32</v>
      </c>
      <c r="E673" s="109"/>
      <c r="F673" s="110">
        <f>ROUND(C673*E673,2)</f>
        <v>0</v>
      </c>
    </row>
    <row r="674" spans="1:6" s="100" customFormat="1" x14ac:dyDescent="0.2">
      <c r="A674" s="271" t="s">
        <v>512</v>
      </c>
      <c r="B674" s="98" t="s">
        <v>36</v>
      </c>
      <c r="C674" s="120">
        <v>86.58</v>
      </c>
      <c r="D674" s="114" t="s">
        <v>32</v>
      </c>
      <c r="E674" s="109"/>
      <c r="F674" s="110">
        <f>ROUND(C674*E674,2)</f>
        <v>0</v>
      </c>
    </row>
    <row r="675" spans="1:6" s="100" customFormat="1" x14ac:dyDescent="0.2">
      <c r="A675" s="271" t="s">
        <v>513</v>
      </c>
      <c r="B675" s="98" t="s">
        <v>38</v>
      </c>
      <c r="C675" s="120">
        <v>115.44</v>
      </c>
      <c r="D675" s="114" t="s">
        <v>32</v>
      </c>
      <c r="E675" s="109"/>
      <c r="F675" s="110">
        <f>ROUND(C675*E675,2)</f>
        <v>0</v>
      </c>
    </row>
    <row r="676" spans="1:6" s="100" customFormat="1" x14ac:dyDescent="0.2">
      <c r="A676" s="13"/>
      <c r="B676" s="10"/>
      <c r="C676" s="117"/>
      <c r="D676" s="116"/>
      <c r="E676" s="127"/>
      <c r="F676" s="110"/>
    </row>
    <row r="677" spans="1:6" s="100" customFormat="1" x14ac:dyDescent="0.2">
      <c r="A677" s="13" t="s">
        <v>514</v>
      </c>
      <c r="B677" s="10" t="s">
        <v>41</v>
      </c>
      <c r="C677" s="117"/>
      <c r="D677" s="116"/>
      <c r="E677" s="127"/>
      <c r="F677" s="110">
        <f>ROUND(C677*E677,2)</f>
        <v>0</v>
      </c>
    </row>
    <row r="678" spans="1:6" s="100" customFormat="1" x14ac:dyDescent="0.2">
      <c r="A678" s="111" t="s">
        <v>515</v>
      </c>
      <c r="B678" s="87" t="s">
        <v>713</v>
      </c>
      <c r="C678" s="117">
        <v>254.16</v>
      </c>
      <c r="D678" s="116" t="s">
        <v>32</v>
      </c>
      <c r="E678" s="115"/>
      <c r="F678" s="110">
        <f>ROUND(C678*E678,2)</f>
        <v>0</v>
      </c>
    </row>
    <row r="679" spans="1:6" s="100" customFormat="1" x14ac:dyDescent="0.2">
      <c r="A679" s="13"/>
      <c r="B679" s="10"/>
      <c r="C679" s="117"/>
      <c r="D679" s="116"/>
      <c r="E679" s="127"/>
      <c r="F679" s="110"/>
    </row>
    <row r="680" spans="1:6" s="100" customFormat="1" ht="25.5" x14ac:dyDescent="0.2">
      <c r="A680" s="111" t="s">
        <v>516</v>
      </c>
      <c r="B680" s="86" t="s">
        <v>661</v>
      </c>
      <c r="C680" s="117">
        <v>44.51</v>
      </c>
      <c r="D680" s="116" t="s">
        <v>32</v>
      </c>
      <c r="E680" s="129"/>
      <c r="F680" s="110">
        <f>ROUND(C680*E680,2)</f>
        <v>0</v>
      </c>
    </row>
    <row r="681" spans="1:6" s="100" customFormat="1" x14ac:dyDescent="0.2">
      <c r="A681" s="111"/>
      <c r="B681" s="86"/>
      <c r="C681" s="117"/>
      <c r="D681" s="116"/>
      <c r="E681" s="129"/>
      <c r="F681" s="110"/>
    </row>
    <row r="682" spans="1:6" s="100" customFormat="1" ht="25.5" x14ac:dyDescent="0.2">
      <c r="A682" s="108" t="s">
        <v>517</v>
      </c>
      <c r="B682" s="98" t="s">
        <v>705</v>
      </c>
      <c r="C682" s="222">
        <v>260</v>
      </c>
      <c r="D682" s="114" t="s">
        <v>15</v>
      </c>
      <c r="E682" s="98"/>
      <c r="F682" s="110">
        <f t="shared" ref="F682:F687" si="30">ROUND(C682*E682,2)</f>
        <v>0</v>
      </c>
    </row>
    <row r="683" spans="1:6" s="100" customFormat="1" ht="25.5" x14ac:dyDescent="0.2">
      <c r="A683" s="272" t="s">
        <v>518</v>
      </c>
      <c r="B683" s="86" t="s">
        <v>706</v>
      </c>
      <c r="C683" s="117">
        <v>4</v>
      </c>
      <c r="D683" s="116" t="s">
        <v>12</v>
      </c>
      <c r="E683" s="137"/>
      <c r="F683" s="110">
        <f t="shared" si="30"/>
        <v>0</v>
      </c>
    </row>
    <row r="684" spans="1:6" s="100" customFormat="1" x14ac:dyDescent="0.2">
      <c r="A684" s="272" t="s">
        <v>519</v>
      </c>
      <c r="B684" s="86" t="s">
        <v>520</v>
      </c>
      <c r="C684" s="117">
        <v>2</v>
      </c>
      <c r="D684" s="116" t="s">
        <v>12</v>
      </c>
      <c r="E684" s="137"/>
      <c r="F684" s="110">
        <f t="shared" si="30"/>
        <v>0</v>
      </c>
    </row>
    <row r="685" spans="1:6" s="100" customFormat="1" ht="38.25" x14ac:dyDescent="0.2">
      <c r="A685" s="272" t="s">
        <v>521</v>
      </c>
      <c r="B685" s="98" t="s">
        <v>522</v>
      </c>
      <c r="C685" s="117">
        <v>43</v>
      </c>
      <c r="D685" s="116" t="s">
        <v>12</v>
      </c>
      <c r="E685" s="137"/>
      <c r="F685" s="110">
        <f t="shared" si="30"/>
        <v>0</v>
      </c>
    </row>
    <row r="686" spans="1:6" s="100" customFormat="1" x14ac:dyDescent="0.2">
      <c r="A686" s="272" t="s">
        <v>523</v>
      </c>
      <c r="B686" s="86" t="s">
        <v>524</v>
      </c>
      <c r="C686" s="117">
        <v>40</v>
      </c>
      <c r="D686" s="116" t="s">
        <v>22</v>
      </c>
      <c r="E686" s="137"/>
      <c r="F686" s="110">
        <f t="shared" si="30"/>
        <v>0</v>
      </c>
    </row>
    <row r="687" spans="1:6" s="100" customFormat="1" x14ac:dyDescent="0.2">
      <c r="A687" s="272" t="s">
        <v>525</v>
      </c>
      <c r="B687" s="86" t="s">
        <v>526</v>
      </c>
      <c r="C687" s="117">
        <v>1</v>
      </c>
      <c r="D687" s="116" t="s">
        <v>12</v>
      </c>
      <c r="E687" s="137"/>
      <c r="F687" s="110">
        <f t="shared" si="30"/>
        <v>0</v>
      </c>
    </row>
    <row r="688" spans="1:6" s="100" customFormat="1" x14ac:dyDescent="0.2">
      <c r="A688" s="272"/>
      <c r="B688" s="86"/>
      <c r="C688" s="117"/>
      <c r="D688" s="116"/>
      <c r="E688" s="137"/>
      <c r="F688" s="110"/>
    </row>
    <row r="689" spans="1:6" s="100" customFormat="1" x14ac:dyDescent="0.2">
      <c r="A689" s="272" t="s">
        <v>525</v>
      </c>
      <c r="B689" s="86" t="s">
        <v>527</v>
      </c>
      <c r="C689" s="117">
        <v>1</v>
      </c>
      <c r="D689" s="116" t="s">
        <v>12</v>
      </c>
      <c r="E689" s="137"/>
      <c r="F689" s="110">
        <f>ROUND(C689*E689,2)</f>
        <v>0</v>
      </c>
    </row>
    <row r="690" spans="1:6" s="100" customFormat="1" x14ac:dyDescent="0.2">
      <c r="A690" s="273"/>
      <c r="B690" s="79" t="s">
        <v>528</v>
      </c>
      <c r="C690" s="73"/>
      <c r="D690" s="80"/>
      <c r="E690" s="81"/>
      <c r="F690" s="82">
        <f>SUM(F620:F689)</f>
        <v>0</v>
      </c>
    </row>
    <row r="691" spans="1:6" s="100" customFormat="1" x14ac:dyDescent="0.2">
      <c r="A691" s="53"/>
      <c r="B691" s="26"/>
      <c r="C691" s="20"/>
      <c r="D691" s="27"/>
      <c r="E691" s="20"/>
      <c r="F691" s="27"/>
    </row>
    <row r="692" spans="1:6" s="100" customFormat="1" ht="25.5" x14ac:dyDescent="0.2">
      <c r="A692" s="9" t="s">
        <v>529</v>
      </c>
      <c r="B692" s="19" t="s">
        <v>530</v>
      </c>
      <c r="C692" s="111"/>
      <c r="D692" s="127"/>
      <c r="E692" s="126"/>
      <c r="F692" s="110">
        <f t="shared" ref="F692:F707" si="31">ROUND(C692*E692,2)</f>
        <v>0</v>
      </c>
    </row>
    <row r="693" spans="1:6" s="100" customFormat="1" ht="7.5" customHeight="1" x14ac:dyDescent="0.2">
      <c r="A693" s="9"/>
      <c r="B693" s="19"/>
      <c r="C693" s="111"/>
      <c r="D693" s="127"/>
      <c r="E693" s="126"/>
      <c r="F693" s="110">
        <f t="shared" si="31"/>
        <v>0</v>
      </c>
    </row>
    <row r="694" spans="1:6" s="100" customFormat="1" x14ac:dyDescent="0.2">
      <c r="A694" s="111">
        <v>1</v>
      </c>
      <c r="B694" s="86" t="s">
        <v>77</v>
      </c>
      <c r="C694" s="117">
        <v>33</v>
      </c>
      <c r="D694" s="116" t="s">
        <v>15</v>
      </c>
      <c r="E694" s="117"/>
      <c r="F694" s="110">
        <f t="shared" si="31"/>
        <v>0</v>
      </c>
    </row>
    <row r="695" spans="1:6" s="100" customFormat="1" x14ac:dyDescent="0.2">
      <c r="A695" s="111"/>
      <c r="B695" s="86"/>
      <c r="C695" s="117"/>
      <c r="D695" s="116"/>
      <c r="E695" s="111"/>
      <c r="F695" s="110">
        <f t="shared" si="31"/>
        <v>0</v>
      </c>
    </row>
    <row r="696" spans="1:6" s="100" customFormat="1" x14ac:dyDescent="0.2">
      <c r="A696" s="13">
        <v>2</v>
      </c>
      <c r="B696" s="10" t="s">
        <v>28</v>
      </c>
      <c r="C696" s="117"/>
      <c r="D696" s="116"/>
      <c r="E696" s="111"/>
      <c r="F696" s="110">
        <f t="shared" si="31"/>
        <v>0</v>
      </c>
    </row>
    <row r="697" spans="1:6" s="100" customFormat="1" x14ac:dyDescent="0.2">
      <c r="A697" s="13">
        <v>2.1</v>
      </c>
      <c r="B697" s="10" t="s">
        <v>491</v>
      </c>
      <c r="C697" s="117"/>
      <c r="D697" s="116"/>
      <c r="E697" s="111"/>
      <c r="F697" s="110">
        <f t="shared" si="31"/>
        <v>0</v>
      </c>
    </row>
    <row r="698" spans="1:6" s="100" customFormat="1" x14ac:dyDescent="0.2">
      <c r="A698" s="111" t="s">
        <v>24</v>
      </c>
      <c r="B698" s="86" t="s">
        <v>31</v>
      </c>
      <c r="C698" s="117">
        <v>2.97</v>
      </c>
      <c r="D698" s="116" t="s">
        <v>32</v>
      </c>
      <c r="E698" s="117"/>
      <c r="F698" s="110">
        <f t="shared" si="31"/>
        <v>0</v>
      </c>
    </row>
    <row r="699" spans="1:6" s="100" customFormat="1" x14ac:dyDescent="0.2">
      <c r="A699" s="111" t="s">
        <v>25</v>
      </c>
      <c r="B699" s="86" t="s">
        <v>34</v>
      </c>
      <c r="C699" s="117">
        <v>5.97</v>
      </c>
      <c r="D699" s="116" t="s">
        <v>32</v>
      </c>
      <c r="E699" s="117"/>
      <c r="F699" s="110">
        <f t="shared" si="31"/>
        <v>0</v>
      </c>
    </row>
    <row r="700" spans="1:6" s="100" customFormat="1" x14ac:dyDescent="0.2">
      <c r="A700" s="111" t="s">
        <v>26</v>
      </c>
      <c r="B700" s="86" t="s">
        <v>36</v>
      </c>
      <c r="C700" s="117">
        <v>8.91</v>
      </c>
      <c r="D700" s="116" t="s">
        <v>32</v>
      </c>
      <c r="E700" s="117"/>
      <c r="F700" s="110">
        <f t="shared" si="31"/>
        <v>0</v>
      </c>
    </row>
    <row r="701" spans="1:6" s="100" customFormat="1" x14ac:dyDescent="0.2">
      <c r="A701" s="111" t="s">
        <v>492</v>
      </c>
      <c r="B701" s="86" t="s">
        <v>38</v>
      </c>
      <c r="C701" s="117">
        <v>11.88</v>
      </c>
      <c r="D701" s="116" t="s">
        <v>32</v>
      </c>
      <c r="E701" s="117"/>
      <c r="F701" s="110">
        <f t="shared" si="31"/>
        <v>0</v>
      </c>
    </row>
    <row r="702" spans="1:6" s="100" customFormat="1" ht="8.25" customHeight="1" x14ac:dyDescent="0.2">
      <c r="A702" s="111"/>
      <c r="B702" s="86"/>
      <c r="C702" s="117"/>
      <c r="D702" s="116"/>
      <c r="E702" s="111"/>
      <c r="F702" s="110">
        <f t="shared" si="31"/>
        <v>0</v>
      </c>
    </row>
    <row r="703" spans="1:6" s="100" customFormat="1" x14ac:dyDescent="0.2">
      <c r="A703" s="111">
        <v>2.2000000000000002</v>
      </c>
      <c r="B703" s="86" t="s">
        <v>39</v>
      </c>
      <c r="C703" s="117">
        <v>2.48</v>
      </c>
      <c r="D703" s="116" t="s">
        <v>32</v>
      </c>
      <c r="E703" s="117"/>
      <c r="F703" s="110">
        <f t="shared" si="31"/>
        <v>0</v>
      </c>
    </row>
    <row r="704" spans="1:6" s="100" customFormat="1" ht="25.5" x14ac:dyDescent="0.2">
      <c r="A704" s="111">
        <v>2.2999999999999998</v>
      </c>
      <c r="B704" s="86" t="s">
        <v>40</v>
      </c>
      <c r="C704" s="117">
        <v>13.2</v>
      </c>
      <c r="D704" s="116" t="s">
        <v>32</v>
      </c>
      <c r="E704" s="117"/>
      <c r="F704" s="110">
        <f t="shared" si="31"/>
        <v>0</v>
      </c>
    </row>
    <row r="705" spans="1:6" s="100" customFormat="1" ht="7.5" customHeight="1" x14ac:dyDescent="0.2">
      <c r="A705" s="111"/>
      <c r="B705" s="86"/>
      <c r="C705" s="117"/>
      <c r="D705" s="116"/>
      <c r="E705" s="111"/>
      <c r="F705" s="110">
        <f t="shared" si="31"/>
        <v>0</v>
      </c>
    </row>
    <row r="706" spans="1:6" s="100" customFormat="1" x14ac:dyDescent="0.2">
      <c r="A706" s="13">
        <v>2.4</v>
      </c>
      <c r="B706" s="10" t="s">
        <v>41</v>
      </c>
      <c r="C706" s="117"/>
      <c r="D706" s="116"/>
      <c r="E706" s="111"/>
      <c r="F706" s="110">
        <f t="shared" si="31"/>
        <v>0</v>
      </c>
    </row>
    <row r="707" spans="1:6" s="100" customFormat="1" x14ac:dyDescent="0.2">
      <c r="A707" s="111" t="s">
        <v>495</v>
      </c>
      <c r="B707" s="87" t="s">
        <v>712</v>
      </c>
      <c r="C707" s="117">
        <v>25.86</v>
      </c>
      <c r="D707" s="116" t="s">
        <v>32</v>
      </c>
      <c r="E707" s="117"/>
      <c r="F707" s="110">
        <f t="shared" si="31"/>
        <v>0</v>
      </c>
    </row>
    <row r="708" spans="1:6" s="100" customFormat="1" x14ac:dyDescent="0.2">
      <c r="A708" s="111"/>
      <c r="B708" s="10"/>
      <c r="C708" s="117"/>
      <c r="D708" s="116"/>
      <c r="E708" s="117"/>
      <c r="F708" s="110"/>
    </row>
    <row r="709" spans="1:6" s="100" customFormat="1" ht="25.5" x14ac:dyDescent="0.2">
      <c r="A709" s="111">
        <v>2.5</v>
      </c>
      <c r="B709" s="86" t="s">
        <v>661</v>
      </c>
      <c r="C709" s="117">
        <v>5.18</v>
      </c>
      <c r="D709" s="116" t="s">
        <v>32</v>
      </c>
      <c r="E709" s="117"/>
      <c r="F709" s="110">
        <f>ROUND(C709*E709,2)</f>
        <v>0</v>
      </c>
    </row>
    <row r="710" spans="1:6" s="100" customFormat="1" x14ac:dyDescent="0.2">
      <c r="A710" s="13"/>
      <c r="B710" s="10"/>
      <c r="C710" s="13"/>
      <c r="D710" s="10"/>
      <c r="E710" s="126"/>
      <c r="F710" s="110">
        <f>ROUND(C710*E710,2)</f>
        <v>0</v>
      </c>
    </row>
    <row r="711" spans="1:6" s="100" customFormat="1" x14ac:dyDescent="0.2">
      <c r="A711" s="13">
        <v>3</v>
      </c>
      <c r="B711" s="10" t="s">
        <v>45</v>
      </c>
      <c r="C711" s="117"/>
      <c r="D711" s="116"/>
      <c r="E711" s="126"/>
      <c r="F711" s="110">
        <f>ROUND(C711*E711,2)</f>
        <v>0</v>
      </c>
    </row>
    <row r="712" spans="1:6" s="100" customFormat="1" x14ac:dyDescent="0.2">
      <c r="A712" s="111">
        <v>3.1</v>
      </c>
      <c r="B712" s="86" t="s">
        <v>531</v>
      </c>
      <c r="C712" s="117">
        <v>34.32</v>
      </c>
      <c r="D712" s="116" t="s">
        <v>15</v>
      </c>
      <c r="E712" s="274"/>
      <c r="F712" s="110">
        <f>ROUND(C712*E712,2)</f>
        <v>0</v>
      </c>
    </row>
    <row r="713" spans="1:6" s="100" customFormat="1" x14ac:dyDescent="0.2">
      <c r="A713" s="13"/>
      <c r="B713" s="10"/>
      <c r="C713" s="13"/>
      <c r="D713" s="10"/>
      <c r="E713" s="126"/>
      <c r="F713" s="110"/>
    </row>
    <row r="714" spans="1:6" s="100" customFormat="1" x14ac:dyDescent="0.2">
      <c r="A714" s="13">
        <v>4</v>
      </c>
      <c r="B714" s="10" t="s">
        <v>498</v>
      </c>
      <c r="C714" s="117"/>
      <c r="D714" s="116"/>
      <c r="E714" s="126"/>
      <c r="F714" s="110">
        <f t="shared" ref="F714:F723" si="32">ROUND(C714*E714,2)</f>
        <v>0</v>
      </c>
    </row>
    <row r="715" spans="1:6" s="100" customFormat="1" x14ac:dyDescent="0.2">
      <c r="A715" s="111">
        <v>4.0999999999999996</v>
      </c>
      <c r="B715" s="86" t="s">
        <v>531</v>
      </c>
      <c r="C715" s="117">
        <v>34.32</v>
      </c>
      <c r="D715" s="116" t="s">
        <v>15</v>
      </c>
      <c r="E715" s="274"/>
      <c r="F715" s="110">
        <f t="shared" si="32"/>
        <v>0</v>
      </c>
    </row>
    <row r="716" spans="1:6" s="100" customFormat="1" x14ac:dyDescent="0.2">
      <c r="A716" s="111"/>
      <c r="B716" s="86"/>
      <c r="C716" s="117"/>
      <c r="D716" s="116"/>
      <c r="E716" s="126"/>
      <c r="F716" s="110">
        <f t="shared" si="32"/>
        <v>0</v>
      </c>
    </row>
    <row r="717" spans="1:6" s="100" customFormat="1" x14ac:dyDescent="0.2">
      <c r="A717" s="13">
        <v>5</v>
      </c>
      <c r="B717" s="10" t="s">
        <v>48</v>
      </c>
      <c r="C717" s="117"/>
      <c r="D717" s="116"/>
      <c r="E717" s="126"/>
      <c r="F717" s="110">
        <f t="shared" si="32"/>
        <v>0</v>
      </c>
    </row>
    <row r="718" spans="1:6" s="100" customFormat="1" ht="25.5" x14ac:dyDescent="0.2">
      <c r="A718" s="111">
        <v>5.0999999999999996</v>
      </c>
      <c r="B718" s="98" t="s">
        <v>707</v>
      </c>
      <c r="C718" s="117">
        <v>1</v>
      </c>
      <c r="D718" s="114" t="s">
        <v>12</v>
      </c>
      <c r="E718" s="274"/>
      <c r="F718" s="110">
        <f t="shared" si="32"/>
        <v>0</v>
      </c>
    </row>
    <row r="719" spans="1:6" s="100" customFormat="1" ht="25.5" x14ac:dyDescent="0.2">
      <c r="A719" s="111">
        <v>5.2</v>
      </c>
      <c r="B719" s="98" t="s">
        <v>708</v>
      </c>
      <c r="C719" s="117">
        <v>1</v>
      </c>
      <c r="D719" s="114" t="s">
        <v>12</v>
      </c>
      <c r="E719" s="274"/>
      <c r="F719" s="110">
        <f t="shared" si="32"/>
        <v>0</v>
      </c>
    </row>
    <row r="720" spans="1:6" s="100" customFormat="1" ht="25.5" x14ac:dyDescent="0.2">
      <c r="A720" s="111">
        <v>5.3</v>
      </c>
      <c r="B720" s="98" t="s">
        <v>709</v>
      </c>
      <c r="C720" s="117">
        <v>1</v>
      </c>
      <c r="D720" s="114" t="s">
        <v>12</v>
      </c>
      <c r="E720" s="274"/>
      <c r="F720" s="110">
        <f t="shared" si="32"/>
        <v>0</v>
      </c>
    </row>
    <row r="721" spans="1:6" s="100" customFormat="1" ht="25.5" x14ac:dyDescent="0.2">
      <c r="A721" s="111">
        <v>5.4</v>
      </c>
      <c r="B721" s="98" t="s">
        <v>710</v>
      </c>
      <c r="C721" s="117">
        <v>1</v>
      </c>
      <c r="D721" s="114" t="s">
        <v>12</v>
      </c>
      <c r="E721" s="274"/>
      <c r="F721" s="110">
        <f t="shared" si="32"/>
        <v>0</v>
      </c>
    </row>
    <row r="722" spans="1:6" s="100" customFormat="1" ht="25.5" x14ac:dyDescent="0.2">
      <c r="A722" s="111">
        <v>5.5</v>
      </c>
      <c r="B722" s="98" t="s">
        <v>532</v>
      </c>
      <c r="C722" s="117">
        <v>4</v>
      </c>
      <c r="D722" s="114" t="s">
        <v>12</v>
      </c>
      <c r="E722" s="274"/>
      <c r="F722" s="110">
        <f t="shared" si="32"/>
        <v>0</v>
      </c>
    </row>
    <row r="723" spans="1:6" s="100" customFormat="1" x14ac:dyDescent="0.2">
      <c r="A723" s="111">
        <v>5.6</v>
      </c>
      <c r="B723" s="86" t="s">
        <v>533</v>
      </c>
      <c r="C723" s="117">
        <v>4</v>
      </c>
      <c r="D723" s="114" t="s">
        <v>12</v>
      </c>
      <c r="E723" s="274"/>
      <c r="F723" s="110">
        <f t="shared" si="32"/>
        <v>0</v>
      </c>
    </row>
    <row r="724" spans="1:6" s="100" customFormat="1" x14ac:dyDescent="0.2">
      <c r="A724" s="116"/>
      <c r="B724" s="86"/>
      <c r="C724" s="117"/>
      <c r="D724" s="116"/>
      <c r="E724" s="274"/>
      <c r="F724" s="110"/>
    </row>
    <row r="725" spans="1:6" s="100" customFormat="1" x14ac:dyDescent="0.2">
      <c r="A725" s="13">
        <v>6</v>
      </c>
      <c r="B725" s="10" t="s">
        <v>534</v>
      </c>
      <c r="C725" s="117"/>
      <c r="D725" s="116"/>
      <c r="E725" s="274"/>
      <c r="F725" s="110">
        <f t="shared" ref="F725:F730" si="33">ROUND(C725*E725,2)</f>
        <v>0</v>
      </c>
    </row>
    <row r="726" spans="1:6" s="100" customFormat="1" x14ac:dyDescent="0.2">
      <c r="A726" s="127">
        <v>6.1</v>
      </c>
      <c r="B726" s="86" t="s">
        <v>535</v>
      </c>
      <c r="C726" s="117">
        <v>5</v>
      </c>
      <c r="D726" s="116" t="s">
        <v>12</v>
      </c>
      <c r="E726" s="274"/>
      <c r="F726" s="110">
        <f t="shared" si="33"/>
        <v>0</v>
      </c>
    </row>
    <row r="727" spans="1:6" s="100" customFormat="1" x14ac:dyDescent="0.2">
      <c r="A727" s="127">
        <v>6.2</v>
      </c>
      <c r="B727" s="86" t="s">
        <v>536</v>
      </c>
      <c r="C727" s="117">
        <v>1</v>
      </c>
      <c r="D727" s="116" t="s">
        <v>12</v>
      </c>
      <c r="E727" s="274"/>
      <c r="F727" s="110">
        <f t="shared" si="33"/>
        <v>0</v>
      </c>
    </row>
    <row r="728" spans="1:6" s="100" customFormat="1" x14ac:dyDescent="0.2">
      <c r="A728" s="127">
        <v>6.3</v>
      </c>
      <c r="B728" s="86" t="s">
        <v>537</v>
      </c>
      <c r="C728" s="117">
        <v>1</v>
      </c>
      <c r="D728" s="116" t="s">
        <v>12</v>
      </c>
      <c r="E728" s="274"/>
      <c r="F728" s="110">
        <f t="shared" si="33"/>
        <v>0</v>
      </c>
    </row>
    <row r="729" spans="1:6" s="100" customFormat="1" x14ac:dyDescent="0.2">
      <c r="A729" s="111">
        <v>6.4</v>
      </c>
      <c r="B729" s="86" t="s">
        <v>538</v>
      </c>
      <c r="C729" s="117">
        <v>6</v>
      </c>
      <c r="D729" s="116" t="s">
        <v>12</v>
      </c>
      <c r="E729" s="137"/>
      <c r="F729" s="110">
        <f t="shared" si="33"/>
        <v>0</v>
      </c>
    </row>
    <row r="730" spans="1:6" s="100" customFormat="1" x14ac:dyDescent="0.2">
      <c r="A730" s="268">
        <v>6.5</v>
      </c>
      <c r="B730" s="97" t="s">
        <v>504</v>
      </c>
      <c r="C730" s="267">
        <v>1</v>
      </c>
      <c r="D730" s="269" t="s">
        <v>12</v>
      </c>
      <c r="E730" s="264"/>
      <c r="F730" s="270">
        <f t="shared" si="33"/>
        <v>0</v>
      </c>
    </row>
    <row r="731" spans="1:6" s="100" customFormat="1" x14ac:dyDescent="0.2">
      <c r="A731" s="116"/>
      <c r="B731" s="86"/>
      <c r="C731" s="117"/>
      <c r="D731" s="116"/>
      <c r="E731" s="274"/>
      <c r="F731" s="110"/>
    </row>
    <row r="732" spans="1:6" s="100" customFormat="1" x14ac:dyDescent="0.2">
      <c r="A732" s="13">
        <v>7</v>
      </c>
      <c r="B732" s="10" t="s">
        <v>539</v>
      </c>
      <c r="C732" s="117"/>
      <c r="D732" s="116"/>
      <c r="E732" s="274"/>
      <c r="F732" s="110">
        <f t="shared" ref="F732:F738" si="34">ROUND(C732*E732,2)</f>
        <v>0</v>
      </c>
    </row>
    <row r="733" spans="1:6" s="100" customFormat="1" ht="51" x14ac:dyDescent="0.2">
      <c r="A733" s="111">
        <v>7.1</v>
      </c>
      <c r="B733" s="86" t="s">
        <v>540</v>
      </c>
      <c r="C733" s="117">
        <v>1</v>
      </c>
      <c r="D733" s="116" t="s">
        <v>12</v>
      </c>
      <c r="E733" s="137"/>
      <c r="F733" s="110">
        <f t="shared" si="34"/>
        <v>0</v>
      </c>
    </row>
    <row r="734" spans="1:6" s="100" customFormat="1" ht="51" x14ac:dyDescent="0.2">
      <c r="A734" s="111">
        <v>7.2</v>
      </c>
      <c r="B734" s="86" t="s">
        <v>541</v>
      </c>
      <c r="C734" s="117">
        <v>1</v>
      </c>
      <c r="D734" s="116" t="s">
        <v>12</v>
      </c>
      <c r="E734" s="137"/>
      <c r="F734" s="110">
        <f t="shared" si="34"/>
        <v>0</v>
      </c>
    </row>
    <row r="735" spans="1:6" s="100" customFormat="1" ht="25.5" x14ac:dyDescent="0.2">
      <c r="A735" s="111">
        <v>7.3</v>
      </c>
      <c r="B735" s="98" t="s">
        <v>542</v>
      </c>
      <c r="C735" s="117">
        <v>1</v>
      </c>
      <c r="D735" s="114" t="s">
        <v>12</v>
      </c>
      <c r="E735" s="274"/>
      <c r="F735" s="110">
        <f t="shared" si="34"/>
        <v>0</v>
      </c>
    </row>
    <row r="736" spans="1:6" s="100" customFormat="1" ht="25.5" x14ac:dyDescent="0.2">
      <c r="A736" s="111">
        <v>7.4</v>
      </c>
      <c r="B736" s="98" t="s">
        <v>543</v>
      </c>
      <c r="C736" s="117">
        <v>1</v>
      </c>
      <c r="D736" s="114" t="s">
        <v>12</v>
      </c>
      <c r="E736" s="274"/>
      <c r="F736" s="110">
        <f t="shared" si="34"/>
        <v>0</v>
      </c>
    </row>
    <row r="737" spans="1:6" s="100" customFormat="1" x14ac:dyDescent="0.2">
      <c r="A737" s="116"/>
      <c r="B737" s="86"/>
      <c r="C737" s="117"/>
      <c r="D737" s="116"/>
      <c r="E737" s="126"/>
      <c r="F737" s="110">
        <f t="shared" si="34"/>
        <v>0</v>
      </c>
    </row>
    <row r="738" spans="1:6" s="100" customFormat="1" ht="25.5" x14ac:dyDescent="0.2">
      <c r="A738" s="143">
        <v>8</v>
      </c>
      <c r="B738" s="144" t="s">
        <v>544</v>
      </c>
      <c r="C738" s="108">
        <v>34.32</v>
      </c>
      <c r="D738" s="139" t="s">
        <v>15</v>
      </c>
      <c r="E738" s="142"/>
      <c r="F738" s="110">
        <f t="shared" si="34"/>
        <v>0</v>
      </c>
    </row>
    <row r="739" spans="1:6" s="100" customFormat="1" x14ac:dyDescent="0.2">
      <c r="A739" s="9"/>
      <c r="B739" s="9" t="s">
        <v>545</v>
      </c>
      <c r="C739" s="20"/>
      <c r="D739" s="9"/>
      <c r="E739" s="24"/>
      <c r="F739" s="25">
        <f>SUM(F694:F738)</f>
        <v>0</v>
      </c>
    </row>
    <row r="740" spans="1:6" s="100" customFormat="1" x14ac:dyDescent="0.2">
      <c r="A740" s="53"/>
      <c r="B740" s="26"/>
      <c r="C740" s="20"/>
      <c r="D740" s="27"/>
      <c r="E740" s="20"/>
      <c r="F740" s="27"/>
    </row>
    <row r="741" spans="1:6" s="100" customFormat="1" ht="38.25" x14ac:dyDescent="0.2">
      <c r="A741" s="16" t="s">
        <v>546</v>
      </c>
      <c r="B741" s="19" t="s">
        <v>547</v>
      </c>
      <c r="C741" s="117"/>
      <c r="D741" s="116"/>
      <c r="E741" s="127"/>
      <c r="F741" s="275">
        <f t="shared" ref="F741:F764" si="35">ROUND(C741*E741,2)</f>
        <v>0</v>
      </c>
    </row>
    <row r="742" spans="1:6" s="100" customFormat="1" x14ac:dyDescent="0.2">
      <c r="A742" s="252"/>
      <c r="B742" s="276"/>
      <c r="C742" s="15"/>
      <c r="D742" s="16"/>
      <c r="E742" s="17"/>
      <c r="F742" s="275">
        <f t="shared" si="35"/>
        <v>0</v>
      </c>
    </row>
    <row r="743" spans="1:6" s="100" customFormat="1" x14ac:dyDescent="0.2">
      <c r="A743" s="277">
        <v>1</v>
      </c>
      <c r="B743" s="86" t="s">
        <v>77</v>
      </c>
      <c r="C743" s="117">
        <v>3783.17</v>
      </c>
      <c r="D743" s="116" t="s">
        <v>15</v>
      </c>
      <c r="E743" s="137"/>
      <c r="F743" s="275">
        <f t="shared" si="35"/>
        <v>0</v>
      </c>
    </row>
    <row r="744" spans="1:6" s="100" customFormat="1" x14ac:dyDescent="0.2">
      <c r="A744" s="108"/>
      <c r="B744" s="86"/>
      <c r="C744" s="117"/>
      <c r="D744" s="116"/>
      <c r="E744" s="127"/>
      <c r="F744" s="275">
        <f t="shared" si="35"/>
        <v>0</v>
      </c>
    </row>
    <row r="745" spans="1:6" s="100" customFormat="1" x14ac:dyDescent="0.2">
      <c r="A745" s="56">
        <v>2</v>
      </c>
      <c r="B745" s="10" t="s">
        <v>28</v>
      </c>
      <c r="C745" s="117"/>
      <c r="D745" s="116"/>
      <c r="E745" s="127"/>
      <c r="F745" s="275">
        <f t="shared" si="35"/>
        <v>0</v>
      </c>
    </row>
    <row r="746" spans="1:6" s="100" customFormat="1" x14ac:dyDescent="0.2">
      <c r="A746" s="57">
        <v>2.1</v>
      </c>
      <c r="B746" s="10" t="s">
        <v>548</v>
      </c>
      <c r="C746" s="117"/>
      <c r="D746" s="116"/>
      <c r="E746" s="127"/>
      <c r="F746" s="275">
        <f t="shared" si="35"/>
        <v>0</v>
      </c>
    </row>
    <row r="747" spans="1:6" s="100" customFormat="1" x14ac:dyDescent="0.2">
      <c r="A747" s="108" t="s">
        <v>24</v>
      </c>
      <c r="B747" s="86" t="s">
        <v>31</v>
      </c>
      <c r="C747" s="117">
        <v>370.73</v>
      </c>
      <c r="D747" s="116" t="s">
        <v>32</v>
      </c>
      <c r="E747" s="137"/>
      <c r="F747" s="275">
        <f t="shared" si="35"/>
        <v>0</v>
      </c>
    </row>
    <row r="748" spans="1:6" s="100" customFormat="1" x14ac:dyDescent="0.2">
      <c r="A748" s="108" t="s">
        <v>25</v>
      </c>
      <c r="B748" s="86" t="s">
        <v>34</v>
      </c>
      <c r="C748" s="117">
        <v>741.45</v>
      </c>
      <c r="D748" s="116" t="s">
        <v>32</v>
      </c>
      <c r="E748" s="137"/>
      <c r="F748" s="275">
        <f t="shared" si="35"/>
        <v>0</v>
      </c>
    </row>
    <row r="749" spans="1:6" s="100" customFormat="1" x14ac:dyDescent="0.2">
      <c r="A749" s="108" t="s">
        <v>26</v>
      </c>
      <c r="B749" s="86" t="s">
        <v>36</v>
      </c>
      <c r="C749" s="117">
        <v>1112.18</v>
      </c>
      <c r="D749" s="116" t="s">
        <v>32</v>
      </c>
      <c r="E749" s="137"/>
      <c r="F749" s="275">
        <f t="shared" si="35"/>
        <v>0</v>
      </c>
    </row>
    <row r="750" spans="1:6" s="100" customFormat="1" x14ac:dyDescent="0.2">
      <c r="A750" s="108" t="s">
        <v>492</v>
      </c>
      <c r="B750" s="86" t="s">
        <v>38</v>
      </c>
      <c r="C750" s="117">
        <v>1482.9</v>
      </c>
      <c r="D750" s="116" t="s">
        <v>32</v>
      </c>
      <c r="E750" s="137"/>
      <c r="F750" s="275">
        <f t="shared" si="35"/>
        <v>0</v>
      </c>
    </row>
    <row r="751" spans="1:6" s="100" customFormat="1" ht="7.5" customHeight="1" x14ac:dyDescent="0.2">
      <c r="A751" s="108"/>
      <c r="B751" s="86"/>
      <c r="C751" s="117"/>
      <c r="D751" s="116"/>
      <c r="E751" s="137"/>
      <c r="F751" s="275"/>
    </row>
    <row r="752" spans="1:6" s="100" customFormat="1" x14ac:dyDescent="0.2">
      <c r="A752" s="130">
        <v>2.2000000000000002</v>
      </c>
      <c r="B752" s="86" t="s">
        <v>549</v>
      </c>
      <c r="C752" s="117">
        <v>298.14</v>
      </c>
      <c r="D752" s="116" t="s">
        <v>32</v>
      </c>
      <c r="E752" s="137"/>
      <c r="F752" s="275">
        <f t="shared" si="35"/>
        <v>0</v>
      </c>
    </row>
    <row r="753" spans="1:6" s="100" customFormat="1" ht="25.5" x14ac:dyDescent="0.2">
      <c r="A753" s="130">
        <v>2.2999999999999998</v>
      </c>
      <c r="B753" s="86" t="s">
        <v>40</v>
      </c>
      <c r="C753" s="117">
        <v>1891.59</v>
      </c>
      <c r="D753" s="116" t="s">
        <v>32</v>
      </c>
      <c r="E753" s="137"/>
      <c r="F753" s="275">
        <f>ROUND(C753*E753,2)</f>
        <v>0</v>
      </c>
    </row>
    <row r="754" spans="1:6" s="100" customFormat="1" ht="7.5" customHeight="1" x14ac:dyDescent="0.2">
      <c r="A754" s="130"/>
      <c r="B754" s="86"/>
      <c r="C754" s="117"/>
      <c r="D754" s="116"/>
      <c r="E754" s="127"/>
      <c r="F754" s="275">
        <f t="shared" si="35"/>
        <v>0</v>
      </c>
    </row>
    <row r="755" spans="1:6" s="100" customFormat="1" x14ac:dyDescent="0.2">
      <c r="A755" s="57">
        <v>2.4</v>
      </c>
      <c r="B755" s="10" t="s">
        <v>41</v>
      </c>
      <c r="C755" s="117"/>
      <c r="D755" s="116"/>
      <c r="E755" s="127"/>
      <c r="F755" s="275">
        <f t="shared" si="35"/>
        <v>0</v>
      </c>
    </row>
    <row r="756" spans="1:6" s="100" customFormat="1" x14ac:dyDescent="0.2">
      <c r="A756" s="278" t="s">
        <v>550</v>
      </c>
      <c r="B756" s="87" t="s">
        <v>668</v>
      </c>
      <c r="C756" s="88">
        <v>3522.62</v>
      </c>
      <c r="D756" s="116" t="s">
        <v>32</v>
      </c>
      <c r="E756" s="137"/>
      <c r="F756" s="275">
        <f>ROUND(C756*E756,2)</f>
        <v>0</v>
      </c>
    </row>
    <row r="757" spans="1:6" s="100" customFormat="1" x14ac:dyDescent="0.2">
      <c r="A757" s="108"/>
      <c r="B757" s="86"/>
      <c r="C757" s="117"/>
      <c r="D757" s="116"/>
      <c r="E757" s="137"/>
      <c r="F757" s="275"/>
    </row>
    <row r="758" spans="1:6" s="100" customFormat="1" ht="25.5" x14ac:dyDescent="0.2">
      <c r="A758" s="279">
        <v>2.5</v>
      </c>
      <c r="B758" s="86" t="s">
        <v>661</v>
      </c>
      <c r="C758" s="117">
        <v>2802.91</v>
      </c>
      <c r="D758" s="116" t="s">
        <v>32</v>
      </c>
      <c r="E758" s="137"/>
      <c r="F758" s="275">
        <f>ROUND(C758*E758,2)</f>
        <v>0</v>
      </c>
    </row>
    <row r="759" spans="1:6" s="100" customFormat="1" x14ac:dyDescent="0.2">
      <c r="A759" s="108"/>
      <c r="B759" s="276"/>
      <c r="C759" s="15"/>
      <c r="D759" s="16"/>
      <c r="E759" s="17"/>
      <c r="F759" s="275">
        <f>ROUND(C759*E759,2)</f>
        <v>0</v>
      </c>
    </row>
    <row r="760" spans="1:6" s="100" customFormat="1" x14ac:dyDescent="0.2">
      <c r="A760" s="21">
        <v>3</v>
      </c>
      <c r="B760" s="10" t="s">
        <v>45</v>
      </c>
      <c r="C760" s="117"/>
      <c r="D760" s="116"/>
      <c r="E760" s="127"/>
      <c r="F760" s="275">
        <f t="shared" si="35"/>
        <v>0</v>
      </c>
    </row>
    <row r="761" spans="1:6" s="100" customFormat="1" x14ac:dyDescent="0.2">
      <c r="A761" s="130">
        <v>3.1</v>
      </c>
      <c r="B761" s="86" t="s">
        <v>551</v>
      </c>
      <c r="C761" s="117">
        <v>1497.6</v>
      </c>
      <c r="D761" s="116" t="s">
        <v>15</v>
      </c>
      <c r="E761" s="137"/>
      <c r="F761" s="275">
        <f>ROUND(C761*E761,2)</f>
        <v>0</v>
      </c>
    </row>
    <row r="762" spans="1:6" s="100" customFormat="1" x14ac:dyDescent="0.2">
      <c r="A762" s="130">
        <v>3.2</v>
      </c>
      <c r="B762" s="86" t="s">
        <v>531</v>
      </c>
      <c r="C762" s="117">
        <v>2413.4699999999998</v>
      </c>
      <c r="D762" s="116" t="s">
        <v>15</v>
      </c>
      <c r="E762" s="137"/>
      <c r="F762" s="275">
        <f>ROUND(C762*E762,2)</f>
        <v>0</v>
      </c>
    </row>
    <row r="763" spans="1:6" s="100" customFormat="1" x14ac:dyDescent="0.2">
      <c r="A763" s="130"/>
      <c r="B763" s="276"/>
      <c r="C763" s="15"/>
      <c r="D763" s="16"/>
      <c r="E763" s="17"/>
      <c r="F763" s="275">
        <f>ROUND(C763*E763,2)</f>
        <v>0</v>
      </c>
    </row>
    <row r="764" spans="1:6" s="100" customFormat="1" x14ac:dyDescent="0.2">
      <c r="A764" s="56">
        <v>4</v>
      </c>
      <c r="B764" s="10" t="s">
        <v>47</v>
      </c>
      <c r="C764" s="117"/>
      <c r="D764" s="116"/>
      <c r="E764" s="127"/>
      <c r="F764" s="275">
        <f t="shared" si="35"/>
        <v>0</v>
      </c>
    </row>
    <row r="765" spans="1:6" s="100" customFormat="1" x14ac:dyDescent="0.2">
      <c r="A765" s="130">
        <v>4.0999999999999996</v>
      </c>
      <c r="B765" s="86" t="s">
        <v>551</v>
      </c>
      <c r="C765" s="117">
        <v>1497.6</v>
      </c>
      <c r="D765" s="116" t="s">
        <v>15</v>
      </c>
      <c r="E765" s="280"/>
      <c r="F765" s="275">
        <f>ROUND(C765*E765,2)</f>
        <v>0</v>
      </c>
    </row>
    <row r="766" spans="1:6" s="100" customFormat="1" x14ac:dyDescent="0.2">
      <c r="A766" s="130">
        <v>4.2</v>
      </c>
      <c r="B766" s="86" t="s">
        <v>531</v>
      </c>
      <c r="C766" s="117">
        <v>2413.4699999999998</v>
      </c>
      <c r="D766" s="116" t="s">
        <v>15</v>
      </c>
      <c r="E766" s="137"/>
      <c r="F766" s="275">
        <f>ROUND(C766*E766,2)</f>
        <v>0</v>
      </c>
    </row>
    <row r="767" spans="1:6" s="100" customFormat="1" x14ac:dyDescent="0.2">
      <c r="A767" s="252"/>
      <c r="B767" s="14"/>
      <c r="C767" s="15"/>
      <c r="D767" s="16"/>
      <c r="E767" s="17"/>
      <c r="F767" s="58"/>
    </row>
    <row r="768" spans="1:6" s="100" customFormat="1" x14ac:dyDescent="0.2">
      <c r="A768" s="13">
        <v>5</v>
      </c>
      <c r="B768" s="10" t="s">
        <v>48</v>
      </c>
      <c r="C768" s="117"/>
      <c r="D768" s="116"/>
      <c r="E768" s="126"/>
      <c r="F768" s="110">
        <f t="shared" ref="F768:F797" si="36">ROUND(C768*E768,2)</f>
        <v>0</v>
      </c>
    </row>
    <row r="769" spans="1:6" s="100" customFormat="1" ht="25.5" x14ac:dyDescent="0.2">
      <c r="A769" s="268">
        <v>5.0999999999999996</v>
      </c>
      <c r="B769" s="97" t="s">
        <v>552</v>
      </c>
      <c r="C769" s="267">
        <v>2</v>
      </c>
      <c r="D769" s="269" t="s">
        <v>12</v>
      </c>
      <c r="E769" s="267"/>
      <c r="F769" s="270">
        <f t="shared" si="36"/>
        <v>0</v>
      </c>
    </row>
    <row r="770" spans="1:6" s="100" customFormat="1" ht="25.5" x14ac:dyDescent="0.2">
      <c r="A770" s="111">
        <v>5.2</v>
      </c>
      <c r="B770" s="86" t="s">
        <v>553</v>
      </c>
      <c r="C770" s="117">
        <v>1</v>
      </c>
      <c r="D770" s="116" t="s">
        <v>12</v>
      </c>
      <c r="E770" s="117"/>
      <c r="F770" s="110">
        <f t="shared" si="36"/>
        <v>0</v>
      </c>
    </row>
    <row r="771" spans="1:6" s="100" customFormat="1" ht="25.5" x14ac:dyDescent="0.2">
      <c r="A771" s="111">
        <v>5.3</v>
      </c>
      <c r="B771" s="86" t="s">
        <v>554</v>
      </c>
      <c r="C771" s="117">
        <v>2</v>
      </c>
      <c r="D771" s="116" t="s">
        <v>12</v>
      </c>
      <c r="E771" s="117"/>
      <c r="F771" s="110">
        <f t="shared" si="36"/>
        <v>0</v>
      </c>
    </row>
    <row r="772" spans="1:6" s="100" customFormat="1" ht="25.5" x14ac:dyDescent="0.2">
      <c r="A772" s="111">
        <v>5.4</v>
      </c>
      <c r="B772" s="86" t="s">
        <v>555</v>
      </c>
      <c r="C772" s="117">
        <v>1</v>
      </c>
      <c r="D772" s="116" t="s">
        <v>12</v>
      </c>
      <c r="E772" s="117"/>
      <c r="F772" s="110">
        <f t="shared" si="36"/>
        <v>0</v>
      </c>
    </row>
    <row r="773" spans="1:6" s="100" customFormat="1" ht="25.5" x14ac:dyDescent="0.2">
      <c r="A773" s="111">
        <v>5.5</v>
      </c>
      <c r="B773" s="86" t="s">
        <v>556</v>
      </c>
      <c r="C773" s="117">
        <v>5</v>
      </c>
      <c r="D773" s="116" t="s">
        <v>12</v>
      </c>
      <c r="E773" s="117"/>
      <c r="F773" s="110">
        <f t="shared" si="36"/>
        <v>0</v>
      </c>
    </row>
    <row r="774" spans="1:6" s="100" customFormat="1" ht="25.5" x14ac:dyDescent="0.2">
      <c r="A774" s="111">
        <v>5.6</v>
      </c>
      <c r="B774" s="86" t="s">
        <v>557</v>
      </c>
      <c r="C774" s="117">
        <v>7</v>
      </c>
      <c r="D774" s="116" t="s">
        <v>12</v>
      </c>
      <c r="E774" s="117"/>
      <c r="F774" s="110">
        <f t="shared" si="36"/>
        <v>0</v>
      </c>
    </row>
    <row r="775" spans="1:6" s="100" customFormat="1" ht="25.5" x14ac:dyDescent="0.2">
      <c r="A775" s="111">
        <v>5.7</v>
      </c>
      <c r="B775" s="86" t="s">
        <v>558</v>
      </c>
      <c r="C775" s="117">
        <v>4</v>
      </c>
      <c r="D775" s="116" t="s">
        <v>12</v>
      </c>
      <c r="E775" s="117"/>
      <c r="F775" s="110">
        <f t="shared" si="36"/>
        <v>0</v>
      </c>
    </row>
    <row r="776" spans="1:6" s="100" customFormat="1" ht="25.5" x14ac:dyDescent="0.2">
      <c r="A776" s="111">
        <v>5.8</v>
      </c>
      <c r="B776" s="86" t="s">
        <v>559</v>
      </c>
      <c r="C776" s="117">
        <v>7</v>
      </c>
      <c r="D776" s="116" t="s">
        <v>12</v>
      </c>
      <c r="E776" s="117"/>
      <c r="F776" s="110">
        <f t="shared" si="36"/>
        <v>0</v>
      </c>
    </row>
    <row r="777" spans="1:6" s="100" customFormat="1" ht="25.5" x14ac:dyDescent="0.2">
      <c r="A777" s="111">
        <v>5.9</v>
      </c>
      <c r="B777" s="86" t="s">
        <v>560</v>
      </c>
      <c r="C777" s="117">
        <v>5</v>
      </c>
      <c r="D777" s="116" t="s">
        <v>12</v>
      </c>
      <c r="E777" s="117"/>
      <c r="F777" s="110">
        <f t="shared" si="36"/>
        <v>0</v>
      </c>
    </row>
    <row r="778" spans="1:6" s="100" customFormat="1" ht="25.5" x14ac:dyDescent="0.2">
      <c r="A778" s="131">
        <v>5.0999999999999996</v>
      </c>
      <c r="B778" s="86" t="s">
        <v>561</v>
      </c>
      <c r="C778" s="117">
        <v>7</v>
      </c>
      <c r="D778" s="116" t="s">
        <v>12</v>
      </c>
      <c r="E778" s="117"/>
      <c r="F778" s="110">
        <f t="shared" si="36"/>
        <v>0</v>
      </c>
    </row>
    <row r="779" spans="1:6" s="100" customFormat="1" ht="25.5" x14ac:dyDescent="0.2">
      <c r="A779" s="111">
        <v>5.1100000000000003</v>
      </c>
      <c r="B779" s="86" t="s">
        <v>562</v>
      </c>
      <c r="C779" s="117">
        <v>1</v>
      </c>
      <c r="D779" s="116" t="s">
        <v>12</v>
      </c>
      <c r="E779" s="117"/>
      <c r="F779" s="110">
        <f t="shared" si="36"/>
        <v>0</v>
      </c>
    </row>
    <row r="780" spans="1:6" s="100" customFormat="1" ht="25.5" x14ac:dyDescent="0.2">
      <c r="A780" s="131">
        <v>5.12</v>
      </c>
      <c r="B780" s="86" t="s">
        <v>563</v>
      </c>
      <c r="C780" s="117">
        <v>1</v>
      </c>
      <c r="D780" s="116" t="s">
        <v>12</v>
      </c>
      <c r="E780" s="117"/>
      <c r="F780" s="110">
        <f t="shared" si="36"/>
        <v>0</v>
      </c>
    </row>
    <row r="781" spans="1:6" s="100" customFormat="1" ht="25.5" x14ac:dyDescent="0.2">
      <c r="A781" s="111">
        <v>5.13</v>
      </c>
      <c r="B781" s="86" t="s">
        <v>564</v>
      </c>
      <c r="C781" s="117">
        <v>1</v>
      </c>
      <c r="D781" s="116" t="s">
        <v>12</v>
      </c>
      <c r="E781" s="117"/>
      <c r="F781" s="110">
        <f t="shared" si="36"/>
        <v>0</v>
      </c>
    </row>
    <row r="782" spans="1:6" s="100" customFormat="1" ht="25.5" x14ac:dyDescent="0.2">
      <c r="A782" s="131">
        <v>5.14</v>
      </c>
      <c r="B782" s="86" t="s">
        <v>565</v>
      </c>
      <c r="C782" s="117">
        <v>3</v>
      </c>
      <c r="D782" s="116" t="s">
        <v>12</v>
      </c>
      <c r="E782" s="117"/>
      <c r="F782" s="110">
        <f t="shared" si="36"/>
        <v>0</v>
      </c>
    </row>
    <row r="783" spans="1:6" s="100" customFormat="1" ht="25.5" x14ac:dyDescent="0.2">
      <c r="A783" s="111">
        <v>5.15</v>
      </c>
      <c r="B783" s="86" t="s">
        <v>566</v>
      </c>
      <c r="C783" s="117">
        <v>2</v>
      </c>
      <c r="D783" s="116" t="s">
        <v>12</v>
      </c>
      <c r="E783" s="117"/>
      <c r="F783" s="110">
        <f t="shared" si="36"/>
        <v>0</v>
      </c>
    </row>
    <row r="784" spans="1:6" s="100" customFormat="1" ht="25.5" x14ac:dyDescent="0.2">
      <c r="A784" s="131">
        <v>5.16</v>
      </c>
      <c r="B784" s="86" t="s">
        <v>567</v>
      </c>
      <c r="C784" s="117">
        <v>1</v>
      </c>
      <c r="D784" s="116" t="s">
        <v>12</v>
      </c>
      <c r="E784" s="117"/>
      <c r="F784" s="110">
        <f t="shared" si="36"/>
        <v>0</v>
      </c>
    </row>
    <row r="785" spans="1:6" s="100" customFormat="1" ht="25.5" x14ac:dyDescent="0.2">
      <c r="A785" s="111">
        <v>5.17</v>
      </c>
      <c r="B785" s="86" t="s">
        <v>568</v>
      </c>
      <c r="C785" s="117">
        <v>3</v>
      </c>
      <c r="D785" s="116" t="s">
        <v>12</v>
      </c>
      <c r="E785" s="117"/>
      <c r="F785" s="110">
        <f t="shared" si="36"/>
        <v>0</v>
      </c>
    </row>
    <row r="786" spans="1:6" s="100" customFormat="1" ht="25.5" x14ac:dyDescent="0.2">
      <c r="A786" s="131">
        <v>5.1800000000000104</v>
      </c>
      <c r="B786" s="86" t="s">
        <v>569</v>
      </c>
      <c r="C786" s="117">
        <v>3</v>
      </c>
      <c r="D786" s="116" t="s">
        <v>12</v>
      </c>
      <c r="E786" s="117"/>
      <c r="F786" s="110">
        <f t="shared" si="36"/>
        <v>0</v>
      </c>
    </row>
    <row r="787" spans="1:6" s="100" customFormat="1" ht="25.5" x14ac:dyDescent="0.2">
      <c r="A787" s="111">
        <v>5.1900000000000102</v>
      </c>
      <c r="B787" s="86" t="s">
        <v>570</v>
      </c>
      <c r="C787" s="117">
        <v>3</v>
      </c>
      <c r="D787" s="116" t="s">
        <v>12</v>
      </c>
      <c r="E787" s="117"/>
      <c r="F787" s="110">
        <f t="shared" si="36"/>
        <v>0</v>
      </c>
    </row>
    <row r="788" spans="1:6" s="100" customFormat="1" ht="25.5" x14ac:dyDescent="0.2">
      <c r="A788" s="131">
        <v>5.2000000000000099</v>
      </c>
      <c r="B788" s="86" t="s">
        <v>571</v>
      </c>
      <c r="C788" s="117">
        <v>2</v>
      </c>
      <c r="D788" s="116" t="s">
        <v>12</v>
      </c>
      <c r="E788" s="117"/>
      <c r="F788" s="110">
        <f t="shared" si="36"/>
        <v>0</v>
      </c>
    </row>
    <row r="789" spans="1:6" s="100" customFormat="1" ht="25.5" x14ac:dyDescent="0.2">
      <c r="A789" s="111">
        <v>5.2100000000000097</v>
      </c>
      <c r="B789" s="86" t="s">
        <v>572</v>
      </c>
      <c r="C789" s="117">
        <v>6</v>
      </c>
      <c r="D789" s="116" t="s">
        <v>12</v>
      </c>
      <c r="E789" s="117"/>
      <c r="F789" s="110">
        <f t="shared" si="36"/>
        <v>0</v>
      </c>
    </row>
    <row r="790" spans="1:6" s="100" customFormat="1" ht="25.5" x14ac:dyDescent="0.2">
      <c r="A790" s="131">
        <v>5.2200000000000104</v>
      </c>
      <c r="B790" s="86" t="s">
        <v>573</v>
      </c>
      <c r="C790" s="117">
        <v>5</v>
      </c>
      <c r="D790" s="116" t="s">
        <v>12</v>
      </c>
      <c r="E790" s="117"/>
      <c r="F790" s="110">
        <f t="shared" si="36"/>
        <v>0</v>
      </c>
    </row>
    <row r="791" spans="1:6" s="100" customFormat="1" ht="25.5" x14ac:dyDescent="0.2">
      <c r="A791" s="111">
        <v>5.2300000000000102</v>
      </c>
      <c r="B791" s="86" t="s">
        <v>574</v>
      </c>
      <c r="C791" s="117">
        <v>6</v>
      </c>
      <c r="D791" s="116" t="s">
        <v>12</v>
      </c>
      <c r="E791" s="117"/>
      <c r="F791" s="110">
        <f t="shared" si="36"/>
        <v>0</v>
      </c>
    </row>
    <row r="792" spans="1:6" s="100" customFormat="1" ht="25.5" x14ac:dyDescent="0.2">
      <c r="A792" s="131">
        <v>5.24000000000001</v>
      </c>
      <c r="B792" s="86" t="s">
        <v>575</v>
      </c>
      <c r="C792" s="117">
        <v>8</v>
      </c>
      <c r="D792" s="116" t="s">
        <v>12</v>
      </c>
      <c r="E792" s="117"/>
      <c r="F792" s="110">
        <f t="shared" si="36"/>
        <v>0</v>
      </c>
    </row>
    <row r="793" spans="1:6" s="100" customFormat="1" ht="25.5" x14ac:dyDescent="0.2">
      <c r="A793" s="111">
        <v>5.2500000000000098</v>
      </c>
      <c r="B793" s="86" t="s">
        <v>576</v>
      </c>
      <c r="C793" s="117">
        <v>8</v>
      </c>
      <c r="D793" s="116" t="s">
        <v>12</v>
      </c>
      <c r="E793" s="117"/>
      <c r="F793" s="110">
        <f t="shared" si="36"/>
        <v>0</v>
      </c>
    </row>
    <row r="794" spans="1:6" s="100" customFormat="1" ht="25.5" x14ac:dyDescent="0.2">
      <c r="A794" s="131">
        <v>5.2600000000000096</v>
      </c>
      <c r="B794" s="86" t="s">
        <v>663</v>
      </c>
      <c r="C794" s="117">
        <v>42</v>
      </c>
      <c r="D794" s="116" t="s">
        <v>12</v>
      </c>
      <c r="E794" s="137"/>
      <c r="F794" s="110">
        <f t="shared" si="36"/>
        <v>0</v>
      </c>
    </row>
    <row r="795" spans="1:6" s="100" customFormat="1" ht="25.5" x14ac:dyDescent="0.2">
      <c r="A795" s="111">
        <v>5.2700000000000102</v>
      </c>
      <c r="B795" s="86" t="s">
        <v>664</v>
      </c>
      <c r="C795" s="117">
        <v>52</v>
      </c>
      <c r="D795" s="116" t="s">
        <v>12</v>
      </c>
      <c r="E795" s="137"/>
      <c r="F795" s="110">
        <f t="shared" si="36"/>
        <v>0</v>
      </c>
    </row>
    <row r="796" spans="1:6" s="100" customFormat="1" x14ac:dyDescent="0.2">
      <c r="A796" s="131">
        <v>5.28000000000001</v>
      </c>
      <c r="B796" s="86" t="s">
        <v>577</v>
      </c>
      <c r="C796" s="117">
        <v>42</v>
      </c>
      <c r="D796" s="116" t="s">
        <v>12</v>
      </c>
      <c r="E796" s="117"/>
      <c r="F796" s="110">
        <f t="shared" si="36"/>
        <v>0</v>
      </c>
    </row>
    <row r="797" spans="1:6" s="100" customFormat="1" x14ac:dyDescent="0.2">
      <c r="A797" s="111">
        <v>5.2900000000000098</v>
      </c>
      <c r="B797" s="86" t="s">
        <v>578</v>
      </c>
      <c r="C797" s="117">
        <v>52</v>
      </c>
      <c r="D797" s="116" t="s">
        <v>12</v>
      </c>
      <c r="E797" s="117"/>
      <c r="F797" s="110">
        <f t="shared" si="36"/>
        <v>0</v>
      </c>
    </row>
    <row r="798" spans="1:6" s="100" customFormat="1" x14ac:dyDescent="0.2">
      <c r="A798" s="252"/>
      <c r="B798" s="14"/>
      <c r="C798" s="15"/>
      <c r="D798" s="16"/>
      <c r="E798" s="17"/>
      <c r="F798" s="58"/>
    </row>
    <row r="799" spans="1:6" s="100" customFormat="1" x14ac:dyDescent="0.2">
      <c r="A799" s="13">
        <v>6</v>
      </c>
      <c r="B799" s="10" t="s">
        <v>534</v>
      </c>
      <c r="C799" s="117"/>
      <c r="D799" s="116"/>
      <c r="E799" s="274"/>
      <c r="F799" s="110">
        <f>ROUND(C799*E799,2)</f>
        <v>0</v>
      </c>
    </row>
    <row r="800" spans="1:6" s="100" customFormat="1" x14ac:dyDescent="0.2">
      <c r="A800" s="127">
        <v>6.1</v>
      </c>
      <c r="B800" s="86" t="s">
        <v>536</v>
      </c>
      <c r="C800" s="117">
        <v>83</v>
      </c>
      <c r="D800" s="116" t="s">
        <v>12</v>
      </c>
      <c r="E800" s="274"/>
      <c r="F800" s="110">
        <f>ROUND(C800*E800,2)</f>
        <v>0</v>
      </c>
    </row>
    <row r="801" spans="1:6" s="100" customFormat="1" x14ac:dyDescent="0.2">
      <c r="A801" s="281">
        <v>6.2</v>
      </c>
      <c r="B801" s="89" t="s">
        <v>537</v>
      </c>
      <c r="C801" s="122">
        <v>105</v>
      </c>
      <c r="D801" s="123" t="s">
        <v>12</v>
      </c>
      <c r="E801" s="282"/>
      <c r="F801" s="125">
        <f>ROUND(C801*E801,2)</f>
        <v>0</v>
      </c>
    </row>
    <row r="802" spans="1:6" s="100" customFormat="1" x14ac:dyDescent="0.2">
      <c r="A802" s="111">
        <v>6.3</v>
      </c>
      <c r="B802" s="86" t="s">
        <v>579</v>
      </c>
      <c r="C802" s="117">
        <v>83</v>
      </c>
      <c r="D802" s="116" t="s">
        <v>12</v>
      </c>
      <c r="E802" s="137"/>
      <c r="F802" s="110">
        <f>ROUND(C802*E802,2)</f>
        <v>0</v>
      </c>
    </row>
    <row r="803" spans="1:6" s="100" customFormat="1" x14ac:dyDescent="0.2">
      <c r="A803" s="111">
        <v>6.4</v>
      </c>
      <c r="B803" s="86" t="s">
        <v>504</v>
      </c>
      <c r="C803" s="117">
        <v>105</v>
      </c>
      <c r="D803" s="116" t="s">
        <v>12</v>
      </c>
      <c r="E803" s="137"/>
      <c r="F803" s="110">
        <f>ROUND(C803*E803,2)</f>
        <v>0</v>
      </c>
    </row>
    <row r="804" spans="1:6" s="100" customFormat="1" x14ac:dyDescent="0.2">
      <c r="A804" s="252"/>
      <c r="B804" s="14"/>
      <c r="C804" s="15"/>
      <c r="D804" s="16"/>
      <c r="E804" s="17"/>
      <c r="F804" s="58"/>
    </row>
    <row r="805" spans="1:6" s="100" customFormat="1" x14ac:dyDescent="0.2">
      <c r="A805" s="13">
        <v>7</v>
      </c>
      <c r="B805" s="10" t="s">
        <v>539</v>
      </c>
      <c r="C805" s="117"/>
      <c r="D805" s="116"/>
      <c r="E805" s="280"/>
      <c r="F805" s="275"/>
    </row>
    <row r="806" spans="1:6" s="100" customFormat="1" ht="51" x14ac:dyDescent="0.2">
      <c r="A806" s="111">
        <v>7.1</v>
      </c>
      <c r="B806" s="86" t="s">
        <v>580</v>
      </c>
      <c r="C806" s="117">
        <v>1</v>
      </c>
      <c r="D806" s="116" t="s">
        <v>12</v>
      </c>
      <c r="E806" s="117"/>
      <c r="F806" s="110">
        <f t="shared" ref="F806:F812" si="37">ROUND(C806*E806,2)</f>
        <v>0</v>
      </c>
    </row>
    <row r="807" spans="1:6" s="100" customFormat="1" ht="54" customHeight="1" x14ac:dyDescent="0.2">
      <c r="A807" s="111">
        <v>7.2</v>
      </c>
      <c r="B807" s="86" t="s">
        <v>581</v>
      </c>
      <c r="C807" s="117">
        <v>14</v>
      </c>
      <c r="D807" s="116" t="s">
        <v>12</v>
      </c>
      <c r="E807" s="117"/>
      <c r="F807" s="110">
        <f t="shared" si="37"/>
        <v>0</v>
      </c>
    </row>
    <row r="808" spans="1:6" s="100" customFormat="1" ht="51" x14ac:dyDescent="0.2">
      <c r="A808" s="111">
        <v>7.3</v>
      </c>
      <c r="B808" s="86" t="s">
        <v>57</v>
      </c>
      <c r="C808" s="117">
        <v>6</v>
      </c>
      <c r="D808" s="116" t="s">
        <v>12</v>
      </c>
      <c r="E808" s="117"/>
      <c r="F808" s="110">
        <f t="shared" si="37"/>
        <v>0</v>
      </c>
    </row>
    <row r="809" spans="1:6" s="100" customFormat="1" ht="51" x14ac:dyDescent="0.2">
      <c r="A809" s="111">
        <v>7.4</v>
      </c>
      <c r="B809" s="86" t="s">
        <v>582</v>
      </c>
      <c r="C809" s="117">
        <v>8</v>
      </c>
      <c r="D809" s="116" t="s">
        <v>12</v>
      </c>
      <c r="E809" s="117"/>
      <c r="F809" s="110">
        <f t="shared" si="37"/>
        <v>0</v>
      </c>
    </row>
    <row r="810" spans="1:6" s="100" customFormat="1" ht="25.5" x14ac:dyDescent="0.2">
      <c r="A810" s="111">
        <v>7.5</v>
      </c>
      <c r="B810" s="86" t="s">
        <v>62</v>
      </c>
      <c r="C810" s="117">
        <v>14</v>
      </c>
      <c r="D810" s="116" t="s">
        <v>12</v>
      </c>
      <c r="E810" s="117"/>
      <c r="F810" s="110">
        <f t="shared" si="37"/>
        <v>0</v>
      </c>
    </row>
    <row r="811" spans="1:6" s="100" customFormat="1" ht="25.5" x14ac:dyDescent="0.2">
      <c r="A811" s="111">
        <v>7.6</v>
      </c>
      <c r="B811" s="86" t="s">
        <v>583</v>
      </c>
      <c r="C811" s="117">
        <v>1</v>
      </c>
      <c r="D811" s="116" t="s">
        <v>12</v>
      </c>
      <c r="E811" s="117"/>
      <c r="F811" s="110">
        <f t="shared" si="37"/>
        <v>0</v>
      </c>
    </row>
    <row r="812" spans="1:6" s="100" customFormat="1" ht="25.5" x14ac:dyDescent="0.2">
      <c r="A812" s="111">
        <v>7.7</v>
      </c>
      <c r="B812" s="86" t="s">
        <v>63</v>
      </c>
      <c r="C812" s="117">
        <v>14</v>
      </c>
      <c r="D812" s="116" t="s">
        <v>12</v>
      </c>
      <c r="E812" s="117"/>
      <c r="F812" s="110">
        <f t="shared" si="37"/>
        <v>0</v>
      </c>
    </row>
    <row r="813" spans="1:6" s="100" customFormat="1" x14ac:dyDescent="0.2">
      <c r="A813" s="130"/>
      <c r="B813" s="86"/>
      <c r="C813" s="117"/>
      <c r="D813" s="116"/>
      <c r="E813" s="280"/>
      <c r="F813" s="275"/>
    </row>
    <row r="814" spans="1:6" s="100" customFormat="1" x14ac:dyDescent="0.2">
      <c r="A814" s="21">
        <v>8</v>
      </c>
      <c r="B814" s="10" t="s">
        <v>506</v>
      </c>
      <c r="C814" s="117"/>
      <c r="D814" s="116"/>
      <c r="E814" s="127"/>
      <c r="F814" s="110">
        <f>ROUND(C814*E814,2)</f>
        <v>0</v>
      </c>
    </row>
    <row r="815" spans="1:6" s="100" customFormat="1" x14ac:dyDescent="0.2">
      <c r="A815" s="21"/>
      <c r="B815" s="10"/>
      <c r="C815" s="117"/>
      <c r="D815" s="116"/>
      <c r="E815" s="127"/>
      <c r="F815" s="110"/>
    </row>
    <row r="816" spans="1:6" s="100" customFormat="1" x14ac:dyDescent="0.2">
      <c r="A816" s="59" t="s">
        <v>584</v>
      </c>
      <c r="B816" s="55" t="s">
        <v>585</v>
      </c>
      <c r="C816" s="222"/>
      <c r="D816" s="114"/>
      <c r="E816" s="98"/>
      <c r="F816" s="110">
        <f t="shared" ref="F816:F826" si="38">ROUND(C816*E816,2)</f>
        <v>0</v>
      </c>
    </row>
    <row r="817" spans="1:6" s="100" customFormat="1" x14ac:dyDescent="0.2">
      <c r="A817" s="108" t="s">
        <v>112</v>
      </c>
      <c r="B817" s="98" t="s">
        <v>508</v>
      </c>
      <c r="C817" s="222">
        <v>1</v>
      </c>
      <c r="D817" s="114" t="s">
        <v>12</v>
      </c>
      <c r="E817" s="98"/>
      <c r="F817" s="110">
        <f t="shared" si="38"/>
        <v>0</v>
      </c>
    </row>
    <row r="818" spans="1:6" s="100" customFormat="1" x14ac:dyDescent="0.2">
      <c r="A818" s="108" t="s">
        <v>114</v>
      </c>
      <c r="B818" s="86" t="s">
        <v>586</v>
      </c>
      <c r="C818" s="117">
        <v>4.1500000000000004</v>
      </c>
      <c r="D818" s="116" t="s">
        <v>32</v>
      </c>
      <c r="E818" s="137"/>
      <c r="F818" s="275">
        <f t="shared" si="38"/>
        <v>0</v>
      </c>
    </row>
    <row r="819" spans="1:6" s="100" customFormat="1" x14ac:dyDescent="0.2">
      <c r="A819" s="108" t="s">
        <v>514</v>
      </c>
      <c r="B819" s="86" t="s">
        <v>587</v>
      </c>
      <c r="C819" s="117">
        <v>8.3000000000000007</v>
      </c>
      <c r="D819" s="116" t="s">
        <v>32</v>
      </c>
      <c r="E819" s="137"/>
      <c r="F819" s="275">
        <f t="shared" si="38"/>
        <v>0</v>
      </c>
    </row>
    <row r="820" spans="1:6" s="100" customFormat="1" x14ac:dyDescent="0.2">
      <c r="A820" s="108" t="s">
        <v>516</v>
      </c>
      <c r="B820" s="86" t="s">
        <v>588</v>
      </c>
      <c r="C820" s="117">
        <v>12.44</v>
      </c>
      <c r="D820" s="116" t="s">
        <v>32</v>
      </c>
      <c r="E820" s="137"/>
      <c r="F820" s="275">
        <f t="shared" si="38"/>
        <v>0</v>
      </c>
    </row>
    <row r="821" spans="1:6" s="100" customFormat="1" x14ac:dyDescent="0.2">
      <c r="A821" s="108" t="s">
        <v>517</v>
      </c>
      <c r="B821" s="86" t="s">
        <v>589</v>
      </c>
      <c r="C821" s="117">
        <v>16.59</v>
      </c>
      <c r="D821" s="116" t="s">
        <v>32</v>
      </c>
      <c r="E821" s="137"/>
      <c r="F821" s="275">
        <f t="shared" si="38"/>
        <v>0</v>
      </c>
    </row>
    <row r="822" spans="1:6" s="100" customFormat="1" ht="25.5" x14ac:dyDescent="0.2">
      <c r="A822" s="108" t="s">
        <v>518</v>
      </c>
      <c r="B822" s="98" t="s">
        <v>590</v>
      </c>
      <c r="C822" s="222">
        <v>37.83</v>
      </c>
      <c r="D822" s="114" t="s">
        <v>15</v>
      </c>
      <c r="E822" s="98"/>
      <c r="F822" s="110">
        <f t="shared" si="38"/>
        <v>0</v>
      </c>
    </row>
    <row r="823" spans="1:6" s="100" customFormat="1" ht="25.5" x14ac:dyDescent="0.2">
      <c r="A823" s="108" t="s">
        <v>519</v>
      </c>
      <c r="B823" s="98" t="s">
        <v>591</v>
      </c>
      <c r="C823" s="222">
        <v>4</v>
      </c>
      <c r="D823" s="114" t="s">
        <v>12</v>
      </c>
      <c r="E823" s="98"/>
      <c r="F823" s="110">
        <f t="shared" si="38"/>
        <v>0</v>
      </c>
    </row>
    <row r="824" spans="1:6" s="100" customFormat="1" x14ac:dyDescent="0.2">
      <c r="A824" s="108" t="s">
        <v>521</v>
      </c>
      <c r="B824" s="98" t="s">
        <v>592</v>
      </c>
      <c r="C824" s="222">
        <v>2</v>
      </c>
      <c r="D824" s="114" t="s">
        <v>12</v>
      </c>
      <c r="E824" s="98"/>
      <c r="F824" s="110">
        <f t="shared" si="38"/>
        <v>0</v>
      </c>
    </row>
    <row r="825" spans="1:6" s="100" customFormat="1" ht="25.5" x14ac:dyDescent="0.2">
      <c r="A825" s="108" t="s">
        <v>523</v>
      </c>
      <c r="B825" s="98" t="s">
        <v>665</v>
      </c>
      <c r="C825" s="222">
        <v>6</v>
      </c>
      <c r="D825" s="114" t="s">
        <v>12</v>
      </c>
      <c r="E825" s="98"/>
      <c r="F825" s="110">
        <f t="shared" si="38"/>
        <v>0</v>
      </c>
    </row>
    <row r="826" spans="1:6" s="100" customFormat="1" x14ac:dyDescent="0.2">
      <c r="A826" s="108" t="s">
        <v>593</v>
      </c>
      <c r="B826" s="98" t="s">
        <v>526</v>
      </c>
      <c r="C826" s="222">
        <v>1</v>
      </c>
      <c r="D826" s="114" t="s">
        <v>12</v>
      </c>
      <c r="E826" s="98"/>
      <c r="F826" s="110">
        <f t="shared" si="38"/>
        <v>0</v>
      </c>
    </row>
    <row r="827" spans="1:6" s="100" customFormat="1" x14ac:dyDescent="0.2">
      <c r="A827" s="130"/>
      <c r="B827" s="86"/>
      <c r="C827" s="117"/>
      <c r="D827" s="116"/>
      <c r="E827" s="280"/>
      <c r="F827" s="275"/>
    </row>
    <row r="828" spans="1:6" s="100" customFormat="1" ht="25.5" x14ac:dyDescent="0.2">
      <c r="A828" s="143">
        <v>9</v>
      </c>
      <c r="B828" s="144" t="s">
        <v>72</v>
      </c>
      <c r="C828" s="109">
        <v>3783.17</v>
      </c>
      <c r="D828" s="139" t="s">
        <v>15</v>
      </c>
      <c r="E828" s="142"/>
      <c r="F828" s="110">
        <f>ROUND(C828*E828,2)</f>
        <v>0</v>
      </c>
    </row>
    <row r="829" spans="1:6" s="100" customFormat="1" x14ac:dyDescent="0.2">
      <c r="A829" s="252"/>
      <c r="B829" s="9" t="s">
        <v>594</v>
      </c>
      <c r="C829" s="15"/>
      <c r="D829" s="16"/>
      <c r="E829" s="17"/>
      <c r="F829" s="60">
        <f>SUM(F743:F828)</f>
        <v>0</v>
      </c>
    </row>
    <row r="830" spans="1:6" s="100" customFormat="1" x14ac:dyDescent="0.2">
      <c r="A830" s="53"/>
      <c r="B830" s="26"/>
      <c r="C830" s="20"/>
      <c r="D830" s="27"/>
      <c r="E830" s="20"/>
      <c r="F830" s="27"/>
    </row>
    <row r="831" spans="1:6" s="100" customFormat="1" ht="25.5" x14ac:dyDescent="0.2">
      <c r="A831" s="16" t="s">
        <v>595</v>
      </c>
      <c r="B831" s="19" t="s">
        <v>596</v>
      </c>
      <c r="C831" s="117"/>
      <c r="D831" s="116"/>
      <c r="E831" s="127"/>
      <c r="F831" s="275">
        <f t="shared" ref="F831:F836" si="39">ROUND(C831*E831,2)</f>
        <v>0</v>
      </c>
    </row>
    <row r="832" spans="1:6" s="100" customFormat="1" x14ac:dyDescent="0.2">
      <c r="A832" s="252"/>
      <c r="B832" s="276"/>
      <c r="C832" s="15"/>
      <c r="D832" s="16"/>
      <c r="E832" s="17"/>
      <c r="F832" s="275">
        <f t="shared" si="39"/>
        <v>0</v>
      </c>
    </row>
    <row r="833" spans="1:6" s="100" customFormat="1" x14ac:dyDescent="0.2">
      <c r="A833" s="283">
        <v>1</v>
      </c>
      <c r="B833" s="97" t="s">
        <v>77</v>
      </c>
      <c r="C833" s="267">
        <v>2626.42</v>
      </c>
      <c r="D833" s="269" t="s">
        <v>15</v>
      </c>
      <c r="E833" s="264"/>
      <c r="F833" s="284">
        <f>ROUND(C833*E833,2)</f>
        <v>0</v>
      </c>
    </row>
    <row r="834" spans="1:6" s="100" customFormat="1" x14ac:dyDescent="0.2">
      <c r="A834" s="108"/>
      <c r="B834" s="86"/>
      <c r="C834" s="117"/>
      <c r="D834" s="116"/>
      <c r="E834" s="127"/>
      <c r="F834" s="275">
        <f t="shared" si="39"/>
        <v>0</v>
      </c>
    </row>
    <row r="835" spans="1:6" s="100" customFormat="1" x14ac:dyDescent="0.2">
      <c r="A835" s="56">
        <v>2</v>
      </c>
      <c r="B835" s="10" t="s">
        <v>28</v>
      </c>
      <c r="C835" s="117"/>
      <c r="D835" s="116"/>
      <c r="E835" s="127"/>
      <c r="F835" s="275">
        <f t="shared" si="39"/>
        <v>0</v>
      </c>
    </row>
    <row r="836" spans="1:6" s="100" customFormat="1" x14ac:dyDescent="0.2">
      <c r="A836" s="57">
        <v>2.1</v>
      </c>
      <c r="B836" s="10" t="s">
        <v>491</v>
      </c>
      <c r="C836" s="117"/>
      <c r="D836" s="116"/>
      <c r="E836" s="127"/>
      <c r="F836" s="275">
        <f t="shared" si="39"/>
        <v>0</v>
      </c>
    </row>
    <row r="837" spans="1:6" s="100" customFormat="1" x14ac:dyDescent="0.2">
      <c r="A837" s="108" t="s">
        <v>24</v>
      </c>
      <c r="B837" s="86" t="s">
        <v>31</v>
      </c>
      <c r="C837" s="117">
        <v>212.74</v>
      </c>
      <c r="D837" s="116" t="s">
        <v>32</v>
      </c>
      <c r="E837" s="137"/>
      <c r="F837" s="275">
        <f>ROUND(C837*E837,2)</f>
        <v>0</v>
      </c>
    </row>
    <row r="838" spans="1:6" s="100" customFormat="1" x14ac:dyDescent="0.2">
      <c r="A838" s="108" t="s">
        <v>25</v>
      </c>
      <c r="B838" s="86" t="s">
        <v>34</v>
      </c>
      <c r="C838" s="117">
        <v>425.48</v>
      </c>
      <c r="D838" s="116" t="s">
        <v>32</v>
      </c>
      <c r="E838" s="137"/>
      <c r="F838" s="275">
        <f>ROUND(C838*E838,2)</f>
        <v>0</v>
      </c>
    </row>
    <row r="839" spans="1:6" s="100" customFormat="1" x14ac:dyDescent="0.2">
      <c r="A839" s="108" t="s">
        <v>26</v>
      </c>
      <c r="B839" s="86" t="s">
        <v>36</v>
      </c>
      <c r="C839" s="117">
        <v>638.22</v>
      </c>
      <c r="D839" s="116" t="s">
        <v>32</v>
      </c>
      <c r="E839" s="137"/>
      <c r="F839" s="275">
        <f>ROUND(C839*E839,2)</f>
        <v>0</v>
      </c>
    </row>
    <row r="840" spans="1:6" s="100" customFormat="1" x14ac:dyDescent="0.2">
      <c r="A840" s="108" t="s">
        <v>492</v>
      </c>
      <c r="B840" s="86" t="s">
        <v>38</v>
      </c>
      <c r="C840" s="117">
        <v>850.96</v>
      </c>
      <c r="D840" s="116" t="s">
        <v>32</v>
      </c>
      <c r="E840" s="137"/>
      <c r="F840" s="275">
        <f>ROUND(C840*E840,2)</f>
        <v>0</v>
      </c>
    </row>
    <row r="841" spans="1:6" s="100" customFormat="1" x14ac:dyDescent="0.2">
      <c r="A841" s="108"/>
      <c r="B841" s="86"/>
      <c r="C841" s="117"/>
      <c r="D841" s="116"/>
      <c r="E841" s="137"/>
      <c r="F841" s="275"/>
    </row>
    <row r="842" spans="1:6" s="100" customFormat="1" x14ac:dyDescent="0.2">
      <c r="A842" s="130">
        <v>2.2000000000000002</v>
      </c>
      <c r="B842" s="86" t="s">
        <v>549</v>
      </c>
      <c r="C842" s="117">
        <v>183.85</v>
      </c>
      <c r="D842" s="116" t="s">
        <v>32</v>
      </c>
      <c r="E842" s="137"/>
      <c r="F842" s="275">
        <f t="shared" ref="F842:F853" si="40">ROUND(C842*E842,2)</f>
        <v>0</v>
      </c>
    </row>
    <row r="843" spans="1:6" s="100" customFormat="1" ht="25.5" x14ac:dyDescent="0.2">
      <c r="A843" s="130">
        <v>2.2999999999999998</v>
      </c>
      <c r="B843" s="86" t="s">
        <v>40</v>
      </c>
      <c r="C843" s="117">
        <v>1149.06</v>
      </c>
      <c r="D843" s="116" t="s">
        <v>32</v>
      </c>
      <c r="E843" s="137"/>
      <c r="F843" s="275">
        <f t="shared" si="40"/>
        <v>0</v>
      </c>
    </row>
    <row r="844" spans="1:6" s="100" customFormat="1" ht="7.5" customHeight="1" x14ac:dyDescent="0.2">
      <c r="A844" s="130"/>
      <c r="B844" s="86"/>
      <c r="C844" s="117"/>
      <c r="D844" s="116"/>
      <c r="E844" s="127"/>
      <c r="F844" s="275">
        <f t="shared" si="40"/>
        <v>0</v>
      </c>
    </row>
    <row r="845" spans="1:6" s="100" customFormat="1" x14ac:dyDescent="0.2">
      <c r="A845" s="57">
        <v>2.4</v>
      </c>
      <c r="B845" s="10" t="s">
        <v>41</v>
      </c>
      <c r="C845" s="117"/>
      <c r="D845" s="116"/>
      <c r="E845" s="127"/>
      <c r="F845" s="275">
        <f t="shared" si="40"/>
        <v>0</v>
      </c>
    </row>
    <row r="846" spans="1:6" s="100" customFormat="1" x14ac:dyDescent="0.2">
      <c r="A846" s="278" t="s">
        <v>550</v>
      </c>
      <c r="B846" s="87" t="s">
        <v>714</v>
      </c>
      <c r="C846" s="88">
        <v>2076.7399999999998</v>
      </c>
      <c r="D846" s="116" t="s">
        <v>32</v>
      </c>
      <c r="E846" s="137"/>
      <c r="F846" s="275">
        <f t="shared" si="40"/>
        <v>0</v>
      </c>
    </row>
    <row r="847" spans="1:6" s="100" customFormat="1" ht="25.5" x14ac:dyDescent="0.2">
      <c r="A847" s="279">
        <v>2.5</v>
      </c>
      <c r="B847" s="86" t="s">
        <v>661</v>
      </c>
      <c r="C847" s="117">
        <v>1496.17</v>
      </c>
      <c r="D847" s="116" t="s">
        <v>32</v>
      </c>
      <c r="E847" s="137"/>
      <c r="F847" s="275">
        <f t="shared" si="40"/>
        <v>0</v>
      </c>
    </row>
    <row r="848" spans="1:6" s="100" customFormat="1" ht="6" customHeight="1" x14ac:dyDescent="0.2">
      <c r="A848" s="108"/>
      <c r="B848" s="276"/>
      <c r="C848" s="15"/>
      <c r="D848" s="16"/>
      <c r="E848" s="17"/>
      <c r="F848" s="275">
        <f t="shared" si="40"/>
        <v>0</v>
      </c>
    </row>
    <row r="849" spans="1:6" s="100" customFormat="1" x14ac:dyDescent="0.2">
      <c r="A849" s="21">
        <v>3</v>
      </c>
      <c r="B849" s="10" t="s">
        <v>45</v>
      </c>
      <c r="C849" s="117"/>
      <c r="D849" s="116"/>
      <c r="E849" s="127"/>
      <c r="F849" s="275">
        <f t="shared" si="40"/>
        <v>0</v>
      </c>
    </row>
    <row r="850" spans="1:6" s="100" customFormat="1" x14ac:dyDescent="0.2">
      <c r="A850" s="130">
        <v>3.1</v>
      </c>
      <c r="B850" s="86" t="s">
        <v>597</v>
      </c>
      <c r="C850" s="117">
        <v>2705.21</v>
      </c>
      <c r="D850" s="116" t="s">
        <v>15</v>
      </c>
      <c r="E850" s="137"/>
      <c r="F850" s="275">
        <f t="shared" si="40"/>
        <v>0</v>
      </c>
    </row>
    <row r="851" spans="1:6" s="100" customFormat="1" ht="6.75" customHeight="1" x14ac:dyDescent="0.2">
      <c r="A851" s="130"/>
      <c r="B851" s="276"/>
      <c r="C851" s="15"/>
      <c r="D851" s="16"/>
      <c r="E851" s="17"/>
      <c r="F851" s="275">
        <f t="shared" si="40"/>
        <v>0</v>
      </c>
    </row>
    <row r="852" spans="1:6" s="100" customFormat="1" x14ac:dyDescent="0.2">
      <c r="A852" s="56">
        <v>4</v>
      </c>
      <c r="B852" s="10" t="s">
        <v>47</v>
      </c>
      <c r="C852" s="117"/>
      <c r="D852" s="116"/>
      <c r="E852" s="127"/>
      <c r="F852" s="275">
        <f t="shared" si="40"/>
        <v>0</v>
      </c>
    </row>
    <row r="853" spans="1:6" s="100" customFormat="1" x14ac:dyDescent="0.2">
      <c r="A853" s="130">
        <v>4.0999999999999996</v>
      </c>
      <c r="B853" s="86" t="s">
        <v>597</v>
      </c>
      <c r="C853" s="117">
        <v>2705.21</v>
      </c>
      <c r="D853" s="116" t="s">
        <v>15</v>
      </c>
      <c r="E853" s="137"/>
      <c r="F853" s="275">
        <f t="shared" si="40"/>
        <v>0</v>
      </c>
    </row>
    <row r="854" spans="1:6" s="100" customFormat="1" ht="8.25" customHeight="1" x14ac:dyDescent="0.2">
      <c r="A854" s="252"/>
      <c r="B854" s="14"/>
      <c r="C854" s="15"/>
      <c r="D854" s="16"/>
      <c r="E854" s="17"/>
      <c r="F854" s="58"/>
    </row>
    <row r="855" spans="1:6" s="100" customFormat="1" x14ac:dyDescent="0.2">
      <c r="A855" s="13">
        <v>5</v>
      </c>
      <c r="B855" s="10" t="s">
        <v>48</v>
      </c>
      <c r="C855" s="117"/>
      <c r="D855" s="116"/>
      <c r="E855" s="126"/>
      <c r="F855" s="110">
        <f t="shared" ref="F855:F870" si="41">ROUND(C855*E855,2)</f>
        <v>0</v>
      </c>
    </row>
    <row r="856" spans="1:6" s="100" customFormat="1" ht="14.25" customHeight="1" x14ac:dyDescent="0.2">
      <c r="A856" s="111">
        <v>5.0999999999999996</v>
      </c>
      <c r="B856" s="86" t="s">
        <v>711</v>
      </c>
      <c r="C856" s="117">
        <v>1</v>
      </c>
      <c r="D856" s="116" t="s">
        <v>12</v>
      </c>
      <c r="E856" s="117"/>
      <c r="F856" s="110">
        <f t="shared" si="41"/>
        <v>0</v>
      </c>
    </row>
    <row r="857" spans="1:6" s="100" customFormat="1" ht="15" customHeight="1" x14ac:dyDescent="0.2">
      <c r="A857" s="111">
        <v>5.2</v>
      </c>
      <c r="B857" s="86" t="s">
        <v>598</v>
      </c>
      <c r="C857" s="117">
        <v>1</v>
      </c>
      <c r="D857" s="116" t="s">
        <v>12</v>
      </c>
      <c r="E857" s="117"/>
      <c r="F857" s="110">
        <f t="shared" si="41"/>
        <v>0</v>
      </c>
    </row>
    <row r="858" spans="1:6" s="100" customFormat="1" ht="25.5" x14ac:dyDescent="0.2">
      <c r="A858" s="285">
        <v>5.3</v>
      </c>
      <c r="B858" s="86" t="s">
        <v>599</v>
      </c>
      <c r="C858" s="117">
        <v>1</v>
      </c>
      <c r="D858" s="116" t="s">
        <v>12</v>
      </c>
      <c r="E858" s="117"/>
      <c r="F858" s="110">
        <f t="shared" si="41"/>
        <v>0</v>
      </c>
    </row>
    <row r="859" spans="1:6" s="100" customFormat="1" ht="25.5" x14ac:dyDescent="0.2">
      <c r="A859" s="111">
        <v>5.4</v>
      </c>
      <c r="B859" s="86" t="s">
        <v>600</v>
      </c>
      <c r="C859" s="117">
        <v>1</v>
      </c>
      <c r="D859" s="116" t="s">
        <v>12</v>
      </c>
      <c r="E859" s="117"/>
      <c r="F859" s="110">
        <f t="shared" si="41"/>
        <v>0</v>
      </c>
    </row>
    <row r="860" spans="1:6" s="100" customFormat="1" ht="25.5" x14ac:dyDescent="0.2">
      <c r="A860" s="285">
        <v>5.5</v>
      </c>
      <c r="B860" s="86" t="s">
        <v>601</v>
      </c>
      <c r="C860" s="117">
        <v>1</v>
      </c>
      <c r="D860" s="116" t="s">
        <v>12</v>
      </c>
      <c r="E860" s="117"/>
      <c r="F860" s="110">
        <f t="shared" si="41"/>
        <v>0</v>
      </c>
    </row>
    <row r="861" spans="1:6" s="100" customFormat="1" ht="25.5" x14ac:dyDescent="0.2">
      <c r="A861" s="111">
        <v>5.6</v>
      </c>
      <c r="B861" s="86" t="s">
        <v>602</v>
      </c>
      <c r="C861" s="117">
        <v>1</v>
      </c>
      <c r="D861" s="116" t="s">
        <v>12</v>
      </c>
      <c r="E861" s="117"/>
      <c r="F861" s="110">
        <f t="shared" si="41"/>
        <v>0</v>
      </c>
    </row>
    <row r="862" spans="1:6" s="100" customFormat="1" ht="25.5" x14ac:dyDescent="0.2">
      <c r="A862" s="285">
        <v>5.7</v>
      </c>
      <c r="B862" s="86" t="s">
        <v>603</v>
      </c>
      <c r="C862" s="117">
        <v>1</v>
      </c>
      <c r="D862" s="116" t="s">
        <v>12</v>
      </c>
      <c r="E862" s="117"/>
      <c r="F862" s="110">
        <f t="shared" si="41"/>
        <v>0</v>
      </c>
    </row>
    <row r="863" spans="1:6" s="100" customFormat="1" ht="25.5" x14ac:dyDescent="0.2">
      <c r="A863" s="111">
        <v>5.8</v>
      </c>
      <c r="B863" s="86" t="s">
        <v>604</v>
      </c>
      <c r="C863" s="117">
        <v>2</v>
      </c>
      <c r="D863" s="116" t="s">
        <v>12</v>
      </c>
      <c r="E863" s="117"/>
      <c r="F863" s="110">
        <f t="shared" si="41"/>
        <v>0</v>
      </c>
    </row>
    <row r="864" spans="1:6" s="100" customFormat="1" ht="25.5" x14ac:dyDescent="0.2">
      <c r="A864" s="285">
        <v>5.9</v>
      </c>
      <c r="B864" s="86" t="s">
        <v>605</v>
      </c>
      <c r="C864" s="117">
        <v>3</v>
      </c>
      <c r="D864" s="116" t="s">
        <v>12</v>
      </c>
      <c r="E864" s="117"/>
      <c r="F864" s="110">
        <f t="shared" si="41"/>
        <v>0</v>
      </c>
    </row>
    <row r="865" spans="1:6" s="100" customFormat="1" ht="25.5" x14ac:dyDescent="0.2">
      <c r="A865" s="131">
        <v>5.0999999999999996</v>
      </c>
      <c r="B865" s="86" t="s">
        <v>606</v>
      </c>
      <c r="C865" s="117">
        <v>4</v>
      </c>
      <c r="D865" s="116" t="s">
        <v>12</v>
      </c>
      <c r="E865" s="117"/>
      <c r="F865" s="110">
        <f t="shared" si="41"/>
        <v>0</v>
      </c>
    </row>
    <row r="866" spans="1:6" s="100" customFormat="1" ht="25.5" x14ac:dyDescent="0.2">
      <c r="A866" s="131">
        <v>5.1100000000000003</v>
      </c>
      <c r="B866" s="86" t="s">
        <v>607</v>
      </c>
      <c r="C866" s="117">
        <v>25</v>
      </c>
      <c r="D866" s="116" t="s">
        <v>12</v>
      </c>
      <c r="E866" s="117"/>
      <c r="F866" s="110">
        <f t="shared" si="41"/>
        <v>0</v>
      </c>
    </row>
    <row r="867" spans="1:6" s="100" customFormat="1" ht="25.5" x14ac:dyDescent="0.2">
      <c r="A867" s="131">
        <v>5.12</v>
      </c>
      <c r="B867" s="86" t="s">
        <v>666</v>
      </c>
      <c r="C867" s="117">
        <v>1</v>
      </c>
      <c r="D867" s="116" t="s">
        <v>12</v>
      </c>
      <c r="E867" s="137"/>
      <c r="F867" s="110">
        <f t="shared" si="41"/>
        <v>0</v>
      </c>
    </row>
    <row r="868" spans="1:6" s="100" customFormat="1" ht="25.5" x14ac:dyDescent="0.2">
      <c r="A868" s="111">
        <v>5.13</v>
      </c>
      <c r="B868" s="86" t="s">
        <v>667</v>
      </c>
      <c r="C868" s="117">
        <v>40</v>
      </c>
      <c r="D868" s="116" t="s">
        <v>12</v>
      </c>
      <c r="E868" s="137"/>
      <c r="F868" s="110">
        <f t="shared" si="41"/>
        <v>0</v>
      </c>
    </row>
    <row r="869" spans="1:6" s="100" customFormat="1" x14ac:dyDescent="0.2">
      <c r="A869" s="131">
        <v>5.14</v>
      </c>
      <c r="B869" s="86" t="s">
        <v>51</v>
      </c>
      <c r="C869" s="117">
        <v>1</v>
      </c>
      <c r="D869" s="116" t="s">
        <v>12</v>
      </c>
      <c r="E869" s="117"/>
      <c r="F869" s="110">
        <f t="shared" si="41"/>
        <v>0</v>
      </c>
    </row>
    <row r="870" spans="1:6" s="100" customFormat="1" x14ac:dyDescent="0.2">
      <c r="A870" s="111">
        <v>5.15</v>
      </c>
      <c r="B870" s="86" t="s">
        <v>608</v>
      </c>
      <c r="C870" s="117">
        <v>40</v>
      </c>
      <c r="D870" s="116" t="s">
        <v>12</v>
      </c>
      <c r="E870" s="117"/>
      <c r="F870" s="110">
        <f t="shared" si="41"/>
        <v>0</v>
      </c>
    </row>
    <row r="871" spans="1:6" s="100" customFormat="1" ht="6" customHeight="1" x14ac:dyDescent="0.2">
      <c r="A871" s="252"/>
      <c r="B871" s="14"/>
      <c r="C871" s="15"/>
      <c r="D871" s="16"/>
      <c r="E871" s="17"/>
      <c r="F871" s="58"/>
    </row>
    <row r="872" spans="1:6" s="100" customFormat="1" x14ac:dyDescent="0.2">
      <c r="A872" s="13">
        <v>6</v>
      </c>
      <c r="B872" s="10" t="s">
        <v>534</v>
      </c>
      <c r="C872" s="117"/>
      <c r="D872" s="116"/>
      <c r="E872" s="274"/>
      <c r="F872" s="110">
        <f>ROUND(C872*E872,2)</f>
        <v>0</v>
      </c>
    </row>
    <row r="873" spans="1:6" s="100" customFormat="1" x14ac:dyDescent="0.2">
      <c r="A873" s="127">
        <v>6.1</v>
      </c>
      <c r="B873" s="86" t="s">
        <v>535</v>
      </c>
      <c r="C873" s="117">
        <v>1</v>
      </c>
      <c r="D873" s="116" t="s">
        <v>12</v>
      </c>
      <c r="E873" s="274"/>
      <c r="F873" s="110">
        <f>ROUND(C873*E873,2)</f>
        <v>0</v>
      </c>
    </row>
    <row r="874" spans="1:6" s="100" customFormat="1" x14ac:dyDescent="0.2">
      <c r="A874" s="127">
        <v>6.2</v>
      </c>
      <c r="B874" s="86" t="s">
        <v>609</v>
      </c>
      <c r="C874" s="117">
        <v>80</v>
      </c>
      <c r="D874" s="116" t="s">
        <v>12</v>
      </c>
      <c r="E874" s="274"/>
      <c r="F874" s="110">
        <f>ROUND(C874*E874,2)</f>
        <v>0</v>
      </c>
    </row>
    <row r="875" spans="1:6" s="100" customFormat="1" x14ac:dyDescent="0.2">
      <c r="A875" s="111">
        <v>6.3</v>
      </c>
      <c r="B875" s="86" t="s">
        <v>54</v>
      </c>
      <c r="C875" s="117">
        <v>1</v>
      </c>
      <c r="D875" s="116" t="s">
        <v>12</v>
      </c>
      <c r="E875" s="137"/>
      <c r="F875" s="110">
        <f>ROUND(C875*E875,2)</f>
        <v>0</v>
      </c>
    </row>
    <row r="876" spans="1:6" s="100" customFormat="1" x14ac:dyDescent="0.2">
      <c r="A876" s="111">
        <v>6.4</v>
      </c>
      <c r="B876" s="86" t="s">
        <v>610</v>
      </c>
      <c r="C876" s="117">
        <v>80</v>
      </c>
      <c r="D876" s="116" t="s">
        <v>12</v>
      </c>
      <c r="E876" s="137"/>
      <c r="F876" s="110">
        <f>ROUND(C876*E876,2)</f>
        <v>0</v>
      </c>
    </row>
    <row r="877" spans="1:6" s="100" customFormat="1" ht="6.75" customHeight="1" x14ac:dyDescent="0.2">
      <c r="A877" s="141"/>
      <c r="B877" s="83"/>
      <c r="C877" s="84"/>
      <c r="D877" s="77"/>
      <c r="E877" s="78"/>
      <c r="F877" s="85"/>
    </row>
    <row r="878" spans="1:6" s="100" customFormat="1" x14ac:dyDescent="0.2">
      <c r="A878" s="13">
        <v>7</v>
      </c>
      <c r="B878" s="10" t="s">
        <v>539</v>
      </c>
      <c r="C878" s="117"/>
      <c r="D878" s="116"/>
      <c r="E878" s="280"/>
      <c r="F878" s="275"/>
    </row>
    <row r="879" spans="1:6" s="100" customFormat="1" ht="51" x14ac:dyDescent="0.2">
      <c r="A879" s="111">
        <v>7.1</v>
      </c>
      <c r="B879" s="86" t="s">
        <v>611</v>
      </c>
      <c r="C879" s="117">
        <v>1</v>
      </c>
      <c r="D879" s="116" t="s">
        <v>12</v>
      </c>
      <c r="E879" s="117"/>
      <c r="F879" s="110">
        <f>ROUND(C879*E879,2)</f>
        <v>0</v>
      </c>
    </row>
    <row r="880" spans="1:6" s="100" customFormat="1" ht="52.5" customHeight="1" x14ac:dyDescent="0.2">
      <c r="A880" s="111">
        <v>7.2</v>
      </c>
      <c r="B880" s="86" t="s">
        <v>612</v>
      </c>
      <c r="C880" s="117">
        <v>5</v>
      </c>
      <c r="D880" s="116" t="s">
        <v>12</v>
      </c>
      <c r="E880" s="117"/>
      <c r="F880" s="110">
        <f>ROUND(C880*E880,2)</f>
        <v>0</v>
      </c>
    </row>
    <row r="881" spans="1:26" s="100" customFormat="1" ht="25.5" x14ac:dyDescent="0.2">
      <c r="A881" s="111">
        <v>7.3</v>
      </c>
      <c r="B881" s="86" t="s">
        <v>62</v>
      </c>
      <c r="C881" s="117">
        <v>5</v>
      </c>
      <c r="D881" s="116" t="s">
        <v>12</v>
      </c>
      <c r="E881" s="117"/>
      <c r="F881" s="110">
        <f>ROUND(C881*E881,2)</f>
        <v>0</v>
      </c>
    </row>
    <row r="882" spans="1:26" s="100" customFormat="1" ht="25.5" x14ac:dyDescent="0.2">
      <c r="A882" s="111">
        <v>7.4</v>
      </c>
      <c r="B882" s="86" t="s">
        <v>613</v>
      </c>
      <c r="C882" s="117">
        <v>1</v>
      </c>
      <c r="D882" s="116" t="s">
        <v>12</v>
      </c>
      <c r="E882" s="117"/>
      <c r="F882" s="110">
        <f>ROUND(C882*E882,2)</f>
        <v>0</v>
      </c>
    </row>
    <row r="883" spans="1:26" s="100" customFormat="1" x14ac:dyDescent="0.2">
      <c r="A883" s="130"/>
      <c r="B883" s="86"/>
      <c r="C883" s="117"/>
      <c r="D883" s="116"/>
      <c r="E883" s="280"/>
      <c r="F883" s="275"/>
    </row>
    <row r="884" spans="1:26" s="100" customFormat="1" ht="25.5" x14ac:dyDescent="0.2">
      <c r="A884" s="143">
        <v>8</v>
      </c>
      <c r="B884" s="144" t="s">
        <v>544</v>
      </c>
      <c r="C884" s="109">
        <v>2626.42</v>
      </c>
      <c r="D884" s="139" t="s">
        <v>15</v>
      </c>
      <c r="E884" s="142"/>
      <c r="F884" s="110">
        <f>ROUND(C884*E884,2)</f>
        <v>0</v>
      </c>
    </row>
    <row r="885" spans="1:26" s="100" customFormat="1" x14ac:dyDescent="0.2">
      <c r="A885" s="252"/>
      <c r="B885" s="9" t="s">
        <v>614</v>
      </c>
      <c r="C885" s="15"/>
      <c r="D885" s="16"/>
      <c r="E885" s="17"/>
      <c r="F885" s="60">
        <f>SUM(F833:F884)</f>
        <v>0</v>
      </c>
    </row>
    <row r="886" spans="1:26" s="100" customFormat="1" ht="6" customHeight="1" x14ac:dyDescent="0.2">
      <c r="A886" s="53"/>
      <c r="B886" s="26"/>
      <c r="C886" s="20"/>
      <c r="D886" s="27"/>
      <c r="E886" s="20"/>
      <c r="F886" s="27"/>
    </row>
    <row r="887" spans="1:26" s="1" customFormat="1" x14ac:dyDescent="0.2">
      <c r="A887" s="61" t="s">
        <v>615</v>
      </c>
      <c r="B887" s="62" t="s">
        <v>616</v>
      </c>
      <c r="C887" s="117"/>
      <c r="D887" s="139"/>
      <c r="E887" s="20"/>
      <c r="F887" s="6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s="1" customFormat="1" ht="25.5" x14ac:dyDescent="0.2">
      <c r="A888" s="252">
        <v>1</v>
      </c>
      <c r="B888" s="286" t="s">
        <v>617</v>
      </c>
      <c r="C888" s="88"/>
      <c r="D888" s="116" t="s">
        <v>618</v>
      </c>
      <c r="E888" s="280"/>
      <c r="F888" s="275">
        <f>ROUND(C888*E888,2)</f>
        <v>0</v>
      </c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51" x14ac:dyDescent="0.2">
      <c r="A889" s="252">
        <v>2</v>
      </c>
      <c r="B889" s="287" t="s">
        <v>619</v>
      </c>
      <c r="C889" s="117">
        <v>2</v>
      </c>
      <c r="D889" s="116" t="s">
        <v>12</v>
      </c>
      <c r="E889" s="280"/>
      <c r="F889" s="275">
        <f>ROUND(C889*E889,2)</f>
        <v>0</v>
      </c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</row>
    <row r="890" spans="1:26" s="100" customFormat="1" x14ac:dyDescent="0.2">
      <c r="A890" s="64"/>
      <c r="B890" s="65" t="s">
        <v>620</v>
      </c>
      <c r="C890" s="117"/>
      <c r="D890" s="108"/>
      <c r="E890" s="20"/>
      <c r="F890" s="63">
        <f>SUM(F888:F889)</f>
        <v>0</v>
      </c>
    </row>
    <row r="891" spans="1:26" s="100" customFormat="1" x14ac:dyDescent="0.2">
      <c r="A891" s="289"/>
      <c r="B891" s="65"/>
      <c r="C891" s="117"/>
      <c r="D891" s="108"/>
      <c r="E891" s="20"/>
      <c r="F891" s="63"/>
    </row>
    <row r="892" spans="1:26" s="100" customFormat="1" x14ac:dyDescent="0.2">
      <c r="A892" s="273"/>
      <c r="B892" s="66" t="s">
        <v>621</v>
      </c>
      <c r="C892" s="290"/>
      <c r="D892" s="290"/>
      <c r="E892" s="290"/>
      <c r="F892" s="67">
        <f>F890+F885+F829+F739+F690+F616+F549+F114+F25</f>
        <v>0</v>
      </c>
    </row>
    <row r="893" spans="1:26" s="100" customFormat="1" x14ac:dyDescent="0.2">
      <c r="A893" s="108"/>
      <c r="B893" s="7" t="s">
        <v>621</v>
      </c>
      <c r="C893" s="109"/>
      <c r="D893" s="109"/>
      <c r="E893" s="20"/>
      <c r="F893" s="68">
        <f>F892</f>
        <v>0</v>
      </c>
    </row>
    <row r="894" spans="1:26" s="100" customFormat="1" x14ac:dyDescent="0.2">
      <c r="A894" s="291"/>
      <c r="B894" s="7"/>
      <c r="C894" s="109"/>
      <c r="D894" s="109"/>
      <c r="E894" s="109"/>
      <c r="F894" s="292"/>
    </row>
    <row r="895" spans="1:26" s="100" customFormat="1" x14ac:dyDescent="0.2">
      <c r="A895" s="69"/>
      <c r="B895" s="27" t="s">
        <v>622</v>
      </c>
      <c r="C895" s="117"/>
      <c r="D895" s="291"/>
      <c r="E895" s="117"/>
      <c r="F895" s="291"/>
    </row>
    <row r="896" spans="1:26" s="100" customFormat="1" x14ac:dyDescent="0.2">
      <c r="A896" s="69"/>
      <c r="B896" s="291" t="s">
        <v>623</v>
      </c>
      <c r="C896" s="293">
        <v>0.04</v>
      </c>
      <c r="D896" s="291"/>
      <c r="E896" s="117"/>
      <c r="F896" s="117">
        <f>C896*F893</f>
        <v>0</v>
      </c>
    </row>
    <row r="897" spans="1:26" s="100" customFormat="1" x14ac:dyDescent="0.2">
      <c r="A897" s="266"/>
      <c r="B897" s="291" t="s">
        <v>624</v>
      </c>
      <c r="C897" s="293">
        <v>0.1</v>
      </c>
      <c r="D897" s="117"/>
      <c r="E897" s="117"/>
      <c r="F897" s="292">
        <f>F893*C897</f>
        <v>0</v>
      </c>
    </row>
    <row r="898" spans="1:26" s="100" customFormat="1" x14ac:dyDescent="0.2">
      <c r="A898" s="266"/>
      <c r="B898" s="291" t="s">
        <v>625</v>
      </c>
      <c r="C898" s="293">
        <v>0.04</v>
      </c>
      <c r="D898" s="117"/>
      <c r="E898" s="117"/>
      <c r="F898" s="292">
        <f>F893*C898</f>
        <v>0</v>
      </c>
    </row>
    <row r="899" spans="1:26" s="100" customFormat="1" x14ac:dyDescent="0.2">
      <c r="A899" s="266"/>
      <c r="B899" s="291" t="s">
        <v>626</v>
      </c>
      <c r="C899" s="293">
        <v>0.05</v>
      </c>
      <c r="D899" s="117"/>
      <c r="E899" s="117"/>
      <c r="F899" s="292">
        <f>F893*C899</f>
        <v>0</v>
      </c>
    </row>
    <row r="900" spans="1:26" s="100" customFormat="1" x14ac:dyDescent="0.2">
      <c r="A900" s="266"/>
      <c r="B900" s="291" t="s">
        <v>627</v>
      </c>
      <c r="C900" s="293">
        <v>0.03</v>
      </c>
      <c r="D900" s="117"/>
      <c r="E900" s="117"/>
      <c r="F900" s="292">
        <f>F893*C900</f>
        <v>0</v>
      </c>
    </row>
    <row r="901" spans="1:26" s="100" customFormat="1" x14ac:dyDescent="0.2">
      <c r="A901" s="266"/>
      <c r="B901" s="291" t="s">
        <v>628</v>
      </c>
      <c r="C901" s="293">
        <v>0.01</v>
      </c>
      <c r="D901" s="117"/>
      <c r="E901" s="117"/>
      <c r="F901" s="292">
        <f>ROUND(F$893*C901,2)</f>
        <v>0</v>
      </c>
    </row>
    <row r="902" spans="1:26" s="100" customFormat="1" ht="25.5" x14ac:dyDescent="0.2">
      <c r="A902" s="266"/>
      <c r="B902" s="303" t="s">
        <v>715</v>
      </c>
      <c r="C902" s="293">
        <v>0.02</v>
      </c>
      <c r="D902" s="117"/>
      <c r="E902" s="117"/>
      <c r="F902" s="292">
        <f>ROUND(F$893*C902,2)</f>
        <v>0</v>
      </c>
    </row>
    <row r="903" spans="1:26" s="311" customFormat="1" x14ac:dyDescent="0.2">
      <c r="A903" s="304"/>
      <c r="B903" s="305" t="s">
        <v>716</v>
      </c>
      <c r="C903" s="306">
        <v>1.4999999999999999E-2</v>
      </c>
      <c r="D903" s="307"/>
      <c r="E903" s="308"/>
      <c r="F903" s="309">
        <f>ROUND(C903*F889,2)</f>
        <v>0</v>
      </c>
      <c r="G903" s="310"/>
    </row>
    <row r="904" spans="1:26" s="100" customFormat="1" x14ac:dyDescent="0.2">
      <c r="A904" s="266"/>
      <c r="B904" s="291" t="s">
        <v>629</v>
      </c>
      <c r="C904" s="99">
        <v>0.05</v>
      </c>
      <c r="D904" s="117"/>
      <c r="E904" s="117"/>
      <c r="F904" s="292">
        <f>C904*F893</f>
        <v>0</v>
      </c>
    </row>
    <row r="905" spans="1:26" s="100" customFormat="1" x14ac:dyDescent="0.2">
      <c r="A905" s="266"/>
      <c r="B905" s="291" t="s">
        <v>630</v>
      </c>
      <c r="C905" s="294">
        <v>0.1</v>
      </c>
      <c r="D905" s="295"/>
      <c r="E905" s="296"/>
      <c r="F905" s="296">
        <f>ROUNDDOWN((C905*F893),2)</f>
        <v>0</v>
      </c>
    </row>
    <row r="906" spans="1:26" s="100" customFormat="1" x14ac:dyDescent="0.2">
      <c r="A906" s="266"/>
      <c r="B906" s="291" t="s">
        <v>631</v>
      </c>
      <c r="C906" s="294">
        <v>0.18</v>
      </c>
      <c r="D906" s="295"/>
      <c r="E906" s="296"/>
      <c r="F906" s="296">
        <f>C906*F897</f>
        <v>0</v>
      </c>
    </row>
    <row r="907" spans="1:26" s="100" customFormat="1" x14ac:dyDescent="0.2">
      <c r="A907" s="266"/>
      <c r="B907" s="291" t="s">
        <v>632</v>
      </c>
      <c r="C907" s="294">
        <v>1E-3</v>
      </c>
      <c r="D907" s="295"/>
      <c r="E907" s="296"/>
      <c r="F907" s="296">
        <f>C907*F893</f>
        <v>0</v>
      </c>
    </row>
    <row r="908" spans="1:26" s="100" customFormat="1" x14ac:dyDescent="0.2">
      <c r="A908" s="266"/>
      <c r="B908" s="291" t="s">
        <v>633</v>
      </c>
      <c r="C908" s="297">
        <v>1</v>
      </c>
      <c r="D908" s="139" t="s">
        <v>12</v>
      </c>
      <c r="E908" s="117"/>
      <c r="F908" s="292">
        <f>E908*C908</f>
        <v>0</v>
      </c>
    </row>
    <row r="909" spans="1:26" s="100" customFormat="1" x14ac:dyDescent="0.2">
      <c r="A909" s="266"/>
      <c r="B909" s="291" t="s">
        <v>634</v>
      </c>
      <c r="C909" s="297">
        <v>1</v>
      </c>
      <c r="D909" s="139" t="s">
        <v>12</v>
      </c>
      <c r="E909" s="117"/>
      <c r="F909" s="292">
        <f>E909*C909</f>
        <v>0</v>
      </c>
    </row>
    <row r="910" spans="1:26" s="100" customFormat="1" x14ac:dyDescent="0.2">
      <c r="A910" s="266"/>
      <c r="B910" s="27" t="s">
        <v>635</v>
      </c>
      <c r="C910" s="117"/>
      <c r="D910" s="117"/>
      <c r="E910" s="117"/>
      <c r="F910" s="63">
        <f>SUM(F896:F909)</f>
        <v>0</v>
      </c>
    </row>
    <row r="911" spans="1:26" s="100" customFormat="1" x14ac:dyDescent="0.2">
      <c r="A911" s="266"/>
      <c r="B911" s="27"/>
      <c r="C911" s="117"/>
      <c r="D911" s="117"/>
      <c r="E911" s="117"/>
      <c r="F911" s="63"/>
    </row>
    <row r="912" spans="1:26" x14ac:dyDescent="0.2">
      <c r="A912" s="266"/>
      <c r="B912" s="27" t="s">
        <v>636</v>
      </c>
      <c r="C912" s="117"/>
      <c r="D912" s="117"/>
      <c r="E912" s="117"/>
      <c r="F912" s="63">
        <f>F893+F910</f>
        <v>0</v>
      </c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</row>
    <row r="913" spans="1:26" x14ac:dyDescent="0.2">
      <c r="A913" s="266"/>
      <c r="B913" s="27"/>
      <c r="C913" s="117"/>
      <c r="D913" s="117"/>
      <c r="E913" s="117"/>
      <c r="F913" s="63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</row>
    <row r="914" spans="1:26" x14ac:dyDescent="0.2">
      <c r="A914" s="273"/>
      <c r="B914" s="70" t="s">
        <v>637</v>
      </c>
      <c r="C914" s="298"/>
      <c r="D914" s="298"/>
      <c r="E914" s="298"/>
      <c r="F914" s="67">
        <f>+F912</f>
        <v>0</v>
      </c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</row>
    <row r="915" spans="1:26" s="300" customFormat="1" x14ac:dyDescent="0.2">
      <c r="A915" s="299"/>
      <c r="B915" s="71"/>
      <c r="C915" s="102"/>
      <c r="D915" s="102"/>
      <c r="E915" s="102"/>
      <c r="F915" s="72"/>
    </row>
    <row r="916" spans="1:26" s="100" customFormat="1" x14ac:dyDescent="0.2">
      <c r="A916" s="288"/>
      <c r="B916" s="288"/>
      <c r="C916" s="105"/>
      <c r="D916" s="105"/>
      <c r="E916" s="301"/>
      <c r="F916" s="301"/>
    </row>
    <row r="917" spans="1:26" s="100" customFormat="1" x14ac:dyDescent="0.2">
      <c r="A917" s="288"/>
      <c r="B917" s="288"/>
      <c r="C917" s="105"/>
      <c r="D917" s="105"/>
      <c r="E917" s="301"/>
      <c r="F917" s="301"/>
    </row>
    <row r="918" spans="1:26" s="100" customFormat="1" x14ac:dyDescent="0.2">
      <c r="A918" s="288"/>
      <c r="B918" s="288"/>
      <c r="C918" s="105"/>
      <c r="D918" s="105"/>
      <c r="E918" s="301"/>
      <c r="F918" s="301"/>
    </row>
    <row r="919" spans="1:26" s="100" customFormat="1" x14ac:dyDescent="0.2">
      <c r="A919" s="288"/>
      <c r="B919" s="288"/>
      <c r="C919" s="105"/>
      <c r="D919" s="105"/>
      <c r="E919" s="301"/>
      <c r="F919" s="301"/>
    </row>
    <row r="920" spans="1:26" s="100" customFormat="1" x14ac:dyDescent="0.2">
      <c r="A920" s="288"/>
      <c r="B920" s="288"/>
      <c r="C920" s="105"/>
      <c r="D920" s="105"/>
      <c r="E920" s="301"/>
      <c r="F920" s="301"/>
    </row>
    <row r="921" spans="1:26" s="100" customFormat="1" x14ac:dyDescent="0.2">
      <c r="A921" s="288"/>
      <c r="B921" s="288"/>
      <c r="C921" s="105"/>
      <c r="D921" s="105"/>
      <c r="E921" s="301"/>
      <c r="F921" s="301"/>
    </row>
    <row r="922" spans="1:26" s="100" customFormat="1" x14ac:dyDescent="0.2">
      <c r="A922" s="288"/>
      <c r="B922" s="288"/>
      <c r="C922" s="105"/>
      <c r="D922" s="105"/>
      <c r="E922" s="301"/>
      <c r="F922" s="301"/>
    </row>
    <row r="923" spans="1:26" s="100" customFormat="1" x14ac:dyDescent="0.2">
      <c r="A923" s="288"/>
      <c r="B923" s="288"/>
      <c r="C923" s="105"/>
      <c r="D923" s="105"/>
      <c r="E923" s="301"/>
      <c r="F923" s="301"/>
    </row>
    <row r="924" spans="1:26" s="100" customFormat="1" x14ac:dyDescent="0.2">
      <c r="A924" s="288"/>
      <c r="B924" s="288"/>
      <c r="C924" s="105"/>
      <c r="D924" s="105"/>
      <c r="E924" s="301"/>
      <c r="F924" s="301"/>
    </row>
    <row r="925" spans="1:26" s="100" customFormat="1" x14ac:dyDescent="0.2">
      <c r="A925" s="288"/>
      <c r="B925" s="288"/>
      <c r="C925" s="105"/>
      <c r="D925" s="105"/>
      <c r="E925" s="301"/>
      <c r="F925" s="301"/>
    </row>
    <row r="926" spans="1:26" s="100" customFormat="1" x14ac:dyDescent="0.2">
      <c r="A926" s="288"/>
      <c r="B926" s="288"/>
      <c r="C926" s="105"/>
      <c r="D926" s="105"/>
      <c r="E926" s="301"/>
      <c r="F926" s="301"/>
    </row>
    <row r="927" spans="1:26" s="100" customFormat="1" x14ac:dyDescent="0.2">
      <c r="A927" s="288"/>
      <c r="B927" s="288"/>
      <c r="C927" s="105"/>
      <c r="D927" s="105"/>
      <c r="E927" s="301"/>
      <c r="F927" s="301"/>
    </row>
    <row r="928" spans="1:26" s="100" customFormat="1" x14ac:dyDescent="0.2">
      <c r="A928" s="288"/>
      <c r="B928" s="288"/>
      <c r="C928" s="105"/>
      <c r="D928" s="105"/>
      <c r="E928" s="301"/>
      <c r="F928" s="301"/>
    </row>
    <row r="929" spans="1:6" s="100" customFormat="1" x14ac:dyDescent="0.2">
      <c r="A929" s="288"/>
      <c r="B929" s="288"/>
      <c r="C929" s="105"/>
      <c r="D929" s="105"/>
      <c r="E929" s="301"/>
      <c r="F929" s="301"/>
    </row>
    <row r="930" spans="1:6" s="100" customFormat="1" x14ac:dyDescent="0.2">
      <c r="A930" s="288"/>
      <c r="B930" s="288"/>
      <c r="C930" s="105"/>
      <c r="D930" s="105"/>
      <c r="E930" s="301"/>
      <c r="F930" s="301"/>
    </row>
    <row r="931" spans="1:6" s="100" customFormat="1" x14ac:dyDescent="0.2">
      <c r="A931" s="288"/>
      <c r="B931" s="288"/>
      <c r="C931" s="105"/>
      <c r="D931" s="105"/>
      <c r="E931" s="301"/>
      <c r="F931" s="301"/>
    </row>
    <row r="932" spans="1:6" s="100" customFormat="1" x14ac:dyDescent="0.2">
      <c r="A932" s="288"/>
      <c r="B932" s="288"/>
      <c r="C932" s="105"/>
      <c r="D932" s="105"/>
      <c r="E932" s="301"/>
      <c r="F932" s="301"/>
    </row>
    <row r="933" spans="1:6" s="100" customFormat="1" x14ac:dyDescent="0.2">
      <c r="A933" s="288"/>
      <c r="B933" s="288"/>
      <c r="C933" s="105"/>
      <c r="D933" s="105"/>
      <c r="E933" s="301"/>
      <c r="F933" s="301"/>
    </row>
    <row r="934" spans="1:6" s="100" customFormat="1" x14ac:dyDescent="0.2">
      <c r="A934" s="288"/>
      <c r="B934" s="288"/>
      <c r="C934" s="105"/>
      <c r="D934" s="105"/>
      <c r="E934" s="301"/>
      <c r="F934" s="301"/>
    </row>
    <row r="935" spans="1:6" s="100" customFormat="1" x14ac:dyDescent="0.2">
      <c r="A935" s="288"/>
      <c r="B935" s="288"/>
      <c r="C935" s="105"/>
      <c r="D935" s="105"/>
      <c r="E935" s="301"/>
      <c r="F935" s="301"/>
    </row>
    <row r="936" spans="1:6" s="100" customFormat="1" x14ac:dyDescent="0.2">
      <c r="A936" s="288"/>
      <c r="B936" s="288"/>
      <c r="C936" s="105"/>
      <c r="D936" s="105"/>
      <c r="E936" s="301"/>
      <c r="F936" s="301"/>
    </row>
    <row r="937" spans="1:6" s="100" customFormat="1" x14ac:dyDescent="0.2">
      <c r="A937" s="288"/>
      <c r="B937" s="288"/>
      <c r="C937" s="105"/>
      <c r="D937" s="105"/>
      <c r="E937" s="301"/>
      <c r="F937" s="301"/>
    </row>
    <row r="938" spans="1:6" s="100" customFormat="1" x14ac:dyDescent="0.2">
      <c r="A938" s="288"/>
      <c r="B938" s="288"/>
      <c r="C938" s="105"/>
      <c r="D938" s="105"/>
      <c r="E938" s="301"/>
      <c r="F938" s="301"/>
    </row>
    <row r="939" spans="1:6" s="100" customFormat="1" x14ac:dyDescent="0.2">
      <c r="A939" s="288"/>
      <c r="B939" s="288"/>
      <c r="C939" s="105"/>
      <c r="D939" s="105"/>
      <c r="E939" s="301"/>
      <c r="F939" s="301"/>
    </row>
    <row r="940" spans="1:6" s="100" customFormat="1" x14ac:dyDescent="0.2">
      <c r="A940" s="288"/>
      <c r="B940" s="288"/>
      <c r="C940" s="105"/>
      <c r="D940" s="105"/>
      <c r="E940" s="301"/>
      <c r="F940" s="301"/>
    </row>
    <row r="941" spans="1:6" s="100" customFormat="1" x14ac:dyDescent="0.2">
      <c r="A941" s="288"/>
      <c r="B941" s="288"/>
      <c r="C941" s="105"/>
      <c r="D941" s="105"/>
      <c r="E941" s="301"/>
      <c r="F941" s="301"/>
    </row>
    <row r="942" spans="1:6" s="100" customFormat="1" x14ac:dyDescent="0.2">
      <c r="A942" s="288"/>
      <c r="B942" s="288"/>
      <c r="C942" s="105"/>
      <c r="D942" s="105"/>
      <c r="E942" s="301"/>
      <c r="F942" s="301"/>
    </row>
    <row r="943" spans="1:6" s="100" customFormat="1" x14ac:dyDescent="0.2">
      <c r="A943" s="288"/>
      <c r="B943" s="288"/>
      <c r="C943" s="105"/>
      <c r="D943" s="105"/>
      <c r="E943" s="301"/>
      <c r="F943" s="301"/>
    </row>
    <row r="944" spans="1:6" s="100" customFormat="1" x14ac:dyDescent="0.2">
      <c r="A944" s="288"/>
      <c r="B944" s="288"/>
      <c r="C944" s="105"/>
      <c r="D944" s="105"/>
      <c r="E944" s="301"/>
      <c r="F944" s="301"/>
    </row>
    <row r="945" spans="1:6" s="100" customFormat="1" x14ac:dyDescent="0.2">
      <c r="A945" s="288"/>
      <c r="B945" s="288"/>
      <c r="C945" s="105"/>
      <c r="D945" s="105"/>
      <c r="E945" s="301"/>
      <c r="F945" s="301"/>
    </row>
    <row r="946" spans="1:6" s="100" customFormat="1" x14ac:dyDescent="0.2">
      <c r="A946" s="288"/>
      <c r="B946" s="288"/>
      <c r="C946" s="105"/>
      <c r="D946" s="105"/>
      <c r="E946" s="301"/>
      <c r="F946" s="301"/>
    </row>
    <row r="947" spans="1:6" s="100" customFormat="1" x14ac:dyDescent="0.2">
      <c r="A947" s="288"/>
      <c r="B947" s="288"/>
      <c r="C947" s="105"/>
      <c r="D947" s="105"/>
      <c r="E947" s="301"/>
      <c r="F947" s="301"/>
    </row>
    <row r="948" spans="1:6" s="100" customFormat="1" x14ac:dyDescent="0.2">
      <c r="A948" s="288"/>
      <c r="B948" s="288"/>
      <c r="C948" s="105"/>
      <c r="D948" s="105"/>
      <c r="E948" s="301"/>
      <c r="F948" s="301"/>
    </row>
    <row r="949" spans="1:6" s="100" customFormat="1" x14ac:dyDescent="0.2">
      <c r="A949" s="288"/>
      <c r="B949" s="288"/>
      <c r="C949" s="105"/>
      <c r="D949" s="105"/>
      <c r="E949" s="301"/>
      <c r="F949" s="301"/>
    </row>
    <row r="950" spans="1:6" s="100" customFormat="1" x14ac:dyDescent="0.2">
      <c r="A950" s="288"/>
      <c r="B950" s="288"/>
      <c r="C950" s="105"/>
      <c r="D950" s="105"/>
      <c r="E950" s="301"/>
      <c r="F950" s="301"/>
    </row>
    <row r="951" spans="1:6" s="100" customFormat="1" x14ac:dyDescent="0.2">
      <c r="A951" s="288"/>
      <c r="B951" s="288"/>
      <c r="C951" s="105"/>
      <c r="D951" s="105"/>
      <c r="E951" s="301"/>
      <c r="F951" s="301"/>
    </row>
    <row r="952" spans="1:6" s="100" customFormat="1" x14ac:dyDescent="0.2">
      <c r="A952" s="288"/>
      <c r="B952" s="288"/>
      <c r="C952" s="105"/>
      <c r="D952" s="105"/>
      <c r="E952" s="301"/>
      <c r="F952" s="301"/>
    </row>
    <row r="953" spans="1:6" s="100" customFormat="1" x14ac:dyDescent="0.2">
      <c r="A953" s="288"/>
      <c r="B953" s="288"/>
      <c r="C953" s="105"/>
      <c r="D953" s="105"/>
      <c r="E953" s="301"/>
      <c r="F953" s="301"/>
    </row>
    <row r="954" spans="1:6" s="100" customFormat="1" x14ac:dyDescent="0.2">
      <c r="A954" s="288"/>
      <c r="B954" s="288"/>
      <c r="C954" s="105"/>
      <c r="D954" s="105"/>
      <c r="E954" s="301"/>
      <c r="F954" s="301"/>
    </row>
    <row r="955" spans="1:6" s="100" customFormat="1" x14ac:dyDescent="0.2">
      <c r="A955" s="288"/>
      <c r="B955" s="288"/>
      <c r="C955" s="105"/>
      <c r="D955" s="105"/>
      <c r="E955" s="301"/>
      <c r="F955" s="301"/>
    </row>
    <row r="956" spans="1:6" s="100" customFormat="1" x14ac:dyDescent="0.2">
      <c r="A956" s="288"/>
      <c r="B956" s="288"/>
      <c r="C956" s="105"/>
      <c r="D956" s="105"/>
      <c r="E956" s="301"/>
      <c r="F956" s="301"/>
    </row>
    <row r="957" spans="1:6" s="100" customFormat="1" x14ac:dyDescent="0.2">
      <c r="A957" s="288"/>
      <c r="B957" s="288"/>
      <c r="C957" s="105"/>
      <c r="D957" s="105"/>
      <c r="E957" s="301"/>
      <c r="F957" s="301"/>
    </row>
    <row r="958" spans="1:6" s="100" customFormat="1" x14ac:dyDescent="0.2">
      <c r="A958" s="288"/>
      <c r="B958" s="288"/>
      <c r="C958" s="105"/>
      <c r="D958" s="105"/>
      <c r="E958" s="301"/>
      <c r="F958" s="301"/>
    </row>
    <row r="959" spans="1:6" s="100" customFormat="1" x14ac:dyDescent="0.2">
      <c r="A959" s="288"/>
      <c r="B959" s="288"/>
      <c r="C959" s="105"/>
      <c r="D959" s="105"/>
      <c r="E959" s="301"/>
      <c r="F959" s="301"/>
    </row>
    <row r="960" spans="1:6" s="100" customFormat="1" x14ac:dyDescent="0.2">
      <c r="A960" s="288"/>
      <c r="B960" s="288"/>
      <c r="C960" s="105"/>
      <c r="D960" s="105"/>
      <c r="E960" s="301"/>
      <c r="F960" s="301"/>
    </row>
    <row r="961" spans="1:6" s="100" customFormat="1" x14ac:dyDescent="0.2">
      <c r="A961" s="288"/>
      <c r="B961" s="288"/>
      <c r="C961" s="105"/>
      <c r="D961" s="105"/>
      <c r="E961" s="301"/>
      <c r="F961" s="301"/>
    </row>
    <row r="962" spans="1:6" s="100" customFormat="1" x14ac:dyDescent="0.2">
      <c r="A962" s="288"/>
      <c r="B962" s="288"/>
      <c r="C962" s="105"/>
      <c r="D962" s="105"/>
      <c r="E962" s="301"/>
      <c r="F962" s="301"/>
    </row>
    <row r="963" spans="1:6" s="100" customFormat="1" x14ac:dyDescent="0.2">
      <c r="A963" s="288"/>
      <c r="B963" s="288"/>
      <c r="C963" s="105"/>
      <c r="D963" s="105"/>
      <c r="E963" s="301"/>
      <c r="F963" s="301"/>
    </row>
    <row r="964" spans="1:6" s="100" customFormat="1" x14ac:dyDescent="0.2">
      <c r="A964" s="288"/>
      <c r="B964" s="288"/>
      <c r="C964" s="105"/>
      <c r="D964" s="105"/>
      <c r="E964" s="301"/>
      <c r="F964" s="301"/>
    </row>
    <row r="965" spans="1:6" s="100" customFormat="1" x14ac:dyDescent="0.2">
      <c r="A965" s="288"/>
      <c r="B965" s="288"/>
      <c r="C965" s="105"/>
      <c r="D965" s="105"/>
      <c r="E965" s="301"/>
      <c r="F965" s="301"/>
    </row>
    <row r="966" spans="1:6" s="100" customFormat="1" x14ac:dyDescent="0.2">
      <c r="A966" s="288"/>
      <c r="B966" s="288"/>
      <c r="C966" s="105"/>
      <c r="D966" s="105"/>
      <c r="E966" s="301"/>
      <c r="F966" s="301"/>
    </row>
    <row r="967" spans="1:6" s="100" customFormat="1" x14ac:dyDescent="0.2">
      <c r="A967" s="288"/>
      <c r="B967" s="288"/>
      <c r="C967" s="105"/>
      <c r="D967" s="105"/>
      <c r="E967" s="301"/>
      <c r="F967" s="301"/>
    </row>
    <row r="968" spans="1:6" s="100" customFormat="1" x14ac:dyDescent="0.2">
      <c r="A968" s="288"/>
      <c r="B968" s="288"/>
      <c r="C968" s="105"/>
      <c r="D968" s="105"/>
      <c r="E968" s="301"/>
      <c r="F968" s="301"/>
    </row>
    <row r="969" spans="1:6" s="100" customFormat="1" x14ac:dyDescent="0.2">
      <c r="A969" s="288"/>
      <c r="B969" s="288"/>
      <c r="C969" s="105"/>
      <c r="D969" s="105"/>
      <c r="E969" s="301"/>
      <c r="F969" s="301"/>
    </row>
    <row r="970" spans="1:6" s="100" customFormat="1" x14ac:dyDescent="0.2">
      <c r="A970" s="288"/>
      <c r="B970" s="288"/>
      <c r="C970" s="105"/>
      <c r="D970" s="105"/>
      <c r="E970" s="301"/>
      <c r="F970" s="301"/>
    </row>
    <row r="971" spans="1:6" s="100" customFormat="1" x14ac:dyDescent="0.2">
      <c r="A971" s="288"/>
      <c r="B971" s="288"/>
      <c r="C971" s="105"/>
      <c r="D971" s="105"/>
      <c r="E971" s="301"/>
      <c r="F971" s="301"/>
    </row>
    <row r="972" spans="1:6" s="100" customFormat="1" x14ac:dyDescent="0.2">
      <c r="A972" s="288"/>
      <c r="B972" s="288"/>
      <c r="C972" s="105"/>
      <c r="D972" s="105"/>
      <c r="E972" s="301"/>
      <c r="F972" s="301"/>
    </row>
    <row r="973" spans="1:6" s="100" customFormat="1" x14ac:dyDescent="0.2">
      <c r="A973" s="288"/>
      <c r="B973" s="288"/>
      <c r="C973" s="105"/>
      <c r="D973" s="105"/>
      <c r="E973" s="301"/>
      <c r="F973" s="301"/>
    </row>
    <row r="974" spans="1:6" s="100" customFormat="1" x14ac:dyDescent="0.2">
      <c r="A974" s="288"/>
      <c r="B974" s="288"/>
      <c r="C974" s="105"/>
      <c r="D974" s="105"/>
      <c r="E974" s="301"/>
      <c r="F974" s="301"/>
    </row>
    <row r="975" spans="1:6" s="100" customFormat="1" x14ac:dyDescent="0.2">
      <c r="A975" s="288"/>
      <c r="B975" s="288"/>
      <c r="C975" s="105"/>
      <c r="D975" s="105"/>
      <c r="E975" s="301"/>
      <c r="F975" s="301"/>
    </row>
    <row r="976" spans="1:6" s="100" customFormat="1" x14ac:dyDescent="0.2">
      <c r="A976" s="288"/>
      <c r="B976" s="288"/>
      <c r="C976" s="105"/>
      <c r="D976" s="105"/>
      <c r="E976" s="301"/>
      <c r="F976" s="301"/>
    </row>
    <row r="977" spans="1:6" s="100" customFormat="1" x14ac:dyDescent="0.2">
      <c r="A977" s="288"/>
      <c r="B977" s="288"/>
      <c r="C977" s="105"/>
      <c r="D977" s="105"/>
      <c r="E977" s="301"/>
      <c r="F977" s="301"/>
    </row>
    <row r="978" spans="1:6" s="100" customFormat="1" x14ac:dyDescent="0.2">
      <c r="A978" s="288"/>
      <c r="B978" s="288"/>
      <c r="C978" s="105"/>
      <c r="D978" s="105"/>
      <c r="E978" s="301"/>
      <c r="F978" s="301"/>
    </row>
    <row r="979" spans="1:6" s="100" customFormat="1" x14ac:dyDescent="0.2">
      <c r="A979" s="288"/>
      <c r="B979" s="288"/>
      <c r="C979" s="105"/>
      <c r="D979" s="105"/>
      <c r="E979" s="301"/>
      <c r="F979" s="301"/>
    </row>
    <row r="980" spans="1:6" s="100" customFormat="1" x14ac:dyDescent="0.2">
      <c r="A980" s="288"/>
      <c r="B980" s="288"/>
      <c r="C980" s="105"/>
      <c r="D980" s="105"/>
      <c r="E980" s="301"/>
      <c r="F980" s="301"/>
    </row>
    <row r="981" spans="1:6" s="100" customFormat="1" x14ac:dyDescent="0.2">
      <c r="A981" s="288"/>
      <c r="B981" s="288"/>
      <c r="C981" s="105"/>
      <c r="D981" s="105"/>
      <c r="E981" s="301"/>
      <c r="F981" s="301"/>
    </row>
    <row r="982" spans="1:6" s="100" customFormat="1" x14ac:dyDescent="0.2">
      <c r="A982" s="288"/>
      <c r="B982" s="288"/>
      <c r="C982" s="105"/>
      <c r="D982" s="105"/>
      <c r="E982" s="301"/>
      <c r="F982" s="301"/>
    </row>
    <row r="983" spans="1:6" s="100" customFormat="1" x14ac:dyDescent="0.2">
      <c r="A983" s="288"/>
      <c r="B983" s="288"/>
      <c r="C983" s="105"/>
      <c r="D983" s="105"/>
      <c r="E983" s="301"/>
      <c r="F983" s="301"/>
    </row>
    <row r="984" spans="1:6" s="100" customFormat="1" x14ac:dyDescent="0.2">
      <c r="A984" s="288"/>
      <c r="B984" s="288"/>
      <c r="C984" s="105"/>
      <c r="D984" s="105"/>
      <c r="E984" s="301"/>
      <c r="F984" s="301"/>
    </row>
    <row r="985" spans="1:6" s="100" customFormat="1" x14ac:dyDescent="0.2">
      <c r="A985" s="288"/>
      <c r="B985" s="288"/>
      <c r="C985" s="105"/>
      <c r="D985" s="105"/>
      <c r="E985" s="301"/>
      <c r="F985" s="301"/>
    </row>
    <row r="986" spans="1:6" s="100" customFormat="1" x14ac:dyDescent="0.2">
      <c r="A986" s="288"/>
      <c r="B986" s="288"/>
      <c r="C986" s="105"/>
      <c r="D986" s="105"/>
      <c r="E986" s="301"/>
      <c r="F986" s="301"/>
    </row>
    <row r="987" spans="1:6" s="100" customFormat="1" x14ac:dyDescent="0.2">
      <c r="A987" s="288"/>
      <c r="B987" s="288"/>
      <c r="C987" s="105"/>
      <c r="D987" s="105"/>
      <c r="E987" s="301"/>
      <c r="F987" s="301"/>
    </row>
    <row r="988" spans="1:6" s="100" customFormat="1" x14ac:dyDescent="0.2">
      <c r="A988" s="288"/>
      <c r="B988" s="288"/>
      <c r="C988" s="105"/>
      <c r="D988" s="105"/>
      <c r="E988" s="301"/>
      <c r="F988" s="301"/>
    </row>
    <row r="989" spans="1:6" s="100" customFormat="1" x14ac:dyDescent="0.2">
      <c r="A989" s="288"/>
      <c r="B989" s="288"/>
      <c r="C989" s="105"/>
      <c r="D989" s="105"/>
      <c r="E989" s="301"/>
      <c r="F989" s="301"/>
    </row>
    <row r="990" spans="1:6" s="100" customFormat="1" x14ac:dyDescent="0.2">
      <c r="A990" s="288"/>
      <c r="B990" s="288"/>
      <c r="C990" s="105"/>
      <c r="D990" s="105"/>
      <c r="E990" s="301"/>
      <c r="F990" s="301"/>
    </row>
    <row r="991" spans="1:6" s="100" customFormat="1" x14ac:dyDescent="0.2">
      <c r="A991" s="288"/>
      <c r="B991" s="288"/>
      <c r="C991" s="105"/>
      <c r="D991" s="105"/>
      <c r="E991" s="301"/>
      <c r="F991" s="301"/>
    </row>
    <row r="992" spans="1:6" s="100" customFormat="1" x14ac:dyDescent="0.2">
      <c r="A992" s="288"/>
      <c r="B992" s="288"/>
      <c r="C992" s="105"/>
      <c r="D992" s="105"/>
      <c r="E992" s="301"/>
      <c r="F992" s="301"/>
    </row>
    <row r="993" spans="1:6" s="100" customFormat="1" x14ac:dyDescent="0.2">
      <c r="A993" s="288"/>
      <c r="B993" s="288"/>
      <c r="C993" s="105"/>
      <c r="D993" s="105"/>
      <c r="E993" s="301"/>
      <c r="F993" s="301"/>
    </row>
    <row r="994" spans="1:6" s="100" customFormat="1" x14ac:dyDescent="0.2">
      <c r="A994" s="288"/>
      <c r="B994" s="288"/>
      <c r="C994" s="105"/>
      <c r="D994" s="105"/>
      <c r="E994" s="301"/>
      <c r="F994" s="301"/>
    </row>
    <row r="995" spans="1:6" s="100" customFormat="1" x14ac:dyDescent="0.2">
      <c r="A995" s="288"/>
      <c r="B995" s="288"/>
      <c r="C995" s="105"/>
      <c r="D995" s="105"/>
      <c r="E995" s="301"/>
      <c r="F995" s="301"/>
    </row>
    <row r="996" spans="1:6" s="100" customFormat="1" x14ac:dyDescent="0.2">
      <c r="A996" s="288"/>
      <c r="B996" s="288"/>
      <c r="C996" s="105"/>
      <c r="D996" s="105"/>
      <c r="E996" s="301"/>
      <c r="F996" s="301"/>
    </row>
    <row r="997" spans="1:6" s="100" customFormat="1" x14ac:dyDescent="0.2">
      <c r="A997" s="288"/>
      <c r="B997" s="288"/>
      <c r="C997" s="105"/>
      <c r="D997" s="105"/>
      <c r="E997" s="301"/>
      <c r="F997" s="301"/>
    </row>
    <row r="998" spans="1:6" s="100" customFormat="1" x14ac:dyDescent="0.2">
      <c r="A998" s="288"/>
      <c r="B998" s="288"/>
      <c r="C998" s="105"/>
      <c r="D998" s="105"/>
      <c r="E998" s="301"/>
      <c r="F998" s="301"/>
    </row>
    <row r="999" spans="1:6" s="100" customFormat="1" x14ac:dyDescent="0.2">
      <c r="A999" s="288"/>
      <c r="B999" s="288"/>
      <c r="C999" s="105"/>
      <c r="D999" s="105"/>
      <c r="E999" s="301"/>
      <c r="F999" s="301"/>
    </row>
    <row r="1000" spans="1:6" s="100" customFormat="1" x14ac:dyDescent="0.2">
      <c r="A1000" s="288"/>
      <c r="B1000" s="288"/>
      <c r="C1000" s="105"/>
      <c r="D1000" s="105"/>
      <c r="E1000" s="301"/>
      <c r="F1000" s="301"/>
    </row>
    <row r="1001" spans="1:6" s="100" customFormat="1" x14ac:dyDescent="0.2">
      <c r="A1001" s="288"/>
      <c r="B1001" s="288"/>
      <c r="C1001" s="105"/>
      <c r="D1001" s="105"/>
      <c r="E1001" s="301"/>
      <c r="F1001" s="301"/>
    </row>
    <row r="1002" spans="1:6" s="100" customFormat="1" x14ac:dyDescent="0.2">
      <c r="A1002" s="288"/>
      <c r="B1002" s="288"/>
      <c r="C1002" s="105"/>
      <c r="D1002" s="105"/>
      <c r="E1002" s="301"/>
      <c r="F1002" s="301"/>
    </row>
    <row r="1003" spans="1:6" s="100" customFormat="1" x14ac:dyDescent="0.2">
      <c r="A1003" s="288"/>
      <c r="B1003" s="288"/>
      <c r="C1003" s="105"/>
      <c r="D1003" s="105"/>
      <c r="E1003" s="301"/>
      <c r="F1003" s="301"/>
    </row>
    <row r="1004" spans="1:6" s="100" customFormat="1" x14ac:dyDescent="0.2">
      <c r="A1004" s="288"/>
      <c r="B1004" s="288"/>
      <c r="C1004" s="105"/>
      <c r="D1004" s="105"/>
      <c r="E1004" s="301"/>
      <c r="F1004" s="301"/>
    </row>
    <row r="1005" spans="1:6" s="100" customFormat="1" x14ac:dyDescent="0.2">
      <c r="A1005" s="288"/>
      <c r="B1005" s="288"/>
      <c r="C1005" s="105"/>
      <c r="D1005" s="105"/>
      <c r="E1005" s="301"/>
      <c r="F1005" s="301"/>
    </row>
    <row r="1006" spans="1:6" s="100" customFormat="1" x14ac:dyDescent="0.2">
      <c r="A1006" s="288"/>
      <c r="B1006" s="288"/>
      <c r="C1006" s="105"/>
      <c r="D1006" s="105"/>
      <c r="E1006" s="301"/>
      <c r="F1006" s="301"/>
    </row>
    <row r="1007" spans="1:6" s="100" customFormat="1" x14ac:dyDescent="0.2">
      <c r="A1007" s="288"/>
      <c r="B1007" s="288"/>
      <c r="C1007" s="105"/>
      <c r="D1007" s="105"/>
      <c r="E1007" s="301"/>
      <c r="F1007" s="301"/>
    </row>
    <row r="1008" spans="1:6" s="100" customFormat="1" x14ac:dyDescent="0.2">
      <c r="A1008" s="288"/>
      <c r="B1008" s="288"/>
      <c r="C1008" s="105"/>
      <c r="D1008" s="105"/>
      <c r="E1008" s="301"/>
      <c r="F1008" s="301"/>
    </row>
    <row r="1009" spans="1:6" s="100" customFormat="1" x14ac:dyDescent="0.2">
      <c r="A1009" s="288"/>
      <c r="B1009" s="288"/>
      <c r="C1009" s="105"/>
      <c r="D1009" s="105"/>
      <c r="E1009" s="301"/>
      <c r="F1009" s="301"/>
    </row>
    <row r="1010" spans="1:6" s="100" customFormat="1" x14ac:dyDescent="0.2">
      <c r="A1010" s="288"/>
      <c r="B1010" s="288"/>
      <c r="C1010" s="105"/>
      <c r="D1010" s="105"/>
      <c r="E1010" s="301"/>
      <c r="F1010" s="301"/>
    </row>
    <row r="1011" spans="1:6" s="100" customFormat="1" x14ac:dyDescent="0.2">
      <c r="A1011" s="288"/>
      <c r="B1011" s="288"/>
      <c r="C1011" s="105"/>
      <c r="D1011" s="105"/>
      <c r="E1011" s="301"/>
      <c r="F1011" s="301"/>
    </row>
    <row r="1012" spans="1:6" s="100" customFormat="1" x14ac:dyDescent="0.2">
      <c r="A1012" s="288"/>
      <c r="B1012" s="288"/>
      <c r="C1012" s="105"/>
      <c r="D1012" s="105"/>
      <c r="E1012" s="301"/>
      <c r="F1012" s="301"/>
    </row>
    <row r="1013" spans="1:6" s="100" customFormat="1" x14ac:dyDescent="0.2">
      <c r="A1013" s="288"/>
      <c r="B1013" s="288"/>
      <c r="C1013" s="105"/>
      <c r="D1013" s="105"/>
      <c r="E1013" s="301"/>
      <c r="F1013" s="301"/>
    </row>
    <row r="1014" spans="1:6" s="100" customFormat="1" x14ac:dyDescent="0.2">
      <c r="A1014" s="288"/>
      <c r="B1014" s="288"/>
      <c r="C1014" s="105"/>
      <c r="D1014" s="105"/>
      <c r="E1014" s="301"/>
      <c r="F1014" s="301"/>
    </row>
    <row r="1015" spans="1:6" s="100" customFormat="1" x14ac:dyDescent="0.2">
      <c r="A1015" s="288"/>
      <c r="B1015" s="288"/>
      <c r="C1015" s="105"/>
      <c r="D1015" s="105"/>
      <c r="E1015" s="301"/>
      <c r="F1015" s="301"/>
    </row>
    <row r="1016" spans="1:6" s="100" customFormat="1" x14ac:dyDescent="0.2">
      <c r="A1016" s="288"/>
      <c r="B1016" s="288"/>
      <c r="C1016" s="105"/>
      <c r="D1016" s="105"/>
      <c r="E1016" s="301"/>
      <c r="F1016" s="301"/>
    </row>
    <row r="1017" spans="1:6" s="100" customFormat="1" x14ac:dyDescent="0.2">
      <c r="A1017" s="288"/>
      <c r="B1017" s="288"/>
      <c r="C1017" s="105"/>
      <c r="D1017" s="105"/>
      <c r="E1017" s="301"/>
      <c r="F1017" s="301"/>
    </row>
    <row r="1018" spans="1:6" s="100" customFormat="1" x14ac:dyDescent="0.2">
      <c r="A1018" s="288"/>
      <c r="B1018" s="288"/>
      <c r="C1018" s="105"/>
      <c r="D1018" s="105"/>
      <c r="E1018" s="301"/>
      <c r="F1018" s="301"/>
    </row>
    <row r="1019" spans="1:6" s="100" customFormat="1" x14ac:dyDescent="0.2">
      <c r="A1019" s="288"/>
      <c r="B1019" s="288"/>
      <c r="C1019" s="105"/>
      <c r="D1019" s="105"/>
      <c r="E1019" s="301"/>
      <c r="F1019" s="301"/>
    </row>
    <row r="1020" spans="1:6" s="100" customFormat="1" x14ac:dyDescent="0.2">
      <c r="A1020" s="288"/>
      <c r="B1020" s="288"/>
      <c r="C1020" s="105"/>
      <c r="D1020" s="105"/>
      <c r="E1020" s="301"/>
      <c r="F1020" s="301"/>
    </row>
    <row r="1021" spans="1:6" s="100" customFormat="1" x14ac:dyDescent="0.2">
      <c r="A1021" s="288"/>
      <c r="B1021" s="288"/>
      <c r="C1021" s="105"/>
      <c r="D1021" s="105"/>
      <c r="E1021" s="301"/>
      <c r="F1021" s="301"/>
    </row>
    <row r="1022" spans="1:6" s="100" customFormat="1" x14ac:dyDescent="0.2">
      <c r="A1022" s="288"/>
      <c r="B1022" s="288"/>
      <c r="C1022" s="105"/>
      <c r="D1022" s="105"/>
      <c r="E1022" s="301"/>
      <c r="F1022" s="301"/>
    </row>
    <row r="1023" spans="1:6" s="100" customFormat="1" x14ac:dyDescent="0.2">
      <c r="A1023" s="288"/>
      <c r="B1023" s="288"/>
      <c r="C1023" s="105"/>
      <c r="D1023" s="105"/>
      <c r="E1023" s="301"/>
      <c r="F1023" s="301"/>
    </row>
    <row r="1024" spans="1:6" s="100" customFormat="1" x14ac:dyDescent="0.2">
      <c r="A1024" s="288"/>
      <c r="B1024" s="288"/>
      <c r="C1024" s="105"/>
      <c r="D1024" s="105"/>
      <c r="E1024" s="301"/>
      <c r="F1024" s="301"/>
    </row>
    <row r="1025" spans="1:6" s="100" customFormat="1" x14ac:dyDescent="0.2">
      <c r="A1025" s="288"/>
      <c r="B1025" s="288"/>
      <c r="C1025" s="105"/>
      <c r="D1025" s="105"/>
      <c r="E1025" s="301"/>
      <c r="F1025" s="301"/>
    </row>
    <row r="1026" spans="1:6" s="100" customFormat="1" x14ac:dyDescent="0.2">
      <c r="A1026" s="288"/>
      <c r="B1026" s="288"/>
      <c r="C1026" s="105"/>
      <c r="D1026" s="105"/>
      <c r="E1026" s="301"/>
      <c r="F1026" s="301"/>
    </row>
    <row r="1027" spans="1:6" s="100" customFormat="1" x14ac:dyDescent="0.2">
      <c r="A1027" s="288"/>
      <c r="B1027" s="288"/>
      <c r="C1027" s="105"/>
      <c r="D1027" s="105"/>
      <c r="E1027" s="301"/>
      <c r="F1027" s="301"/>
    </row>
    <row r="1028" spans="1:6" s="100" customFormat="1" x14ac:dyDescent="0.2">
      <c r="A1028" s="288"/>
      <c r="B1028" s="288"/>
      <c r="C1028" s="105"/>
      <c r="D1028" s="105"/>
      <c r="E1028" s="301"/>
      <c r="F1028" s="301"/>
    </row>
    <row r="1029" spans="1:6" s="100" customFormat="1" x14ac:dyDescent="0.2">
      <c r="A1029" s="288"/>
      <c r="B1029" s="288"/>
      <c r="C1029" s="105"/>
      <c r="D1029" s="105"/>
      <c r="E1029" s="301"/>
      <c r="F1029" s="301"/>
    </row>
    <row r="1030" spans="1:6" s="100" customFormat="1" x14ac:dyDescent="0.2">
      <c r="A1030" s="288"/>
      <c r="B1030" s="288"/>
      <c r="C1030" s="105"/>
      <c r="D1030" s="105"/>
      <c r="E1030" s="301"/>
      <c r="F1030" s="301"/>
    </row>
    <row r="1031" spans="1:6" s="100" customFormat="1" x14ac:dyDescent="0.2">
      <c r="A1031" s="288"/>
      <c r="B1031" s="288"/>
      <c r="C1031" s="105"/>
      <c r="D1031" s="105"/>
      <c r="E1031" s="301"/>
      <c r="F1031" s="301"/>
    </row>
    <row r="1032" spans="1:6" s="100" customFormat="1" x14ac:dyDescent="0.2">
      <c r="A1032" s="288"/>
      <c r="B1032" s="288"/>
      <c r="C1032" s="105"/>
      <c r="D1032" s="105"/>
      <c r="E1032" s="301"/>
      <c r="F1032" s="301"/>
    </row>
    <row r="1033" spans="1:6" s="100" customFormat="1" x14ac:dyDescent="0.2">
      <c r="A1033" s="288"/>
      <c r="B1033" s="288"/>
      <c r="C1033" s="105"/>
      <c r="D1033" s="105"/>
      <c r="E1033" s="301"/>
      <c r="F1033" s="301"/>
    </row>
    <row r="1034" spans="1:6" s="100" customFormat="1" x14ac:dyDescent="0.2">
      <c r="A1034" s="288"/>
      <c r="B1034" s="288"/>
      <c r="C1034" s="105"/>
      <c r="D1034" s="105"/>
      <c r="E1034" s="301"/>
      <c r="F1034" s="301"/>
    </row>
    <row r="1035" spans="1:6" s="100" customFormat="1" x14ac:dyDescent="0.2">
      <c r="A1035" s="288"/>
      <c r="B1035" s="288"/>
      <c r="C1035" s="105"/>
      <c r="D1035" s="105"/>
      <c r="E1035" s="301"/>
      <c r="F1035" s="301"/>
    </row>
    <row r="1036" spans="1:6" s="100" customFormat="1" x14ac:dyDescent="0.2">
      <c r="A1036" s="288"/>
      <c r="B1036" s="288"/>
      <c r="C1036" s="105"/>
      <c r="D1036" s="105"/>
      <c r="E1036" s="301"/>
      <c r="F1036" s="301"/>
    </row>
    <row r="1037" spans="1:6" s="100" customFormat="1" x14ac:dyDescent="0.2">
      <c r="A1037" s="288"/>
      <c r="B1037" s="288"/>
      <c r="C1037" s="105"/>
      <c r="D1037" s="105"/>
      <c r="E1037" s="301"/>
      <c r="F1037" s="301"/>
    </row>
    <row r="1038" spans="1:6" s="100" customFormat="1" x14ac:dyDescent="0.2">
      <c r="A1038" s="288"/>
      <c r="B1038" s="288"/>
      <c r="C1038" s="105"/>
      <c r="D1038" s="105"/>
      <c r="E1038" s="301"/>
      <c r="F1038" s="301"/>
    </row>
    <row r="1039" spans="1:6" s="100" customFormat="1" x14ac:dyDescent="0.2">
      <c r="A1039" s="288"/>
      <c r="B1039" s="288"/>
      <c r="C1039" s="105"/>
      <c r="D1039" s="105"/>
      <c r="E1039" s="301"/>
      <c r="F1039" s="301"/>
    </row>
    <row r="1040" spans="1:6" s="100" customFormat="1" x14ac:dyDescent="0.2">
      <c r="A1040" s="288"/>
      <c r="B1040" s="288"/>
      <c r="C1040" s="105"/>
      <c r="D1040" s="105"/>
      <c r="E1040" s="301"/>
      <c r="F1040" s="301"/>
    </row>
    <row r="1041" spans="1:6" s="100" customFormat="1" x14ac:dyDescent="0.2">
      <c r="A1041" s="288"/>
      <c r="B1041" s="288"/>
      <c r="C1041" s="105"/>
      <c r="D1041" s="105"/>
      <c r="E1041" s="301"/>
      <c r="F1041" s="301"/>
    </row>
    <row r="1042" spans="1:6" s="100" customFormat="1" x14ac:dyDescent="0.2">
      <c r="A1042" s="288"/>
      <c r="B1042" s="288"/>
      <c r="C1042" s="105"/>
      <c r="D1042" s="105"/>
      <c r="E1042" s="301"/>
      <c r="F1042" s="301"/>
    </row>
    <row r="1043" spans="1:6" s="100" customFormat="1" x14ac:dyDescent="0.2">
      <c r="A1043" s="288"/>
      <c r="B1043" s="288"/>
      <c r="C1043" s="105"/>
      <c r="D1043" s="105"/>
      <c r="E1043" s="301"/>
      <c r="F1043" s="301"/>
    </row>
    <row r="1044" spans="1:6" s="100" customFormat="1" x14ac:dyDescent="0.2">
      <c r="A1044" s="288"/>
      <c r="B1044" s="288"/>
      <c r="C1044" s="105"/>
      <c r="D1044" s="105"/>
      <c r="E1044" s="301"/>
      <c r="F1044" s="301"/>
    </row>
    <row r="1045" spans="1:6" s="100" customFormat="1" x14ac:dyDescent="0.2">
      <c r="A1045" s="288"/>
      <c r="B1045" s="288"/>
      <c r="C1045" s="105"/>
      <c r="D1045" s="105"/>
      <c r="E1045" s="301"/>
      <c r="F1045" s="301"/>
    </row>
    <row r="1046" spans="1:6" s="100" customFormat="1" x14ac:dyDescent="0.2">
      <c r="A1046" s="288"/>
      <c r="B1046" s="288"/>
      <c r="C1046" s="105"/>
      <c r="D1046" s="105"/>
      <c r="E1046" s="301"/>
      <c r="F1046" s="301"/>
    </row>
    <row r="1047" spans="1:6" s="100" customFormat="1" x14ac:dyDescent="0.2">
      <c r="A1047" s="288"/>
      <c r="B1047" s="288"/>
      <c r="C1047" s="105"/>
      <c r="D1047" s="105"/>
      <c r="E1047" s="301"/>
      <c r="F1047" s="301"/>
    </row>
    <row r="1048" spans="1:6" s="100" customFormat="1" x14ac:dyDescent="0.2">
      <c r="A1048" s="288"/>
      <c r="B1048" s="288"/>
      <c r="C1048" s="105"/>
      <c r="D1048" s="105"/>
      <c r="E1048" s="301"/>
      <c r="F1048" s="301"/>
    </row>
    <row r="1049" spans="1:6" s="100" customFormat="1" x14ac:dyDescent="0.2">
      <c r="A1049" s="288"/>
      <c r="B1049" s="288"/>
      <c r="C1049" s="105"/>
      <c r="D1049" s="105"/>
      <c r="E1049" s="301"/>
      <c r="F1049" s="301"/>
    </row>
    <row r="1050" spans="1:6" s="100" customFormat="1" x14ac:dyDescent="0.2">
      <c r="A1050" s="288"/>
      <c r="B1050" s="288"/>
      <c r="C1050" s="105"/>
      <c r="D1050" s="105"/>
      <c r="E1050" s="301"/>
      <c r="F1050" s="301"/>
    </row>
    <row r="1051" spans="1:6" s="100" customFormat="1" x14ac:dyDescent="0.2">
      <c r="A1051" s="288"/>
      <c r="B1051" s="288"/>
      <c r="C1051" s="105"/>
      <c r="D1051" s="105"/>
      <c r="E1051" s="301"/>
      <c r="F1051" s="301"/>
    </row>
    <row r="1052" spans="1:6" s="100" customFormat="1" x14ac:dyDescent="0.2">
      <c r="A1052" s="288"/>
      <c r="B1052" s="288"/>
      <c r="C1052" s="105"/>
      <c r="D1052" s="105"/>
      <c r="E1052" s="301"/>
      <c r="F1052" s="301"/>
    </row>
    <row r="1053" spans="1:6" s="100" customFormat="1" x14ac:dyDescent="0.2">
      <c r="A1053" s="288"/>
      <c r="B1053" s="288"/>
      <c r="C1053" s="105"/>
      <c r="D1053" s="105"/>
      <c r="E1053" s="301"/>
      <c r="F1053" s="301"/>
    </row>
    <row r="1054" spans="1:6" s="100" customFormat="1" x14ac:dyDescent="0.2">
      <c r="A1054" s="288"/>
      <c r="B1054" s="288"/>
      <c r="C1054" s="105"/>
      <c r="D1054" s="105"/>
      <c r="E1054" s="301"/>
      <c r="F1054" s="301"/>
    </row>
    <row r="1055" spans="1:6" s="100" customFormat="1" x14ac:dyDescent="0.2">
      <c r="A1055" s="288"/>
      <c r="B1055" s="288"/>
      <c r="C1055" s="105"/>
      <c r="D1055" s="105"/>
      <c r="E1055" s="301"/>
      <c r="F1055" s="301"/>
    </row>
    <row r="1056" spans="1:6" s="100" customFormat="1" x14ac:dyDescent="0.2">
      <c r="A1056" s="288"/>
      <c r="B1056" s="288"/>
      <c r="C1056" s="105"/>
      <c r="D1056" s="105"/>
      <c r="E1056" s="301"/>
      <c r="F1056" s="301"/>
    </row>
    <row r="1057" spans="1:6" s="100" customFormat="1" x14ac:dyDescent="0.2">
      <c r="A1057" s="288"/>
      <c r="B1057" s="288"/>
      <c r="C1057" s="105"/>
      <c r="D1057" s="105"/>
      <c r="E1057" s="301"/>
      <c r="F1057" s="301"/>
    </row>
    <row r="1058" spans="1:6" s="100" customFormat="1" x14ac:dyDescent="0.2">
      <c r="A1058" s="288"/>
      <c r="B1058" s="288"/>
      <c r="C1058" s="105"/>
      <c r="D1058" s="105"/>
      <c r="E1058" s="301"/>
      <c r="F1058" s="301"/>
    </row>
    <row r="1059" spans="1:6" s="100" customFormat="1" x14ac:dyDescent="0.2">
      <c r="A1059" s="288"/>
      <c r="B1059" s="288"/>
      <c r="C1059" s="105"/>
      <c r="D1059" s="105"/>
      <c r="E1059" s="301"/>
      <c r="F1059" s="301"/>
    </row>
    <row r="1060" spans="1:6" s="100" customFormat="1" x14ac:dyDescent="0.2">
      <c r="A1060" s="288"/>
      <c r="B1060" s="288"/>
      <c r="C1060" s="105"/>
      <c r="D1060" s="105"/>
      <c r="E1060" s="301"/>
      <c r="F1060" s="301"/>
    </row>
    <row r="1061" spans="1:6" s="100" customFormat="1" x14ac:dyDescent="0.2">
      <c r="A1061" s="288"/>
      <c r="B1061" s="288"/>
      <c r="C1061" s="105"/>
      <c r="D1061" s="105"/>
      <c r="E1061" s="301"/>
      <c r="F1061" s="301"/>
    </row>
    <row r="1062" spans="1:6" s="100" customFormat="1" x14ac:dyDescent="0.2">
      <c r="A1062" s="288"/>
      <c r="B1062" s="288"/>
      <c r="C1062" s="105"/>
      <c r="D1062" s="105"/>
      <c r="E1062" s="301"/>
      <c r="F1062" s="301"/>
    </row>
    <row r="1063" spans="1:6" s="100" customFormat="1" x14ac:dyDescent="0.2">
      <c r="A1063" s="288"/>
      <c r="B1063" s="288"/>
      <c r="C1063" s="105"/>
      <c r="D1063" s="105"/>
      <c r="E1063" s="301"/>
      <c r="F1063" s="301"/>
    </row>
    <row r="1064" spans="1:6" s="100" customFormat="1" x14ac:dyDescent="0.2">
      <c r="A1064" s="288"/>
      <c r="B1064" s="288"/>
      <c r="C1064" s="105"/>
      <c r="D1064" s="105"/>
      <c r="E1064" s="301"/>
      <c r="F1064" s="301"/>
    </row>
    <row r="1065" spans="1:6" s="100" customFormat="1" x14ac:dyDescent="0.2">
      <c r="A1065" s="288"/>
      <c r="B1065" s="288"/>
      <c r="C1065" s="105"/>
      <c r="D1065" s="105"/>
      <c r="E1065" s="301"/>
      <c r="F1065" s="301"/>
    </row>
    <row r="1066" spans="1:6" s="100" customFormat="1" x14ac:dyDescent="0.2">
      <c r="A1066" s="288"/>
      <c r="B1066" s="288"/>
      <c r="C1066" s="105"/>
      <c r="D1066" s="105"/>
      <c r="E1066" s="301"/>
      <c r="F1066" s="301"/>
    </row>
    <row r="1067" spans="1:6" s="100" customFormat="1" x14ac:dyDescent="0.2">
      <c r="A1067" s="288"/>
      <c r="B1067" s="288"/>
      <c r="C1067" s="105"/>
      <c r="D1067" s="105"/>
      <c r="E1067" s="301"/>
      <c r="F1067" s="301"/>
    </row>
    <row r="1068" spans="1:6" s="100" customFormat="1" x14ac:dyDescent="0.2">
      <c r="A1068" s="288"/>
      <c r="B1068" s="288"/>
      <c r="C1068" s="105"/>
      <c r="D1068" s="105"/>
      <c r="E1068" s="301"/>
      <c r="F1068" s="301"/>
    </row>
    <row r="1069" spans="1:6" s="100" customFormat="1" x14ac:dyDescent="0.2">
      <c r="A1069" s="288"/>
      <c r="B1069" s="288"/>
      <c r="C1069" s="105"/>
      <c r="D1069" s="105"/>
      <c r="E1069" s="301"/>
      <c r="F1069" s="301"/>
    </row>
    <row r="1070" spans="1:6" s="100" customFormat="1" x14ac:dyDescent="0.2">
      <c r="A1070" s="288"/>
      <c r="B1070" s="288"/>
      <c r="C1070" s="105"/>
      <c r="D1070" s="105"/>
      <c r="E1070" s="301"/>
      <c r="F1070" s="301"/>
    </row>
    <row r="1071" spans="1:6" s="100" customFormat="1" x14ac:dyDescent="0.2">
      <c r="A1071" s="288"/>
      <c r="B1071" s="288"/>
      <c r="C1071" s="105"/>
      <c r="D1071" s="105"/>
      <c r="E1071" s="301"/>
      <c r="F1071" s="301"/>
    </row>
    <row r="1072" spans="1:6" s="100" customFormat="1" x14ac:dyDescent="0.2">
      <c r="A1072" s="288"/>
      <c r="B1072" s="288"/>
      <c r="C1072" s="105"/>
      <c r="D1072" s="105"/>
      <c r="E1072" s="301"/>
      <c r="F1072" s="301"/>
    </row>
    <row r="1073" spans="1:6" s="100" customFormat="1" x14ac:dyDescent="0.2">
      <c r="A1073" s="288"/>
      <c r="B1073" s="288"/>
      <c r="C1073" s="105"/>
      <c r="D1073" s="105"/>
      <c r="E1073" s="301"/>
      <c r="F1073" s="301"/>
    </row>
    <row r="1074" spans="1:6" s="100" customFormat="1" x14ac:dyDescent="0.2">
      <c r="A1074" s="288"/>
      <c r="B1074" s="288"/>
      <c r="C1074" s="105"/>
      <c r="D1074" s="105"/>
      <c r="E1074" s="301"/>
      <c r="F1074" s="301"/>
    </row>
    <row r="1075" spans="1:6" s="100" customFormat="1" x14ac:dyDescent="0.2">
      <c r="A1075" s="288"/>
      <c r="B1075" s="288"/>
      <c r="C1075" s="105"/>
      <c r="D1075" s="105"/>
      <c r="E1075" s="301"/>
      <c r="F1075" s="301"/>
    </row>
    <row r="1076" spans="1:6" s="100" customFormat="1" x14ac:dyDescent="0.2">
      <c r="A1076" s="288"/>
      <c r="B1076" s="288"/>
      <c r="C1076" s="105"/>
      <c r="D1076" s="105"/>
      <c r="E1076" s="301"/>
      <c r="F1076" s="301"/>
    </row>
    <row r="1077" spans="1:6" s="100" customFormat="1" x14ac:dyDescent="0.2">
      <c r="A1077" s="288"/>
      <c r="B1077" s="288"/>
      <c r="C1077" s="105"/>
      <c r="D1077" s="105"/>
      <c r="E1077" s="301"/>
      <c r="F1077" s="301"/>
    </row>
    <row r="1078" spans="1:6" s="107" customFormat="1" x14ac:dyDescent="0.2">
      <c r="A1078" s="288"/>
      <c r="B1078" s="288"/>
      <c r="C1078" s="105"/>
      <c r="D1078" s="105"/>
      <c r="E1078" s="301"/>
      <c r="F1078" s="301"/>
    </row>
    <row r="1079" spans="1:6" s="107" customFormat="1" x14ac:dyDescent="0.2">
      <c r="A1079" s="288"/>
      <c r="B1079" s="288"/>
      <c r="C1079" s="105"/>
      <c r="D1079" s="105"/>
      <c r="E1079" s="301"/>
      <c r="F1079" s="301"/>
    </row>
    <row r="1080" spans="1:6" s="107" customFormat="1" x14ac:dyDescent="0.2">
      <c r="A1080" s="288"/>
      <c r="B1080" s="288"/>
      <c r="C1080" s="105"/>
      <c r="D1080" s="105"/>
      <c r="E1080" s="301"/>
      <c r="F1080" s="301"/>
    </row>
    <row r="1081" spans="1:6" s="107" customFormat="1" x14ac:dyDescent="0.2">
      <c r="A1081" s="288"/>
      <c r="B1081" s="288"/>
      <c r="C1081" s="105"/>
      <c r="D1081" s="105"/>
      <c r="E1081" s="301"/>
      <c r="F1081" s="301"/>
    </row>
    <row r="1082" spans="1:6" s="107" customFormat="1" x14ac:dyDescent="0.2">
      <c r="A1082" s="288"/>
      <c r="B1082" s="288"/>
      <c r="C1082" s="105"/>
      <c r="D1082" s="105"/>
      <c r="E1082" s="301"/>
      <c r="F1082" s="301"/>
    </row>
    <row r="1083" spans="1:6" s="107" customFormat="1" x14ac:dyDescent="0.2">
      <c r="A1083" s="288"/>
      <c r="B1083" s="288"/>
      <c r="C1083" s="105"/>
      <c r="D1083" s="105"/>
      <c r="E1083" s="301"/>
      <c r="F1083" s="301"/>
    </row>
    <row r="1084" spans="1:6" s="107" customFormat="1" x14ac:dyDescent="0.2">
      <c r="A1084" s="288"/>
      <c r="B1084" s="288"/>
      <c r="C1084" s="105"/>
      <c r="D1084" s="105"/>
      <c r="E1084" s="301"/>
      <c r="F1084" s="301"/>
    </row>
    <row r="1085" spans="1:6" s="107" customFormat="1" x14ac:dyDescent="0.2">
      <c r="A1085" s="288"/>
      <c r="B1085" s="288"/>
      <c r="C1085" s="105"/>
      <c r="D1085" s="105"/>
      <c r="E1085" s="301"/>
      <c r="F1085" s="301"/>
    </row>
    <row r="1086" spans="1:6" s="107" customFormat="1" x14ac:dyDescent="0.2">
      <c r="A1086" s="288"/>
      <c r="B1086" s="288"/>
      <c r="C1086" s="105"/>
      <c r="D1086" s="105"/>
      <c r="E1086" s="301"/>
      <c r="F1086" s="301"/>
    </row>
    <row r="1087" spans="1:6" s="107" customFormat="1" x14ac:dyDescent="0.2">
      <c r="A1087" s="288"/>
      <c r="B1087" s="288"/>
      <c r="C1087" s="105"/>
      <c r="D1087" s="105"/>
      <c r="E1087" s="301"/>
      <c r="F1087" s="301"/>
    </row>
    <row r="1088" spans="1:6" s="107" customFormat="1" x14ac:dyDescent="0.2">
      <c r="A1088" s="288"/>
      <c r="B1088" s="288"/>
      <c r="C1088" s="105"/>
      <c r="D1088" s="105"/>
      <c r="E1088" s="301"/>
      <c r="F1088" s="301"/>
    </row>
    <row r="1089" spans="1:6" s="107" customFormat="1" x14ac:dyDescent="0.2">
      <c r="A1089" s="288"/>
      <c r="B1089" s="288"/>
      <c r="C1089" s="105"/>
      <c r="D1089" s="105"/>
      <c r="E1089" s="301"/>
      <c r="F1089" s="301"/>
    </row>
    <row r="1090" spans="1:6" s="107" customFormat="1" x14ac:dyDescent="0.2">
      <c r="A1090" s="288"/>
      <c r="B1090" s="288"/>
      <c r="C1090" s="105"/>
      <c r="D1090" s="105"/>
      <c r="E1090" s="301"/>
      <c r="F1090" s="301"/>
    </row>
    <row r="1091" spans="1:6" s="302" customFormat="1" x14ac:dyDescent="0.2">
      <c r="A1091" s="288"/>
      <c r="B1091" s="288"/>
      <c r="C1091" s="105"/>
      <c r="D1091" s="105"/>
      <c r="E1091" s="301"/>
      <c r="F1091" s="301"/>
    </row>
    <row r="1092" spans="1:6" s="106" customFormat="1" x14ac:dyDescent="0.2">
      <c r="A1092" s="288"/>
      <c r="B1092" s="288"/>
      <c r="C1092" s="105"/>
      <c r="D1092" s="105"/>
      <c r="E1092" s="301"/>
      <c r="F1092" s="301"/>
    </row>
    <row r="1093" spans="1:6" s="107" customFormat="1" x14ac:dyDescent="0.2">
      <c r="A1093" s="288"/>
      <c r="B1093" s="288"/>
      <c r="C1093" s="105"/>
      <c r="D1093" s="105"/>
      <c r="E1093" s="301"/>
      <c r="F1093" s="301"/>
    </row>
    <row r="1094" spans="1:6" s="107" customFormat="1" x14ac:dyDescent="0.2">
      <c r="A1094" s="288"/>
      <c r="B1094" s="288"/>
      <c r="C1094" s="105"/>
      <c r="D1094" s="105"/>
      <c r="E1094" s="301"/>
      <c r="F1094" s="301"/>
    </row>
    <row r="1095" spans="1:6" s="107" customFormat="1" x14ac:dyDescent="0.2">
      <c r="A1095" s="288"/>
      <c r="B1095" s="288"/>
      <c r="C1095" s="105"/>
      <c r="D1095" s="105"/>
      <c r="E1095" s="301"/>
      <c r="F1095" s="301"/>
    </row>
    <row r="1096" spans="1:6" s="107" customFormat="1" x14ac:dyDescent="0.2">
      <c r="A1096" s="288"/>
      <c r="B1096" s="288"/>
      <c r="C1096" s="105"/>
      <c r="D1096" s="105"/>
      <c r="E1096" s="301"/>
      <c r="F1096" s="301"/>
    </row>
    <row r="1097" spans="1:6" s="106" customFormat="1" x14ac:dyDescent="0.2">
      <c r="A1097" s="288"/>
      <c r="B1097" s="288"/>
      <c r="C1097" s="105"/>
      <c r="D1097" s="105"/>
      <c r="E1097" s="301"/>
      <c r="F1097" s="301"/>
    </row>
    <row r="1098" spans="1:6" s="107" customFormat="1" x14ac:dyDescent="0.2">
      <c r="A1098" s="288"/>
      <c r="B1098" s="288"/>
      <c r="C1098" s="105"/>
      <c r="D1098" s="105"/>
      <c r="E1098" s="301"/>
      <c r="F1098" s="301"/>
    </row>
    <row r="1099" spans="1:6" s="107" customFormat="1" x14ac:dyDescent="0.2">
      <c r="A1099" s="288"/>
      <c r="B1099" s="288"/>
      <c r="C1099" s="105"/>
      <c r="D1099" s="105"/>
      <c r="E1099" s="301"/>
      <c r="F1099" s="301"/>
    </row>
    <row r="1100" spans="1:6" s="107" customFormat="1" x14ac:dyDescent="0.2">
      <c r="A1100" s="288"/>
      <c r="B1100" s="288"/>
      <c r="C1100" s="105"/>
      <c r="D1100" s="105"/>
      <c r="E1100" s="301"/>
      <c r="F1100" s="301"/>
    </row>
    <row r="1101" spans="1:6" s="107" customFormat="1" x14ac:dyDescent="0.2">
      <c r="A1101" s="288"/>
      <c r="B1101" s="288"/>
      <c r="C1101" s="105"/>
      <c r="D1101" s="105"/>
      <c r="E1101" s="301"/>
      <c r="F1101" s="301"/>
    </row>
    <row r="1102" spans="1:6" s="107" customFormat="1" x14ac:dyDescent="0.2">
      <c r="A1102" s="288"/>
      <c r="B1102" s="288"/>
      <c r="C1102" s="105"/>
      <c r="D1102" s="105"/>
      <c r="E1102" s="301"/>
      <c r="F1102" s="301"/>
    </row>
    <row r="1103" spans="1:6" s="107" customFormat="1" x14ac:dyDescent="0.2">
      <c r="A1103" s="288"/>
      <c r="B1103" s="288"/>
      <c r="C1103" s="105"/>
      <c r="D1103" s="105"/>
      <c r="E1103" s="301"/>
      <c r="F1103" s="301"/>
    </row>
    <row r="1104" spans="1:6" s="107" customFormat="1" x14ac:dyDescent="0.2">
      <c r="A1104" s="288"/>
      <c r="B1104" s="288"/>
      <c r="C1104" s="105"/>
      <c r="D1104" s="105"/>
      <c r="E1104" s="301"/>
      <c r="F1104" s="301"/>
    </row>
    <row r="1105" spans="1:6" s="107" customFormat="1" x14ac:dyDescent="0.2">
      <c r="A1105" s="288"/>
      <c r="B1105" s="288"/>
      <c r="C1105" s="105"/>
      <c r="D1105" s="105"/>
      <c r="E1105" s="301"/>
      <c r="F1105" s="301"/>
    </row>
    <row r="1106" spans="1:6" s="106" customFormat="1" x14ac:dyDescent="0.2">
      <c r="A1106" s="288"/>
      <c r="B1106" s="288"/>
      <c r="C1106" s="105"/>
      <c r="D1106" s="105"/>
      <c r="E1106" s="301"/>
      <c r="F1106" s="301"/>
    </row>
    <row r="1107" spans="1:6" s="107" customFormat="1" x14ac:dyDescent="0.2">
      <c r="A1107" s="288"/>
      <c r="B1107" s="288"/>
      <c r="C1107" s="105"/>
      <c r="D1107" s="105"/>
      <c r="E1107" s="301"/>
      <c r="F1107" s="301"/>
    </row>
    <row r="1108" spans="1:6" s="107" customFormat="1" x14ac:dyDescent="0.2">
      <c r="A1108" s="288"/>
      <c r="B1108" s="288"/>
      <c r="C1108" s="105"/>
      <c r="D1108" s="105"/>
      <c r="E1108" s="301"/>
      <c r="F1108" s="301"/>
    </row>
    <row r="1109" spans="1:6" s="100" customFormat="1" x14ac:dyDescent="0.2">
      <c r="A1109" s="288"/>
      <c r="B1109" s="288"/>
      <c r="C1109" s="105"/>
      <c r="D1109" s="105"/>
      <c r="E1109" s="301"/>
      <c r="F1109" s="301"/>
    </row>
    <row r="1110" spans="1:6" s="100" customFormat="1" x14ac:dyDescent="0.2">
      <c r="A1110" s="288"/>
      <c r="B1110" s="288"/>
      <c r="C1110" s="105"/>
      <c r="D1110" s="105"/>
      <c r="E1110" s="301"/>
      <c r="F1110" s="301"/>
    </row>
    <row r="1111" spans="1:6" s="100" customFormat="1" x14ac:dyDescent="0.2">
      <c r="A1111" s="288"/>
      <c r="B1111" s="288"/>
      <c r="C1111" s="105"/>
      <c r="D1111" s="105"/>
      <c r="E1111" s="301"/>
      <c r="F1111" s="301"/>
    </row>
    <row r="1112" spans="1:6" s="100" customFormat="1" x14ac:dyDescent="0.2">
      <c r="A1112" s="288"/>
      <c r="B1112" s="288"/>
      <c r="C1112" s="105"/>
      <c r="D1112" s="105"/>
      <c r="E1112" s="301"/>
      <c r="F1112" s="301"/>
    </row>
    <row r="1113" spans="1:6" s="100" customFormat="1" x14ac:dyDescent="0.2">
      <c r="A1113" s="288"/>
      <c r="B1113" s="288"/>
      <c r="C1113" s="105"/>
      <c r="D1113" s="105"/>
      <c r="E1113" s="301"/>
      <c r="F1113" s="301"/>
    </row>
    <row r="1114" spans="1:6" s="100" customFormat="1" x14ac:dyDescent="0.2">
      <c r="A1114" s="288"/>
      <c r="B1114" s="288"/>
      <c r="C1114" s="105"/>
      <c r="D1114" s="105"/>
      <c r="E1114" s="301"/>
      <c r="F1114" s="301"/>
    </row>
    <row r="1115" spans="1:6" s="100" customFormat="1" x14ac:dyDescent="0.2">
      <c r="A1115" s="288"/>
      <c r="B1115" s="288"/>
      <c r="C1115" s="105"/>
      <c r="D1115" s="105"/>
      <c r="E1115" s="301"/>
      <c r="F1115" s="301"/>
    </row>
    <row r="1116" spans="1:6" s="100" customFormat="1" x14ac:dyDescent="0.2">
      <c r="A1116" s="288"/>
      <c r="B1116" s="288"/>
      <c r="C1116" s="105"/>
      <c r="D1116" s="105"/>
      <c r="E1116" s="301"/>
      <c r="F1116" s="301"/>
    </row>
    <row r="1117" spans="1:6" s="100" customFormat="1" x14ac:dyDescent="0.2">
      <c r="A1117" s="288"/>
      <c r="B1117" s="288"/>
      <c r="C1117" s="105"/>
      <c r="D1117" s="105"/>
      <c r="E1117" s="301"/>
      <c r="F1117" s="301"/>
    </row>
    <row r="1118" spans="1:6" s="100" customFormat="1" x14ac:dyDescent="0.2">
      <c r="A1118" s="288"/>
      <c r="B1118" s="288"/>
      <c r="C1118" s="105"/>
      <c r="D1118" s="105"/>
      <c r="E1118" s="301"/>
      <c r="F1118" s="301"/>
    </row>
    <row r="1119" spans="1:6" s="100" customFormat="1" x14ac:dyDescent="0.2">
      <c r="A1119" s="288"/>
      <c r="B1119" s="288"/>
      <c r="C1119" s="105"/>
      <c r="D1119" s="105"/>
      <c r="E1119" s="301"/>
      <c r="F1119" s="301"/>
    </row>
    <row r="1120" spans="1:6" s="100" customFormat="1" x14ac:dyDescent="0.2">
      <c r="A1120" s="288"/>
      <c r="B1120" s="288"/>
      <c r="C1120" s="105"/>
      <c r="D1120" s="105"/>
      <c r="E1120" s="301"/>
      <c r="F1120" s="301"/>
    </row>
    <row r="1121" spans="1:6" s="100" customFormat="1" x14ac:dyDescent="0.2">
      <c r="A1121" s="288"/>
      <c r="B1121" s="288"/>
      <c r="C1121" s="105"/>
      <c r="D1121" s="105"/>
      <c r="E1121" s="301"/>
      <c r="F1121" s="301"/>
    </row>
    <row r="1122" spans="1:6" s="100" customFormat="1" x14ac:dyDescent="0.2">
      <c r="A1122" s="288"/>
      <c r="B1122" s="288"/>
      <c r="C1122" s="105"/>
      <c r="D1122" s="105"/>
      <c r="E1122" s="301"/>
      <c r="F1122" s="301"/>
    </row>
    <row r="1123" spans="1:6" s="100" customFormat="1" x14ac:dyDescent="0.2">
      <c r="A1123" s="288"/>
      <c r="B1123" s="288"/>
      <c r="C1123" s="105"/>
      <c r="D1123" s="105"/>
      <c r="E1123" s="301"/>
      <c r="F1123" s="301"/>
    </row>
    <row r="1124" spans="1:6" s="100" customFormat="1" x14ac:dyDescent="0.2">
      <c r="A1124" s="288"/>
      <c r="B1124" s="288"/>
      <c r="C1124" s="105"/>
      <c r="D1124" s="105"/>
      <c r="E1124" s="301"/>
      <c r="F1124" s="301"/>
    </row>
    <row r="1125" spans="1:6" s="100" customFormat="1" x14ac:dyDescent="0.2">
      <c r="A1125" s="288"/>
      <c r="B1125" s="288"/>
      <c r="C1125" s="105"/>
      <c r="D1125" s="105"/>
      <c r="E1125" s="301"/>
      <c r="F1125" s="301"/>
    </row>
    <row r="1126" spans="1:6" s="100" customFormat="1" x14ac:dyDescent="0.2">
      <c r="A1126" s="288"/>
      <c r="B1126" s="288"/>
      <c r="C1126" s="105"/>
      <c r="D1126" s="105"/>
      <c r="E1126" s="301"/>
      <c r="F1126" s="301"/>
    </row>
    <row r="1127" spans="1:6" s="100" customFormat="1" x14ac:dyDescent="0.2">
      <c r="A1127" s="288"/>
      <c r="B1127" s="288"/>
      <c r="C1127" s="105"/>
      <c r="D1127" s="105"/>
      <c r="E1127" s="301"/>
      <c r="F1127" s="301"/>
    </row>
    <row r="1128" spans="1:6" s="100" customFormat="1" x14ac:dyDescent="0.2">
      <c r="A1128" s="288"/>
      <c r="B1128" s="288"/>
      <c r="C1128" s="105"/>
      <c r="D1128" s="105"/>
      <c r="E1128" s="301"/>
      <c r="F1128" s="301"/>
    </row>
    <row r="1129" spans="1:6" s="100" customFormat="1" x14ac:dyDescent="0.2">
      <c r="A1129" s="288"/>
      <c r="B1129" s="288"/>
      <c r="C1129" s="105"/>
      <c r="D1129" s="105"/>
      <c r="E1129" s="301"/>
      <c r="F1129" s="301"/>
    </row>
    <row r="1130" spans="1:6" s="100" customFormat="1" x14ac:dyDescent="0.2">
      <c r="A1130" s="288"/>
      <c r="B1130" s="288"/>
      <c r="C1130" s="105"/>
      <c r="D1130" s="105"/>
      <c r="E1130" s="301"/>
      <c r="F1130" s="301"/>
    </row>
    <row r="1131" spans="1:6" s="100" customFormat="1" x14ac:dyDescent="0.2">
      <c r="A1131" s="288"/>
      <c r="B1131" s="288"/>
      <c r="C1131" s="105"/>
      <c r="D1131" s="105"/>
      <c r="E1131" s="301"/>
      <c r="F1131" s="301"/>
    </row>
    <row r="1132" spans="1:6" s="100" customFormat="1" x14ac:dyDescent="0.2">
      <c r="A1132" s="288"/>
      <c r="B1132" s="288"/>
      <c r="C1132" s="105"/>
      <c r="D1132" s="105"/>
      <c r="E1132" s="301"/>
      <c r="F1132" s="301"/>
    </row>
    <row r="1133" spans="1:6" s="100" customFormat="1" x14ac:dyDescent="0.2">
      <c r="A1133" s="288"/>
      <c r="B1133" s="288"/>
      <c r="C1133" s="105"/>
      <c r="D1133" s="105"/>
      <c r="E1133" s="301"/>
      <c r="F1133" s="301"/>
    </row>
    <row r="1134" spans="1:6" s="100" customFormat="1" x14ac:dyDescent="0.2">
      <c r="A1134" s="288"/>
      <c r="B1134" s="288"/>
      <c r="C1134" s="105"/>
      <c r="D1134" s="105"/>
      <c r="E1134" s="301"/>
      <c r="F1134" s="301"/>
    </row>
    <row r="1135" spans="1:6" s="100" customFormat="1" x14ac:dyDescent="0.2">
      <c r="A1135" s="288"/>
      <c r="B1135" s="288"/>
      <c r="C1135" s="105"/>
      <c r="D1135" s="105"/>
      <c r="E1135" s="301"/>
      <c r="F1135" s="301"/>
    </row>
    <row r="1136" spans="1:6" s="100" customFormat="1" x14ac:dyDescent="0.2">
      <c r="A1136" s="288"/>
      <c r="B1136" s="288"/>
      <c r="C1136" s="105"/>
      <c r="D1136" s="105"/>
      <c r="E1136" s="301"/>
      <c r="F1136" s="301"/>
    </row>
    <row r="1137" spans="1:6" s="100" customFormat="1" x14ac:dyDescent="0.2">
      <c r="A1137" s="288"/>
      <c r="B1137" s="288"/>
      <c r="C1137" s="105"/>
      <c r="D1137" s="105"/>
      <c r="E1137" s="301"/>
      <c r="F1137" s="301"/>
    </row>
    <row r="1138" spans="1:6" s="100" customFormat="1" x14ac:dyDescent="0.2">
      <c r="A1138" s="288"/>
      <c r="B1138" s="288"/>
      <c r="C1138" s="105"/>
      <c r="D1138" s="105"/>
      <c r="E1138" s="301"/>
      <c r="F1138" s="301"/>
    </row>
    <row r="1139" spans="1:6" s="100" customFormat="1" x14ac:dyDescent="0.2">
      <c r="A1139" s="288"/>
      <c r="B1139" s="288"/>
      <c r="C1139" s="105"/>
      <c r="D1139" s="105"/>
      <c r="E1139" s="301"/>
      <c r="F1139" s="301"/>
    </row>
    <row r="1140" spans="1:6" s="100" customFormat="1" x14ac:dyDescent="0.2">
      <c r="A1140" s="288"/>
      <c r="B1140" s="288"/>
      <c r="C1140" s="105"/>
      <c r="D1140" s="105"/>
      <c r="E1140" s="301"/>
      <c r="F1140" s="301"/>
    </row>
    <row r="1141" spans="1:6" s="100" customFormat="1" x14ac:dyDescent="0.2">
      <c r="A1141" s="288"/>
      <c r="B1141" s="288"/>
      <c r="C1141" s="105"/>
      <c r="D1141" s="105"/>
      <c r="E1141" s="301"/>
      <c r="F1141" s="301"/>
    </row>
    <row r="1142" spans="1:6" s="100" customFormat="1" x14ac:dyDescent="0.2">
      <c r="A1142" s="288"/>
      <c r="B1142" s="288"/>
      <c r="C1142" s="105"/>
      <c r="D1142" s="105"/>
      <c r="E1142" s="301"/>
      <c r="F1142" s="301"/>
    </row>
    <row r="1143" spans="1:6" s="100" customFormat="1" x14ac:dyDescent="0.2">
      <c r="A1143" s="288"/>
      <c r="B1143" s="288"/>
      <c r="C1143" s="105"/>
      <c r="D1143" s="105"/>
      <c r="E1143" s="301"/>
      <c r="F1143" s="301"/>
    </row>
    <row r="1144" spans="1:6" s="100" customFormat="1" x14ac:dyDescent="0.2">
      <c r="A1144" s="288"/>
      <c r="B1144" s="288"/>
      <c r="C1144" s="105"/>
      <c r="D1144" s="105"/>
      <c r="E1144" s="301"/>
      <c r="F1144" s="301"/>
    </row>
    <row r="1145" spans="1:6" s="100" customFormat="1" x14ac:dyDescent="0.2">
      <c r="A1145" s="288"/>
      <c r="B1145" s="288"/>
      <c r="C1145" s="105"/>
      <c r="D1145" s="105"/>
      <c r="E1145" s="301"/>
      <c r="F1145" s="301"/>
    </row>
    <row r="1146" spans="1:6" s="100" customFormat="1" x14ac:dyDescent="0.2">
      <c r="A1146" s="288"/>
      <c r="B1146" s="288"/>
      <c r="C1146" s="105"/>
      <c r="D1146" s="105"/>
      <c r="E1146" s="301"/>
      <c r="F1146" s="301"/>
    </row>
    <row r="1147" spans="1:6" s="100" customFormat="1" x14ac:dyDescent="0.2">
      <c r="A1147" s="288"/>
      <c r="B1147" s="288"/>
      <c r="C1147" s="105"/>
      <c r="D1147" s="105"/>
      <c r="E1147" s="301"/>
      <c r="F1147" s="301"/>
    </row>
    <row r="1170" spans="1:6" s="100" customFormat="1" x14ac:dyDescent="0.2">
      <c r="A1170" s="288"/>
      <c r="B1170" s="288"/>
      <c r="C1170" s="105"/>
      <c r="D1170" s="105"/>
      <c r="E1170" s="301"/>
      <c r="F1170" s="301"/>
    </row>
    <row r="1188" spans="1:6" s="213" customFormat="1" x14ac:dyDescent="0.2">
      <c r="A1188" s="288"/>
      <c r="B1188" s="288"/>
      <c r="C1188" s="105"/>
      <c r="D1188" s="105"/>
      <c r="E1188" s="301"/>
      <c r="F1188" s="301"/>
    </row>
    <row r="1211" spans="1:6" s="100" customFormat="1" x14ac:dyDescent="0.2">
      <c r="A1211" s="288"/>
      <c r="B1211" s="288"/>
      <c r="C1211" s="105"/>
      <c r="D1211" s="105"/>
      <c r="E1211" s="301"/>
      <c r="F1211" s="301"/>
    </row>
    <row r="1255" spans="1:6" s="100" customFormat="1" x14ac:dyDescent="0.2">
      <c r="A1255" s="288"/>
      <c r="B1255" s="288"/>
      <c r="C1255" s="105"/>
      <c r="D1255" s="105"/>
      <c r="E1255" s="301"/>
      <c r="F1255" s="301"/>
    </row>
    <row r="1299" spans="1:6" s="100" customFormat="1" x14ac:dyDescent="0.2">
      <c r="A1299" s="288"/>
      <c r="B1299" s="288"/>
      <c r="C1299" s="105"/>
      <c r="D1299" s="105"/>
      <c r="E1299" s="301"/>
      <c r="F1299" s="301"/>
    </row>
    <row r="1343" spans="1:6" s="100" customFormat="1" x14ac:dyDescent="0.2">
      <c r="A1343" s="288"/>
      <c r="B1343" s="288"/>
      <c r="C1343" s="105"/>
      <c r="D1343" s="105"/>
      <c r="E1343" s="301"/>
      <c r="F1343" s="301"/>
    </row>
    <row r="1387" spans="1:6" s="100" customFormat="1" x14ac:dyDescent="0.2">
      <c r="A1387" s="288"/>
      <c r="B1387" s="288"/>
      <c r="C1387" s="105"/>
      <c r="D1387" s="105"/>
      <c r="E1387" s="301"/>
      <c r="F1387" s="301"/>
    </row>
    <row r="1394" spans="1:6" s="100" customFormat="1" x14ac:dyDescent="0.2">
      <c r="A1394" s="288"/>
      <c r="B1394" s="288"/>
      <c r="C1394" s="105"/>
      <c r="D1394" s="105"/>
      <c r="E1394" s="301"/>
      <c r="F1394" s="301"/>
    </row>
    <row r="1395" spans="1:6" s="100" customFormat="1" x14ac:dyDescent="0.2">
      <c r="A1395" s="288"/>
      <c r="B1395" s="288"/>
      <c r="C1395" s="105"/>
      <c r="D1395" s="105"/>
      <c r="E1395" s="301"/>
      <c r="F1395" s="301"/>
    </row>
    <row r="1398" spans="1:6" s="100" customFormat="1" x14ac:dyDescent="0.2">
      <c r="A1398" s="288"/>
      <c r="B1398" s="288"/>
      <c r="C1398" s="105"/>
      <c r="D1398" s="105"/>
      <c r="E1398" s="301"/>
      <c r="F1398" s="301"/>
    </row>
    <row r="1399" spans="1:6" s="100" customFormat="1" x14ac:dyDescent="0.2">
      <c r="A1399" s="288"/>
      <c r="B1399" s="288"/>
      <c r="C1399" s="105"/>
      <c r="D1399" s="105"/>
      <c r="E1399" s="301"/>
      <c r="F1399" s="301"/>
    </row>
    <row r="1425" spans="1:6" s="100" customFormat="1" x14ac:dyDescent="0.2">
      <c r="A1425" s="288"/>
      <c r="B1425" s="288"/>
      <c r="C1425" s="105"/>
      <c r="D1425" s="105"/>
      <c r="E1425" s="301"/>
      <c r="F1425" s="301"/>
    </row>
    <row r="1426" spans="1:6" s="100" customFormat="1" x14ac:dyDescent="0.2">
      <c r="A1426" s="288"/>
      <c r="B1426" s="288"/>
      <c r="C1426" s="105"/>
      <c r="D1426" s="105"/>
      <c r="E1426" s="301"/>
      <c r="F1426" s="301"/>
    </row>
    <row r="1443" spans="1:6" s="100" customFormat="1" x14ac:dyDescent="0.2">
      <c r="A1443" s="288"/>
      <c r="B1443" s="288"/>
      <c r="C1443" s="105"/>
      <c r="D1443" s="105"/>
      <c r="E1443" s="301"/>
      <c r="F1443" s="301"/>
    </row>
    <row r="1464" spans="1:6" s="100" customFormat="1" x14ac:dyDescent="0.2">
      <c r="A1464" s="288"/>
      <c r="B1464" s="288"/>
      <c r="C1464" s="105"/>
      <c r="D1464" s="105"/>
      <c r="E1464" s="301"/>
      <c r="F1464" s="301"/>
    </row>
    <row r="1469" spans="1:6" s="100" customFormat="1" x14ac:dyDescent="0.2">
      <c r="A1469" s="288"/>
      <c r="B1469" s="288"/>
      <c r="C1469" s="105"/>
      <c r="D1469" s="105"/>
      <c r="E1469" s="301"/>
      <c r="F1469" s="301"/>
    </row>
    <row r="1480" spans="1:6" s="100" customFormat="1" x14ac:dyDescent="0.2">
      <c r="A1480" s="288"/>
      <c r="B1480" s="288"/>
      <c r="C1480" s="105"/>
      <c r="D1480" s="105"/>
      <c r="E1480" s="301"/>
      <c r="F1480" s="301"/>
    </row>
    <row r="1487" spans="1:6" s="100" customFormat="1" x14ac:dyDescent="0.2">
      <c r="A1487" s="288"/>
      <c r="B1487" s="288"/>
      <c r="C1487" s="105"/>
      <c r="D1487" s="105"/>
      <c r="E1487" s="301"/>
      <c r="F1487" s="301"/>
    </row>
    <row r="1503" spans="1:6" s="100" customFormat="1" x14ac:dyDescent="0.2">
      <c r="A1503" s="288"/>
      <c r="B1503" s="288"/>
      <c r="C1503" s="105"/>
      <c r="D1503" s="105"/>
      <c r="E1503" s="301"/>
      <c r="F1503" s="301"/>
    </row>
    <row r="1513" spans="1:6" s="100" customFormat="1" x14ac:dyDescent="0.2">
      <c r="A1513" s="288"/>
      <c r="B1513" s="288"/>
      <c r="C1513" s="105"/>
      <c r="D1513" s="105"/>
      <c r="E1513" s="301"/>
      <c r="F1513" s="301"/>
    </row>
    <row r="1515" spans="1:6" s="100" customFormat="1" x14ac:dyDescent="0.2">
      <c r="A1515" s="288"/>
      <c r="B1515" s="288"/>
      <c r="C1515" s="105"/>
      <c r="D1515" s="105"/>
      <c r="E1515" s="301"/>
      <c r="F1515" s="301"/>
    </row>
    <row r="1516" spans="1:6" s="100" customFormat="1" x14ac:dyDescent="0.2">
      <c r="A1516" s="288"/>
      <c r="B1516" s="288"/>
      <c r="C1516" s="105"/>
      <c r="D1516" s="105"/>
      <c r="E1516" s="301"/>
      <c r="F1516" s="301"/>
    </row>
    <row r="1591" spans="1:6" s="100" customFormat="1" x14ac:dyDescent="0.2">
      <c r="A1591" s="288"/>
      <c r="B1591" s="288"/>
      <c r="C1591" s="105"/>
      <c r="D1591" s="105"/>
      <c r="E1591" s="301"/>
      <c r="F1591" s="301"/>
    </row>
    <row r="2504" spans="1:6" s="100" customFormat="1" x14ac:dyDescent="0.2">
      <c r="A2504" s="288"/>
      <c r="B2504" s="288"/>
      <c r="C2504" s="105"/>
      <c r="D2504" s="105"/>
      <c r="E2504" s="301"/>
      <c r="F2504" s="301"/>
    </row>
    <row r="2505" spans="1:6" s="100" customFormat="1" x14ac:dyDescent="0.2">
      <c r="A2505" s="288"/>
      <c r="B2505" s="288"/>
      <c r="C2505" s="105"/>
      <c r="D2505" s="105"/>
      <c r="E2505" s="301"/>
      <c r="F2505" s="301"/>
    </row>
    <row r="2506" spans="1:6" s="100" customFormat="1" x14ac:dyDescent="0.2">
      <c r="A2506" s="288"/>
      <c r="B2506" s="288"/>
      <c r="C2506" s="105"/>
      <c r="D2506" s="105"/>
      <c r="E2506" s="301"/>
      <c r="F2506" s="301"/>
    </row>
    <row r="2507" spans="1:6" s="100" customFormat="1" x14ac:dyDescent="0.2">
      <c r="A2507" s="288"/>
      <c r="B2507" s="288"/>
      <c r="C2507" s="105"/>
      <c r="D2507" s="105"/>
      <c r="E2507" s="301"/>
      <c r="F2507" s="301"/>
    </row>
    <row r="2508" spans="1:6" s="100" customFormat="1" x14ac:dyDescent="0.2">
      <c r="A2508" s="288"/>
      <c r="B2508" s="288"/>
      <c r="C2508" s="105"/>
      <c r="D2508" s="105"/>
      <c r="E2508" s="301"/>
      <c r="F2508" s="301"/>
    </row>
    <row r="2509" spans="1:6" s="100" customFormat="1" x14ac:dyDescent="0.2">
      <c r="A2509" s="288"/>
      <c r="B2509" s="288"/>
      <c r="C2509" s="105"/>
      <c r="D2509" s="105"/>
      <c r="E2509" s="301"/>
      <c r="F2509" s="301"/>
    </row>
    <row r="2510" spans="1:6" s="100" customFormat="1" x14ac:dyDescent="0.2">
      <c r="A2510" s="288"/>
      <c r="B2510" s="288"/>
      <c r="C2510" s="105"/>
      <c r="D2510" s="105"/>
      <c r="E2510" s="301"/>
      <c r="F2510" s="301"/>
    </row>
    <row r="2511" spans="1:6" s="100" customFormat="1" x14ac:dyDescent="0.2">
      <c r="A2511" s="288"/>
      <c r="B2511" s="288"/>
      <c r="C2511" s="105"/>
      <c r="D2511" s="105"/>
      <c r="E2511" s="301"/>
      <c r="F2511" s="301"/>
    </row>
    <row r="2512" spans="1:6" s="100" customFormat="1" x14ac:dyDescent="0.2">
      <c r="A2512" s="288"/>
      <c r="B2512" s="288"/>
      <c r="C2512" s="105"/>
      <c r="D2512" s="105"/>
      <c r="E2512" s="301"/>
      <c r="F2512" s="301"/>
    </row>
    <row r="2513" spans="1:6" s="100" customFormat="1" x14ac:dyDescent="0.2">
      <c r="A2513" s="288"/>
      <c r="B2513" s="288"/>
      <c r="C2513" s="105"/>
      <c r="D2513" s="105"/>
      <c r="E2513" s="301"/>
      <c r="F2513" s="301"/>
    </row>
    <row r="2514" spans="1:6" s="100" customFormat="1" x14ac:dyDescent="0.2">
      <c r="A2514" s="288"/>
      <c r="B2514" s="288"/>
      <c r="C2514" s="105"/>
      <c r="D2514" s="105"/>
      <c r="E2514" s="301"/>
      <c r="F2514" s="301"/>
    </row>
    <row r="2515" spans="1:6" s="100" customFormat="1" x14ac:dyDescent="0.2">
      <c r="A2515" s="288"/>
      <c r="B2515" s="288"/>
      <c r="C2515" s="105"/>
      <c r="D2515" s="105"/>
      <c r="E2515" s="301"/>
      <c r="F2515" s="301"/>
    </row>
    <row r="2516" spans="1:6" s="100" customFormat="1" x14ac:dyDescent="0.2">
      <c r="A2516" s="288"/>
      <c r="B2516" s="288"/>
      <c r="C2516" s="105"/>
      <c r="D2516" s="105"/>
      <c r="E2516" s="301"/>
      <c r="F2516" s="301"/>
    </row>
    <row r="2517" spans="1:6" s="100" customFormat="1" x14ac:dyDescent="0.2">
      <c r="A2517" s="288"/>
      <c r="B2517" s="288"/>
      <c r="C2517" s="105"/>
      <c r="D2517" s="105"/>
      <c r="E2517" s="301"/>
      <c r="F2517" s="301"/>
    </row>
    <row r="2518" spans="1:6" s="100" customFormat="1" x14ac:dyDescent="0.2">
      <c r="A2518" s="288"/>
      <c r="B2518" s="288"/>
      <c r="C2518" s="105"/>
      <c r="D2518" s="105"/>
      <c r="E2518" s="301"/>
      <c r="F2518" s="301"/>
    </row>
    <row r="2519" spans="1:6" s="100" customFormat="1" x14ac:dyDescent="0.2">
      <c r="A2519" s="288"/>
      <c r="B2519" s="288"/>
      <c r="C2519" s="105"/>
      <c r="D2519" s="105"/>
      <c r="E2519" s="301"/>
      <c r="F2519" s="301"/>
    </row>
    <row r="2520" spans="1:6" s="100" customFormat="1" x14ac:dyDescent="0.2">
      <c r="A2520" s="288"/>
      <c r="B2520" s="288"/>
      <c r="C2520" s="105"/>
      <c r="D2520" s="105"/>
      <c r="E2520" s="301"/>
      <c r="F2520" s="301"/>
    </row>
    <row r="2521" spans="1:6" s="100" customFormat="1" x14ac:dyDescent="0.2">
      <c r="A2521" s="288"/>
      <c r="B2521" s="288"/>
      <c r="C2521" s="105"/>
      <c r="D2521" s="105"/>
      <c r="E2521" s="301"/>
      <c r="F2521" s="301"/>
    </row>
    <row r="2522" spans="1:6" s="100" customFormat="1" x14ac:dyDescent="0.2">
      <c r="A2522" s="288"/>
      <c r="B2522" s="288"/>
      <c r="C2522" s="105"/>
      <c r="D2522" s="105"/>
      <c r="E2522" s="301"/>
      <c r="F2522" s="301"/>
    </row>
    <row r="2523" spans="1:6" s="100" customFormat="1" x14ac:dyDescent="0.2">
      <c r="A2523" s="288"/>
      <c r="B2523" s="288"/>
      <c r="C2523" s="105"/>
      <c r="D2523" s="105"/>
      <c r="E2523" s="301"/>
      <c r="F2523" s="301"/>
    </row>
    <row r="2524" spans="1:6" s="100" customFormat="1" x14ac:dyDescent="0.2">
      <c r="A2524" s="288"/>
      <c r="B2524" s="288"/>
      <c r="C2524" s="105"/>
      <c r="D2524" s="105"/>
      <c r="E2524" s="301"/>
      <c r="F2524" s="301"/>
    </row>
    <row r="2525" spans="1:6" s="100" customFormat="1" x14ac:dyDescent="0.2">
      <c r="A2525" s="288"/>
      <c r="B2525" s="288"/>
      <c r="C2525" s="105"/>
      <c r="D2525" s="105"/>
      <c r="E2525" s="301"/>
      <c r="F2525" s="301"/>
    </row>
    <row r="2526" spans="1:6" s="100" customFormat="1" x14ac:dyDescent="0.2">
      <c r="A2526" s="288"/>
      <c r="B2526" s="288"/>
      <c r="C2526" s="105"/>
      <c r="D2526" s="105"/>
      <c r="E2526" s="301"/>
      <c r="F2526" s="301"/>
    </row>
    <row r="2527" spans="1:6" s="100" customFormat="1" x14ac:dyDescent="0.2">
      <c r="A2527" s="288"/>
      <c r="B2527" s="288"/>
      <c r="C2527" s="105"/>
      <c r="D2527" s="105"/>
      <c r="E2527" s="301"/>
      <c r="F2527" s="301"/>
    </row>
    <row r="2528" spans="1:6" s="100" customFormat="1" x14ac:dyDescent="0.2">
      <c r="A2528" s="288"/>
      <c r="B2528" s="288"/>
      <c r="C2528" s="105"/>
      <c r="D2528" s="105"/>
      <c r="E2528" s="301"/>
      <c r="F2528" s="301"/>
    </row>
    <row r="2529" spans="1:6" s="100" customFormat="1" x14ac:dyDescent="0.2">
      <c r="A2529" s="288"/>
      <c r="B2529" s="288"/>
      <c r="C2529" s="105"/>
      <c r="D2529" s="105"/>
      <c r="E2529" s="301"/>
      <c r="F2529" s="301"/>
    </row>
    <row r="2530" spans="1:6" s="100" customFormat="1" x14ac:dyDescent="0.2">
      <c r="A2530" s="288"/>
      <c r="B2530" s="288"/>
      <c r="C2530" s="105"/>
      <c r="D2530" s="105"/>
      <c r="E2530" s="301"/>
      <c r="F2530" s="301"/>
    </row>
    <row r="2531" spans="1:6" s="100" customFormat="1" x14ac:dyDescent="0.2">
      <c r="A2531" s="288"/>
      <c r="B2531" s="288"/>
      <c r="C2531" s="105"/>
      <c r="D2531" s="105"/>
      <c r="E2531" s="301"/>
      <c r="F2531" s="301"/>
    </row>
    <row r="2532" spans="1:6" s="100" customFormat="1" x14ac:dyDescent="0.2">
      <c r="A2532" s="288"/>
      <c r="B2532" s="288"/>
      <c r="C2532" s="105"/>
      <c r="D2532" s="105"/>
      <c r="E2532" s="301"/>
      <c r="F2532" s="301"/>
    </row>
    <row r="2533" spans="1:6" s="100" customFormat="1" x14ac:dyDescent="0.2">
      <c r="A2533" s="288"/>
      <c r="B2533" s="288"/>
      <c r="C2533" s="105"/>
      <c r="D2533" s="105"/>
      <c r="E2533" s="301"/>
      <c r="F2533" s="301"/>
    </row>
    <row r="2534" spans="1:6" s="100" customFormat="1" x14ac:dyDescent="0.2">
      <c r="A2534" s="288"/>
      <c r="B2534" s="288"/>
      <c r="C2534" s="105"/>
      <c r="D2534" s="105"/>
      <c r="E2534" s="301"/>
      <c r="F2534" s="301"/>
    </row>
    <row r="2535" spans="1:6" s="100" customFormat="1" x14ac:dyDescent="0.2">
      <c r="A2535" s="288"/>
      <c r="B2535" s="288"/>
      <c r="C2535" s="105"/>
      <c r="D2535" s="105"/>
      <c r="E2535" s="301"/>
      <c r="F2535" s="301"/>
    </row>
    <row r="2536" spans="1:6" s="100" customFormat="1" x14ac:dyDescent="0.2">
      <c r="A2536" s="288"/>
      <c r="B2536" s="288"/>
      <c r="C2536" s="105"/>
      <c r="D2536" s="105"/>
      <c r="E2536" s="301"/>
      <c r="F2536" s="301"/>
    </row>
    <row r="2537" spans="1:6" s="100" customFormat="1" x14ac:dyDescent="0.2">
      <c r="A2537" s="288"/>
      <c r="B2537" s="288"/>
      <c r="C2537" s="105"/>
      <c r="D2537" s="105"/>
      <c r="E2537" s="301"/>
      <c r="F2537" s="301"/>
    </row>
    <row r="2538" spans="1:6" s="100" customFormat="1" x14ac:dyDescent="0.2">
      <c r="A2538" s="288"/>
      <c r="B2538" s="288"/>
      <c r="C2538" s="105"/>
      <c r="D2538" s="105"/>
      <c r="E2538" s="301"/>
      <c r="F2538" s="301"/>
    </row>
    <row r="2539" spans="1:6" s="100" customFormat="1" x14ac:dyDescent="0.2">
      <c r="A2539" s="288"/>
      <c r="B2539" s="288"/>
      <c r="C2539" s="105"/>
      <c r="D2539" s="105"/>
      <c r="E2539" s="301"/>
      <c r="F2539" s="301"/>
    </row>
    <row r="2540" spans="1:6" s="100" customFormat="1" x14ac:dyDescent="0.2">
      <c r="A2540" s="288"/>
      <c r="B2540" s="288"/>
      <c r="C2540" s="105"/>
      <c r="D2540" s="105"/>
      <c r="E2540" s="301"/>
      <c r="F2540" s="301"/>
    </row>
    <row r="2541" spans="1:6" s="100" customFormat="1" x14ac:dyDescent="0.2">
      <c r="A2541" s="288"/>
      <c r="B2541" s="288"/>
      <c r="C2541" s="105"/>
      <c r="D2541" s="105"/>
      <c r="E2541" s="301"/>
      <c r="F2541" s="301"/>
    </row>
    <row r="2542" spans="1:6" s="100" customFormat="1" x14ac:dyDescent="0.2">
      <c r="A2542" s="288"/>
      <c r="B2542" s="288"/>
      <c r="C2542" s="105"/>
      <c r="D2542" s="105"/>
      <c r="E2542" s="301"/>
      <c r="F2542" s="301"/>
    </row>
    <row r="2543" spans="1:6" s="100" customFormat="1" x14ac:dyDescent="0.2">
      <c r="A2543" s="288"/>
      <c r="B2543" s="288"/>
      <c r="C2543" s="105"/>
      <c r="D2543" s="105"/>
      <c r="E2543" s="301"/>
      <c r="F2543" s="301"/>
    </row>
    <row r="2544" spans="1:6" s="100" customFormat="1" x14ac:dyDescent="0.2">
      <c r="A2544" s="288"/>
      <c r="B2544" s="288"/>
      <c r="C2544" s="105"/>
      <c r="D2544" s="105"/>
      <c r="E2544" s="301"/>
      <c r="F2544" s="301"/>
    </row>
    <row r="2545" spans="1:6" s="100" customFormat="1" x14ac:dyDescent="0.2">
      <c r="A2545" s="288"/>
      <c r="B2545" s="288"/>
      <c r="C2545" s="105"/>
      <c r="D2545" s="105"/>
      <c r="E2545" s="301"/>
      <c r="F2545" s="301"/>
    </row>
    <row r="2546" spans="1:6" s="100" customFormat="1" x14ac:dyDescent="0.2">
      <c r="A2546" s="288"/>
      <c r="B2546" s="288"/>
      <c r="C2546" s="105"/>
      <c r="D2546" s="105"/>
      <c r="E2546" s="301"/>
      <c r="F2546" s="301"/>
    </row>
    <row r="2547" spans="1:6" s="100" customFormat="1" x14ac:dyDescent="0.2">
      <c r="A2547" s="288"/>
      <c r="B2547" s="288"/>
      <c r="C2547" s="105"/>
      <c r="D2547" s="105"/>
      <c r="E2547" s="301"/>
      <c r="F2547" s="301"/>
    </row>
    <row r="2548" spans="1:6" s="100" customFormat="1" x14ac:dyDescent="0.2">
      <c r="A2548" s="288"/>
      <c r="B2548" s="288"/>
      <c r="C2548" s="105"/>
      <c r="D2548" s="105"/>
      <c r="E2548" s="301"/>
      <c r="F2548" s="301"/>
    </row>
    <row r="2549" spans="1:6" s="100" customFormat="1" x14ac:dyDescent="0.2">
      <c r="A2549" s="288"/>
      <c r="B2549" s="288"/>
      <c r="C2549" s="105"/>
      <c r="D2549" s="105"/>
      <c r="E2549" s="301"/>
      <c r="F2549" s="301"/>
    </row>
    <row r="2550" spans="1:6" s="100" customFormat="1" x14ac:dyDescent="0.2">
      <c r="A2550" s="288"/>
      <c r="B2550" s="288"/>
      <c r="C2550" s="105"/>
      <c r="D2550" s="105"/>
      <c r="E2550" s="301"/>
      <c r="F2550" s="301"/>
    </row>
    <row r="2551" spans="1:6" s="100" customFormat="1" x14ac:dyDescent="0.2">
      <c r="A2551" s="288"/>
      <c r="B2551" s="288"/>
      <c r="C2551" s="105"/>
      <c r="D2551" s="105"/>
      <c r="E2551" s="301"/>
      <c r="F2551" s="301"/>
    </row>
    <row r="2552" spans="1:6" s="100" customFormat="1" x14ac:dyDescent="0.2">
      <c r="A2552" s="288"/>
      <c r="B2552" s="288"/>
      <c r="C2552" s="105"/>
      <c r="D2552" s="105"/>
      <c r="E2552" s="301"/>
      <c r="F2552" s="301"/>
    </row>
    <row r="2553" spans="1:6" s="100" customFormat="1" x14ac:dyDescent="0.2">
      <c r="A2553" s="288"/>
      <c r="B2553" s="288"/>
      <c r="C2553" s="105"/>
      <c r="D2553" s="105"/>
      <c r="E2553" s="301"/>
      <c r="F2553" s="301"/>
    </row>
    <row r="2554" spans="1:6" s="100" customFormat="1" x14ac:dyDescent="0.2">
      <c r="A2554" s="288"/>
      <c r="B2554" s="288"/>
      <c r="C2554" s="105"/>
      <c r="D2554" s="105"/>
      <c r="E2554" s="301"/>
      <c r="F2554" s="301"/>
    </row>
    <row r="2555" spans="1:6" s="100" customFormat="1" x14ac:dyDescent="0.2">
      <c r="A2555" s="288"/>
      <c r="B2555" s="288"/>
      <c r="C2555" s="105"/>
      <c r="D2555" s="105"/>
      <c r="E2555" s="301"/>
      <c r="F2555" s="301"/>
    </row>
    <row r="2556" spans="1:6" s="100" customFormat="1" x14ac:dyDescent="0.2">
      <c r="A2556" s="288"/>
      <c r="B2556" s="288"/>
      <c r="C2556" s="105"/>
      <c r="D2556" s="105"/>
      <c r="E2556" s="301"/>
      <c r="F2556" s="301"/>
    </row>
    <row r="2557" spans="1:6" s="100" customFormat="1" x14ac:dyDescent="0.2">
      <c r="A2557" s="288"/>
      <c r="B2557" s="288"/>
      <c r="C2557" s="105"/>
      <c r="D2557" s="105"/>
      <c r="E2557" s="301"/>
      <c r="F2557" s="301"/>
    </row>
    <row r="2558" spans="1:6" s="100" customFormat="1" x14ac:dyDescent="0.2">
      <c r="A2558" s="288"/>
      <c r="B2558" s="288"/>
      <c r="C2558" s="105"/>
      <c r="D2558" s="105"/>
      <c r="E2558" s="301"/>
      <c r="F2558" s="301"/>
    </row>
    <row r="2559" spans="1:6" s="100" customFormat="1" x14ac:dyDescent="0.2">
      <c r="A2559" s="288"/>
      <c r="B2559" s="288"/>
      <c r="C2559" s="105"/>
      <c r="D2559" s="105"/>
      <c r="E2559" s="301"/>
      <c r="F2559" s="301"/>
    </row>
  </sheetData>
  <autoFilter ref="A6:F887"/>
  <mergeCells count="3">
    <mergeCell ref="A5:F5"/>
    <mergeCell ref="A1:F1"/>
    <mergeCell ref="A3:F3"/>
  </mergeCells>
  <printOptions horizontalCentered="1"/>
  <pageMargins left="0.15748031496062992" right="0.15748031496062992" top="0.15748031496062992" bottom="0.23622047244094491" header="0.15748031496062992" footer="0.15748031496062992"/>
  <pageSetup scale="86" orientation="portrait" r:id="rId1"/>
  <headerFooter alignWithMargins="0">
    <oddFooter>&amp;C&amp;6Página &amp;P de &amp;N</oddFooter>
  </headerFooter>
  <rowBreaks count="22" manualBreakCount="22">
    <brk id="45" max="5" man="1"/>
    <brk id="82" max="5" man="1"/>
    <brk id="108" max="5" man="1"/>
    <brk id="164" max="5" man="1"/>
    <brk id="199" max="5" man="1"/>
    <brk id="232" max="5" man="1"/>
    <brk id="272" max="5" man="1"/>
    <brk id="321" max="5" man="1"/>
    <brk id="365" max="5" man="1"/>
    <brk id="420" max="5" man="1"/>
    <brk id="474" max="5" man="1"/>
    <brk id="531" max="5" man="1"/>
    <brk id="575" max="5" man="1"/>
    <brk id="586" max="5" man="1"/>
    <brk id="608" max="5" man="1"/>
    <brk id="649" max="5" man="1"/>
    <brk id="690" max="5" man="1"/>
    <brk id="730" max="5" man="1"/>
    <brk id="769" max="5" man="1"/>
    <brk id="800" max="5" man="1"/>
    <brk id="833" max="5" man="1"/>
    <brk id="876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</vt:lpstr>
      <vt:lpstr>'PRESUPUESTO '!Área_de_impresión</vt:lpstr>
      <vt:lpstr>'PRESUPUESTO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Claudia Sofía De León Rosario</cp:lastModifiedBy>
  <cp:lastPrinted>2019-11-22T20:53:05Z</cp:lastPrinted>
  <dcterms:created xsi:type="dcterms:W3CDTF">2019-07-04T22:27:31Z</dcterms:created>
  <dcterms:modified xsi:type="dcterms:W3CDTF">2019-11-25T20:10:03Z</dcterms:modified>
</cp:coreProperties>
</file>