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min.candelario\Desktop\SORTEO DE OBRA 0001\"/>
    </mc:Choice>
  </mc:AlternateContent>
  <bookViews>
    <workbookView xWindow="0" yWindow="0" windowWidth="20490" windowHeight="7755"/>
  </bookViews>
  <sheets>
    <sheet name="AC. LOS LIMONES " sheetId="3" r:id="rId1"/>
  </sheets>
  <externalReferences>
    <externalReference r:id="rId2"/>
  </externalReferences>
  <definedNames>
    <definedName name="_xlnm.Print_Area" localSheetId="0">'AC. LOS LIMONES '!$A$1:$F$135</definedName>
    <definedName name="INSUMO_1">'[1]AC. LOS LIMONES ACERO '!$D$2</definedName>
    <definedName name="_xlnm.Print_Titles" localSheetId="0">'AC. LOS LIMONES '!$1:$9</definedName>
  </definedNames>
  <calcPr calcId="152511" iterateDelta="0.01"/>
</workbook>
</file>

<file path=xl/calcChain.xml><?xml version="1.0" encoding="utf-8"?>
<calcChain xmlns="http://schemas.openxmlformats.org/spreadsheetml/2006/main">
  <c r="F109" i="3" l="1"/>
  <c r="F108" i="3"/>
  <c r="F107" i="3"/>
  <c r="F106" i="3"/>
  <c r="F110" i="3" l="1"/>
  <c r="F17" i="3"/>
  <c r="F20" i="3" l="1"/>
  <c r="F19" i="3"/>
  <c r="F18" i="3"/>
  <c r="F114" i="3" l="1"/>
  <c r="F113" i="3"/>
  <c r="F102" i="3"/>
  <c r="F103" i="3" s="1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0" i="3"/>
  <c r="F79" i="3"/>
  <c r="F76" i="3"/>
  <c r="F75" i="3"/>
  <c r="F72" i="3"/>
  <c r="F71" i="3"/>
  <c r="F68" i="3"/>
  <c r="F67" i="3"/>
  <c r="F66" i="3"/>
  <c r="F65" i="3"/>
  <c r="F62" i="3"/>
  <c r="F57" i="3"/>
  <c r="F55" i="3"/>
  <c r="F54" i="3"/>
  <c r="F53" i="3"/>
  <c r="F52" i="3"/>
  <c r="F51" i="3"/>
  <c r="F50" i="3"/>
  <c r="F49" i="3"/>
  <c r="F48" i="3"/>
  <c r="F45" i="3"/>
  <c r="F43" i="3"/>
  <c r="F42" i="3"/>
  <c r="F41" i="3"/>
  <c r="F40" i="3"/>
  <c r="F39" i="3"/>
  <c r="F38" i="3"/>
  <c r="F35" i="3"/>
  <c r="F34" i="3"/>
  <c r="F31" i="3"/>
  <c r="F30" i="3"/>
  <c r="F27" i="3"/>
  <c r="F26" i="3"/>
  <c r="F23" i="3"/>
  <c r="F22" i="3"/>
  <c r="F21" i="3"/>
  <c r="F13" i="3"/>
  <c r="E82" i="3" l="1"/>
  <c r="F115" i="3"/>
  <c r="F58" i="3"/>
  <c r="F82" i="3" l="1"/>
  <c r="F99" i="3" s="1"/>
  <c r="F117" i="3" s="1"/>
  <c r="F118" i="3" l="1"/>
  <c r="F129" i="3" l="1"/>
  <c r="F125" i="3"/>
  <c r="F124" i="3"/>
  <c r="F127" i="3"/>
  <c r="F123" i="3"/>
  <c r="F130" i="3"/>
  <c r="F126" i="3"/>
  <c r="F122" i="3"/>
  <c r="F121" i="3"/>
  <c r="F128" i="3" l="1"/>
  <c r="F131" i="3" s="1"/>
  <c r="F133" i="3" s="1"/>
  <c r="F135" i="3" s="1"/>
</calcChain>
</file>

<file path=xl/sharedStrings.xml><?xml version="1.0" encoding="utf-8"?>
<sst xmlns="http://schemas.openxmlformats.org/spreadsheetml/2006/main" count="188" uniqueCount="114">
  <si>
    <t>INSTITUTO NACIONAL DE AGUAS POTABLES Y ALCANTARILLADOS</t>
  </si>
  <si>
    <t>***INAPA***</t>
  </si>
  <si>
    <t>DIRECCION DE INGENIERIA</t>
  </si>
  <si>
    <t>DEPARTAMENTO DE COSTOS Y PRESUPUESTOS</t>
  </si>
  <si>
    <t>Ubicación :  PROV.  MONTE CRISTI</t>
  </si>
  <si>
    <t>ZONA: I</t>
  </si>
  <si>
    <t>PART.</t>
  </si>
  <si>
    <t>D E S C R I P C I O N</t>
  </si>
  <si>
    <t>CANT.</t>
  </si>
  <si>
    <t>UD</t>
  </si>
  <si>
    <t>P.U. (RD$)</t>
  </si>
  <si>
    <t>Valor (RD$)</t>
  </si>
  <si>
    <t>A</t>
  </si>
  <si>
    <t>LINEA DE IMPULSION  DESDE CISTERNA 600 M3 HASTA DEPOSITO REGULADOR 900 M3</t>
  </si>
  <si>
    <t>REPLANTEO</t>
  </si>
  <si>
    <t>M</t>
  </si>
  <si>
    <t>MOVIMIENTO DE TIERRA</t>
  </si>
  <si>
    <t xml:space="preserve">EXCAVACION  MATERIAL COMPACTADO  C/EQUIPO </t>
  </si>
  <si>
    <t>M3</t>
  </si>
  <si>
    <t>ASIENTO DE ARENA</t>
  </si>
  <si>
    <t>RELLENO COMPACTADO C/COMPACTADOR MECANICO</t>
  </si>
  <si>
    <t xml:space="preserve">BOTE DE MATERIAL C/CAMION </t>
  </si>
  <si>
    <t>SUMINISTRO DE TUBERIA</t>
  </si>
  <si>
    <t>DE Ø12" PVC (SDR-21) C/J.G.+ 4% POR PERDIDA</t>
  </si>
  <si>
    <t>DE Ø12" H.D  K=9 (HIERRO DUCTIL) DN300, C40</t>
  </si>
  <si>
    <t>COLOCACION DE TUBERIA</t>
  </si>
  <si>
    <t>DE Ø12" PVC (SDR-26) C/J.G.+ 4% POR PERDIDA</t>
  </si>
  <si>
    <t>PRUEBA HIDROSTATICA</t>
  </si>
  <si>
    <t>DE Ø12" PVC (SDR-21) C/J.G</t>
  </si>
  <si>
    <t>SUMINISTRO Y COLOCACION DE PIEZAS ESPECIALES</t>
  </si>
  <si>
    <t>CODO Ø12" X 45º H.D</t>
  </si>
  <si>
    <t>U</t>
  </si>
  <si>
    <t>CODO Ø12" X 22.5º H.D</t>
  </si>
  <si>
    <t>CODO Ø12" X 11.25º H.D</t>
  </si>
  <si>
    <t>CODO Ø12" X 90º ACERO SCH-40</t>
  </si>
  <si>
    <t>CODO Ø12" X 45º ACERO SCH-40</t>
  </si>
  <si>
    <t xml:space="preserve">ANCLAJES H.A P/PIEZAS </t>
  </si>
  <si>
    <t>SUMINISTRO Y COLOCACION DE VALVULAS:</t>
  </si>
  <si>
    <t>DE AIRE Ø1 1/2" H.F.150  PSI</t>
  </si>
  <si>
    <t>DE AIRE Ø1 1/2" H.F.300  PSI</t>
  </si>
  <si>
    <t>DE AIRE Ø1 1/2" H.F.350  PSI</t>
  </si>
  <si>
    <t>DE DESAGUE Ø3'' H.F.150  PSI</t>
  </si>
  <si>
    <t>DE DESAGUE Ø3'' H.F.300 PSI</t>
  </si>
  <si>
    <t>DE DESAGUE Ø3'' H.F.350 PSI</t>
  </si>
  <si>
    <t xml:space="preserve">CAJAS TELESCOPICAS P/VALVULAS </t>
  </si>
  <si>
    <t>REGISTRO PARA VALVULAS DE AIRE</t>
  </si>
  <si>
    <t>SUB TOTAL FASE A</t>
  </si>
  <si>
    <t>B</t>
  </si>
  <si>
    <t>LINEA DE CONDUCCION PARA ABASTECER LOS SECTORES CAPEY, BARRIO CAMBOYA, EL GUAYO, LAS AGUITAS Y EL MANANTIAL.</t>
  </si>
  <si>
    <t>DE Ø4" PVC (SDR-26) C/J.G.</t>
  </si>
  <si>
    <t>DE Ø3" PVC (SDR-26) C/J.G.</t>
  </si>
  <si>
    <t>%</t>
  </si>
  <si>
    <t>SUB TOTAL FASE B</t>
  </si>
  <si>
    <t>C</t>
  </si>
  <si>
    <t>SUMINISTRO E INSTALACION DE:</t>
  </si>
  <si>
    <t xml:space="preserve">MACROMEDIDORES DE Ø12"   </t>
  </si>
  <si>
    <t>Z</t>
  </si>
  <si>
    <t>VARIOS</t>
  </si>
  <si>
    <t>CAMPAMENTO</t>
  </si>
  <si>
    <t xml:space="preserve">LETRERO </t>
  </si>
  <si>
    <t>SUB TOTAL FASE Z</t>
  </si>
  <si>
    <t>HONORARIOS PROFESIONALES</t>
  </si>
  <si>
    <t>TRANSPORTE</t>
  </si>
  <si>
    <t>SEGUROS,POLIZA Y FINANZA</t>
  </si>
  <si>
    <t>GASTOS  ADMINISTRATIVOS</t>
  </si>
  <si>
    <t>IMPREVISTOS</t>
  </si>
  <si>
    <t>TOTAL GASTOS DIRECTOS</t>
  </si>
  <si>
    <t>TOTAL A EJECUTAR RD$</t>
  </si>
  <si>
    <t>MANEJO DE TRANSITO</t>
  </si>
  <si>
    <t>D</t>
  </si>
  <si>
    <t>SUB TOTAL FASE C</t>
  </si>
  <si>
    <t>SUB TOTAL FASE D</t>
  </si>
  <si>
    <t>ESTACION DE BOMBEO</t>
  </si>
  <si>
    <t>ACOMETIDAS RURALES CON POLIETILENO ( 20U )</t>
  </si>
  <si>
    <t>COLLARIN EN POLIETILENO Ø3" (ABRAZADERA)</t>
  </si>
  <si>
    <t>TUBERIA DE POLIETILENODE ALTA DENSIDAD Ø1/2" INTERNO L=12.00 M (PROMEDIO)</t>
  </si>
  <si>
    <t>ADAPTADOR MACHO Ø1/2" ROSCADO A MANGUERA</t>
  </si>
  <si>
    <t>TUBERIA DE HIERRO GALVANIZADO Ø1/2" (BASTONES)</t>
  </si>
  <si>
    <t>NIPLE Ø1/2" H.G</t>
  </si>
  <si>
    <t>CODO Ø1/2" X 90 H.G</t>
  </si>
  <si>
    <t>COUPLING 1/2" H.G</t>
  </si>
  <si>
    <t>LLAVE DE CHORRO Ø1/2" BRONCE</t>
  </si>
  <si>
    <t>CEMENTO SOLVENTE Y TEFLON</t>
  </si>
  <si>
    <t>PEDESTAL H.S (O.80 X 0.15)</t>
  </si>
  <si>
    <t xml:space="preserve">EXCAVACION Y TAPADO </t>
  </si>
  <si>
    <t>MANO DE OBRA</t>
  </si>
  <si>
    <t>PA</t>
  </si>
  <si>
    <t>JUNTA MECANICA TIPO DRESSER Ø12"</t>
  </si>
  <si>
    <t>2.1.1</t>
  </si>
  <si>
    <t>2.1.2</t>
  </si>
  <si>
    <t>2.1.3</t>
  </si>
  <si>
    <t>2.1.4</t>
  </si>
  <si>
    <t>2.1.5</t>
  </si>
  <si>
    <t>2.1.6</t>
  </si>
  <si>
    <t xml:space="preserve">EXCAVACION MATERIAL CLASIFICADO (V=9,696.96 M3) </t>
  </si>
  <si>
    <t>2.1.7</t>
  </si>
  <si>
    <t>EXCAVACION  MATERIAL COMPACTADO  C/EQUIPO (50%)</t>
  </si>
  <si>
    <t>MATERIAL GRANULAR (30%)</t>
  </si>
  <si>
    <t>ROCA DURA CON RETRO MARTILLO (5%)</t>
  </si>
  <si>
    <t>TOSCA BLANDA (15%)</t>
  </si>
  <si>
    <t>SUMINISTRO DE NUEVOS EQUIPOS DE BOMBEOS                          ( INC.ELECTOBOMBA TURBINA EJE VERTICAL 546 GPM, 752 TDH, MOTOR 150 HP,ARRANCADORES, INSTALACION SECUNDARIA)</t>
  </si>
  <si>
    <t>SUMINISTRO DE GRUA PARA DESMONTE E INSTALACION DE NUEVOS EQUIPOS DE BOMBEOS</t>
  </si>
  <si>
    <t>DESMONTE EQUIPOS DE BOMBEOS EXISTENTES (INC. DESMONTE DE VALVULAS, DE CHECK VERTICAL, DE BOMBAS,EQUIPOS DE CORTE, SOLDADOR)</t>
  </si>
  <si>
    <t>REMOZAMIENTO DE CASETA BOMBEO (INC. PINTURA, PUERTA METALICA Y LOGO)</t>
  </si>
  <si>
    <t>GASTOS INDIRECTOS</t>
  </si>
  <si>
    <t>SUPERVISION DE LA OBRA</t>
  </si>
  <si>
    <t>LEY 3-86</t>
  </si>
  <si>
    <t>CODIA</t>
  </si>
  <si>
    <t>ITBIS 07-2007</t>
  </si>
  <si>
    <t>MANTENIMIENTO Y OPERACIÓN SISTEMAS INAPA</t>
  </si>
  <si>
    <t>TOTAL GASTOS INDIRECTOS</t>
  </si>
  <si>
    <t xml:space="preserve">TOTAL A CONTRATAR EN RD$ </t>
  </si>
  <si>
    <t>Presupuesto : 43-18</t>
  </si>
  <si>
    <t>Obra: REPOSICION LINEA DE IMPULSION Ø12" Y COLOCACION LINEA DE CONDUCCION ACUEDUCTO LINEA NOROESTE-EXTENSION LOS LIMONES-EL COPEY.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</si>
</sst>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_-* #,##0.00_-;\-* #,##0.00_-;_-* &quot;-&quot;??_-;_-@_-"/>
    <numFmt numFmtId="167" formatCode="0.0%"/>
    <numFmt numFmtId="168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2"/>
      <name val="Times New Roman"/>
      <family val="1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39" fontId="1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165" fontId="3" fillId="2" borderId="3" xfId="0" applyNumberFormat="1" applyFont="1" applyFill="1" applyBorder="1" applyAlignment="1">
      <alignment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left" vertical="top" wrapText="1"/>
    </xf>
    <xf numFmtId="165" fontId="6" fillId="2" borderId="3" xfId="0" applyNumberFormat="1" applyFont="1" applyFill="1" applyBorder="1" applyAlignment="1">
      <alignment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165" fontId="9" fillId="2" borderId="3" xfId="0" applyNumberFormat="1" applyFont="1" applyFill="1" applyBorder="1" applyAlignment="1">
      <alignment vertical="top" wrapText="1"/>
    </xf>
    <xf numFmtId="165" fontId="6" fillId="2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left" vertical="top" wrapText="1"/>
    </xf>
    <xf numFmtId="4" fontId="6" fillId="2" borderId="3" xfId="3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top"/>
    </xf>
    <xf numFmtId="165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167" fontId="6" fillId="2" borderId="3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2" borderId="0" xfId="0" applyFill="1"/>
    <xf numFmtId="0" fontId="11" fillId="2" borderId="0" xfId="0" applyFont="1" applyFill="1" applyBorder="1"/>
    <xf numFmtId="0" fontId="12" fillId="2" borderId="0" xfId="0" applyFont="1" applyFill="1" applyBorder="1"/>
    <xf numFmtId="4" fontId="11" fillId="2" borderId="0" xfId="0" applyNumberFormat="1" applyFont="1" applyFill="1" applyBorder="1"/>
    <xf numFmtId="4" fontId="11" fillId="2" borderId="0" xfId="0" applyNumberFormat="1" applyFont="1" applyFill="1" applyBorder="1" applyAlignment="1">
      <alignment horizontal="center"/>
    </xf>
    <xf numFmtId="4" fontId="13" fillId="2" borderId="0" xfId="0" applyNumberFormat="1" applyFont="1" applyFill="1"/>
    <xf numFmtId="167" fontId="3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2" borderId="3" xfId="10" applyFont="1" applyFill="1" applyBorder="1" applyAlignment="1">
      <alignment vertical="top" wrapText="1"/>
    </xf>
    <xf numFmtId="0" fontId="2" fillId="2" borderId="3" xfId="10" applyFont="1" applyFill="1" applyBorder="1" applyAlignment="1">
      <alignment vertical="top" wrapText="1"/>
    </xf>
    <xf numFmtId="165" fontId="2" fillId="2" borderId="3" xfId="0" applyNumberFormat="1" applyFont="1" applyFill="1" applyBorder="1" applyAlignment="1">
      <alignment vertical="top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horizontal="center" vertical="top" wrapText="1"/>
    </xf>
    <xf numFmtId="43" fontId="3" fillId="2" borderId="0" xfId="1" applyFont="1" applyFill="1" applyAlignment="1">
      <alignment vertical="top" wrapText="1"/>
    </xf>
    <xf numFmtId="0" fontId="4" fillId="2" borderId="3" xfId="0" applyFont="1" applyFill="1" applyBorder="1" applyAlignment="1">
      <alignment horizontal="right" vertical="top" wrapText="1"/>
    </xf>
    <xf numFmtId="165" fontId="4" fillId="2" borderId="3" xfId="0" applyNumberFormat="1" applyFont="1" applyFill="1" applyBorder="1" applyAlignment="1">
      <alignment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/>
    </xf>
    <xf numFmtId="165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vertical="top" wrapText="1"/>
    </xf>
    <xf numFmtId="39" fontId="6" fillId="2" borderId="3" xfId="0" applyNumberFormat="1" applyFont="1" applyFill="1" applyBorder="1" applyAlignment="1">
      <alignment vertical="center" wrapText="1"/>
    </xf>
    <xf numFmtId="39" fontId="2" fillId="2" borderId="3" xfId="0" applyNumberFormat="1" applyFont="1" applyFill="1" applyBorder="1" applyAlignment="1">
      <alignment vertical="center" wrapText="1"/>
    </xf>
    <xf numFmtId="39" fontId="2" fillId="2" borderId="3" xfId="0" applyNumberFormat="1" applyFont="1" applyFill="1" applyBorder="1" applyAlignment="1">
      <alignment horizontal="right" wrapText="1"/>
    </xf>
    <xf numFmtId="167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2" fillId="2" borderId="3" xfId="13" applyFont="1" applyFill="1" applyBorder="1" applyAlignment="1">
      <alignment horizontal="right"/>
    </xf>
    <xf numFmtId="10" fontId="2" fillId="2" borderId="3" xfId="12" applyNumberFormat="1" applyFont="1" applyFill="1" applyBorder="1" applyAlignment="1">
      <alignment horizontal="right" wrapText="1"/>
    </xf>
    <xf numFmtId="165" fontId="2" fillId="2" borderId="3" xfId="13" applyNumberFormat="1" applyFont="1" applyFill="1" applyBorder="1" applyAlignment="1">
      <alignment horizontal="center"/>
    </xf>
    <xf numFmtId="4" fontId="2" fillId="2" borderId="3" xfId="13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 vertical="top" wrapText="1"/>
    </xf>
    <xf numFmtId="167" fontId="2" fillId="2" borderId="3" xfId="15" applyNumberFormat="1" applyFill="1" applyBorder="1"/>
    <xf numFmtId="168" fontId="3" fillId="2" borderId="3" xfId="15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17" fillId="0" borderId="0" xfId="0" applyFont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2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</cellXfs>
  <cellStyles count="16">
    <cellStyle name="Comma_ANALISIS EL PUERTO" xfId="4"/>
    <cellStyle name="Millares" xfId="1" builtinId="3"/>
    <cellStyle name="Millares 4" xfId="5"/>
    <cellStyle name="Millares 5 3" xfId="14"/>
    <cellStyle name="Millares_NUEVO FORMATO DE PRESUPUESTOS" xfId="3"/>
    <cellStyle name="Normal" xfId="0" builtinId="0"/>
    <cellStyle name="Normal 12" xfId="6"/>
    <cellStyle name="Normal 18" xfId="13"/>
    <cellStyle name="Normal 2" xfId="7"/>
    <cellStyle name="Normal 2 2" xfId="8"/>
    <cellStyle name="Normal 2 3" xfId="15"/>
    <cellStyle name="Normal 3" xfId="11"/>
    <cellStyle name="Normal 5" xfId="10"/>
    <cellStyle name="Normal_Rec. No.3 118-03   Pta. de trat.A.Negras san juan de la maguana" xfId="2"/>
    <cellStyle name="Porcentaje" xfId="12" builtinId="5"/>
    <cellStyle name="Porcentu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6"/>
  <sheetViews>
    <sheetView tabSelected="1" view="pageBreakPreview" topLeftCell="A100" zoomScaleNormal="100" zoomScaleSheetLayoutView="100" workbookViewId="0">
      <selection activeCell="B10" sqref="B10"/>
    </sheetView>
  </sheetViews>
  <sheetFormatPr baseColWidth="10" defaultRowHeight="12.75" x14ac:dyDescent="0.2"/>
  <cols>
    <col min="1" max="1" width="7.28515625" style="23" customWidth="1"/>
    <col min="2" max="2" width="53.85546875" style="23" customWidth="1"/>
    <col min="3" max="3" width="9.7109375" style="23" customWidth="1"/>
    <col min="4" max="4" width="7" style="23" customWidth="1"/>
    <col min="5" max="5" width="12.7109375" style="23" bestFit="1" customWidth="1"/>
    <col min="6" max="6" width="14.42578125" style="23" customWidth="1"/>
    <col min="7" max="16384" width="11.42578125" style="23"/>
  </cols>
  <sheetData>
    <row r="1" spans="1:12" s="50" customFormat="1" ht="12.75" customHeight="1" x14ac:dyDescent="0.2">
      <c r="A1" s="84" t="s">
        <v>0</v>
      </c>
      <c r="B1" s="84"/>
      <c r="C1" s="84"/>
      <c r="D1" s="84"/>
      <c r="E1" s="84"/>
      <c r="F1" s="84"/>
    </row>
    <row r="2" spans="1:12" s="50" customFormat="1" ht="12.75" customHeight="1" x14ac:dyDescent="0.2">
      <c r="A2" s="84" t="s">
        <v>1</v>
      </c>
      <c r="B2" s="84"/>
      <c r="C2" s="84"/>
      <c r="D2" s="84"/>
      <c r="E2" s="84"/>
      <c r="F2" s="84"/>
    </row>
    <row r="3" spans="1:12" s="50" customFormat="1" ht="12.75" customHeight="1" x14ac:dyDescent="0.2">
      <c r="A3" s="84" t="s">
        <v>2</v>
      </c>
      <c r="B3" s="84"/>
      <c r="C3" s="84"/>
      <c r="D3" s="84"/>
      <c r="E3" s="84"/>
      <c r="F3" s="84"/>
      <c r="G3" s="82"/>
      <c r="H3" s="82"/>
      <c r="I3" s="82"/>
      <c r="J3" s="82"/>
      <c r="K3" s="82"/>
      <c r="L3" s="82"/>
    </row>
    <row r="4" spans="1:12" s="50" customFormat="1" ht="12.75" customHeight="1" x14ac:dyDescent="0.2">
      <c r="A4" s="85" t="s">
        <v>3</v>
      </c>
      <c r="B4" s="85"/>
      <c r="C4" s="85"/>
      <c r="D4" s="85"/>
      <c r="E4" s="85"/>
      <c r="F4" s="85"/>
      <c r="G4" s="82"/>
      <c r="H4" s="82"/>
      <c r="I4" s="82"/>
      <c r="J4" s="82"/>
      <c r="K4" s="82"/>
      <c r="L4" s="82"/>
    </row>
    <row r="5" spans="1:12" s="81" customFormat="1" ht="18.75" customHeight="1" x14ac:dyDescent="0.2">
      <c r="A5" s="86" t="s">
        <v>112</v>
      </c>
      <c r="B5" s="86"/>
      <c r="C5" s="86"/>
      <c r="D5" s="86"/>
      <c r="E5" s="86"/>
      <c r="F5" s="86"/>
      <c r="G5" s="82"/>
      <c r="H5" s="82"/>
      <c r="I5" s="82"/>
      <c r="J5" s="82"/>
      <c r="K5" s="82"/>
      <c r="L5" s="82"/>
    </row>
    <row r="6" spans="1:12" s="3" customFormat="1" ht="25.5" customHeight="1" x14ac:dyDescent="0.2">
      <c r="A6" s="83" t="s">
        <v>113</v>
      </c>
      <c r="B6" s="83"/>
      <c r="C6" s="83"/>
      <c r="D6" s="83"/>
      <c r="E6" s="83"/>
      <c r="F6" s="83"/>
      <c r="G6" s="82"/>
      <c r="H6" s="82"/>
      <c r="I6" s="82"/>
      <c r="J6" s="82"/>
      <c r="K6" s="82"/>
      <c r="L6" s="82"/>
    </row>
    <row r="7" spans="1:12" s="3" customFormat="1" ht="12.75" customHeight="1" x14ac:dyDescent="0.2">
      <c r="A7" s="1" t="s">
        <v>4</v>
      </c>
      <c r="B7" s="2"/>
      <c r="D7" s="1"/>
      <c r="E7" s="1" t="s">
        <v>5</v>
      </c>
      <c r="F7" s="2"/>
    </row>
    <row r="8" spans="1:12" s="3" customFormat="1" ht="12.75" customHeight="1" x14ac:dyDescent="0.2">
      <c r="A8" s="1"/>
      <c r="B8" s="2"/>
      <c r="D8" s="1"/>
      <c r="E8" s="1"/>
      <c r="F8" s="2"/>
    </row>
    <row r="9" spans="1:12" s="51" customFormat="1" ht="12.75" customHeight="1" x14ac:dyDescent="0.2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5" t="s">
        <v>11</v>
      </c>
    </row>
    <row r="10" spans="1:12" s="52" customFormat="1" ht="9" customHeight="1" x14ac:dyDescent="0.2">
      <c r="A10" s="62"/>
      <c r="B10" s="63"/>
      <c r="C10" s="64"/>
      <c r="D10" s="65"/>
      <c r="E10" s="64"/>
      <c r="F10" s="64"/>
    </row>
    <row r="11" spans="1:12" s="52" customFormat="1" ht="25.5" customHeight="1" x14ac:dyDescent="0.2">
      <c r="A11" s="35" t="s">
        <v>12</v>
      </c>
      <c r="B11" s="7" t="s">
        <v>13</v>
      </c>
      <c r="C11" s="8"/>
      <c r="D11" s="9"/>
      <c r="E11" s="8"/>
      <c r="F11" s="53"/>
    </row>
    <row r="12" spans="1:12" s="22" customFormat="1" ht="12.75" customHeight="1" x14ac:dyDescent="0.2">
      <c r="A12" s="10"/>
      <c r="B12" s="11"/>
      <c r="C12" s="12"/>
      <c r="D12" s="13"/>
      <c r="E12" s="12"/>
      <c r="F12" s="12"/>
    </row>
    <row r="13" spans="1:12" s="22" customFormat="1" ht="12.75" customHeight="1" x14ac:dyDescent="0.2">
      <c r="A13" s="10">
        <v>1</v>
      </c>
      <c r="B13" s="11" t="s">
        <v>14</v>
      </c>
      <c r="C13" s="12">
        <v>8736.4</v>
      </c>
      <c r="D13" s="13" t="s">
        <v>15</v>
      </c>
      <c r="E13" s="12">
        <v>5</v>
      </c>
      <c r="F13" s="12">
        <f>ROUND(E13*C13,2)</f>
        <v>43682</v>
      </c>
    </row>
    <row r="14" spans="1:12" s="22" customFormat="1" ht="12.75" customHeight="1" x14ac:dyDescent="0.2">
      <c r="A14" s="10"/>
      <c r="B14" s="11"/>
      <c r="C14" s="12"/>
      <c r="D14" s="13"/>
      <c r="E14" s="12"/>
      <c r="F14" s="12"/>
    </row>
    <row r="15" spans="1:12" s="52" customFormat="1" ht="12.75" customHeight="1" x14ac:dyDescent="0.2">
      <c r="A15" s="6">
        <v>2</v>
      </c>
      <c r="B15" s="7" t="s">
        <v>16</v>
      </c>
      <c r="C15" s="8"/>
      <c r="D15" s="9"/>
      <c r="E15" s="8"/>
      <c r="F15" s="12"/>
    </row>
    <row r="16" spans="1:12" s="52" customFormat="1" ht="12.75" customHeight="1" x14ac:dyDescent="0.2">
      <c r="A16" s="6">
        <v>2.1</v>
      </c>
      <c r="B16" s="38" t="s">
        <v>94</v>
      </c>
      <c r="C16" s="8"/>
      <c r="D16" s="9"/>
      <c r="E16" s="8"/>
      <c r="F16" s="12"/>
    </row>
    <row r="17" spans="1:6" s="52" customFormat="1" ht="12.75" customHeight="1" x14ac:dyDescent="0.2">
      <c r="A17" s="37" t="s">
        <v>88</v>
      </c>
      <c r="B17" s="30" t="s">
        <v>96</v>
      </c>
      <c r="C17" s="40">
        <v>4848.4799999999996</v>
      </c>
      <c r="D17" s="33" t="s">
        <v>18</v>
      </c>
      <c r="E17" s="12">
        <v>154.52000000000001</v>
      </c>
      <c r="F17" s="12">
        <f t="shared" ref="F17:F20" si="0">ROUND(E17*C17,2)</f>
        <v>749187.13</v>
      </c>
    </row>
    <row r="18" spans="1:6" s="52" customFormat="1" ht="12.75" customHeight="1" x14ac:dyDescent="0.2">
      <c r="A18" s="37" t="s">
        <v>89</v>
      </c>
      <c r="B18" s="39" t="s">
        <v>97</v>
      </c>
      <c r="C18" s="40">
        <v>2909.09</v>
      </c>
      <c r="D18" s="33" t="s">
        <v>18</v>
      </c>
      <c r="E18" s="40">
        <v>91.39</v>
      </c>
      <c r="F18" s="12">
        <f t="shared" si="0"/>
        <v>265861.74</v>
      </c>
    </row>
    <row r="19" spans="1:6" s="52" customFormat="1" ht="12.75" customHeight="1" x14ac:dyDescent="0.2">
      <c r="A19" s="37" t="s">
        <v>90</v>
      </c>
      <c r="B19" s="39" t="s">
        <v>99</v>
      </c>
      <c r="C19" s="40">
        <v>1454.54</v>
      </c>
      <c r="D19" s="33" t="s">
        <v>18</v>
      </c>
      <c r="E19" s="40">
        <v>240.83</v>
      </c>
      <c r="F19" s="12">
        <f t="shared" si="0"/>
        <v>350296.87</v>
      </c>
    </row>
    <row r="20" spans="1:6" s="52" customFormat="1" ht="12.75" customHeight="1" x14ac:dyDescent="0.2">
      <c r="A20" s="37" t="s">
        <v>91</v>
      </c>
      <c r="B20" s="39" t="s">
        <v>98</v>
      </c>
      <c r="C20" s="40">
        <v>484.85</v>
      </c>
      <c r="D20" s="33" t="s">
        <v>18</v>
      </c>
      <c r="E20" s="40">
        <v>1211.81</v>
      </c>
      <c r="F20" s="12">
        <f t="shared" si="0"/>
        <v>587546.07999999996</v>
      </c>
    </row>
    <row r="21" spans="1:6" s="22" customFormat="1" ht="12.75" customHeight="1" x14ac:dyDescent="0.2">
      <c r="A21" s="37" t="s">
        <v>92</v>
      </c>
      <c r="B21" s="11" t="s">
        <v>19</v>
      </c>
      <c r="C21" s="12">
        <v>742.56</v>
      </c>
      <c r="D21" s="13" t="s">
        <v>18</v>
      </c>
      <c r="E21" s="12">
        <v>950</v>
      </c>
      <c r="F21" s="12">
        <f>ROUND(E21*C21,2)</f>
        <v>705432</v>
      </c>
    </row>
    <row r="22" spans="1:6" s="22" customFormat="1" ht="12.75" customHeight="1" x14ac:dyDescent="0.2">
      <c r="A22" s="37" t="s">
        <v>93</v>
      </c>
      <c r="B22" s="11" t="s">
        <v>20</v>
      </c>
      <c r="C22" s="12">
        <v>7900.84</v>
      </c>
      <c r="D22" s="13" t="s">
        <v>18</v>
      </c>
      <c r="E22" s="12">
        <v>152.44</v>
      </c>
      <c r="F22" s="12">
        <f>ROUND(E22*C22,2)</f>
        <v>1204404.05</v>
      </c>
    </row>
    <row r="23" spans="1:6" s="22" customFormat="1" ht="12.75" customHeight="1" x14ac:dyDescent="0.2">
      <c r="A23" s="37" t="s">
        <v>95</v>
      </c>
      <c r="B23" s="11" t="s">
        <v>21</v>
      </c>
      <c r="C23" s="12">
        <v>2155.35</v>
      </c>
      <c r="D23" s="13" t="s">
        <v>18</v>
      </c>
      <c r="E23" s="12">
        <v>165</v>
      </c>
      <c r="F23" s="12">
        <f>ROUND(E23*C23,2)</f>
        <v>355632.75</v>
      </c>
    </row>
    <row r="24" spans="1:6" s="22" customFormat="1" ht="12.75" customHeight="1" x14ac:dyDescent="0.2">
      <c r="A24" s="10"/>
      <c r="B24" s="11"/>
      <c r="C24" s="12"/>
      <c r="D24" s="13"/>
      <c r="E24" s="12"/>
      <c r="F24" s="12"/>
    </row>
    <row r="25" spans="1:6" s="52" customFormat="1" ht="12.75" customHeight="1" x14ac:dyDescent="0.2">
      <c r="A25" s="6">
        <v>3</v>
      </c>
      <c r="B25" s="7" t="s">
        <v>22</v>
      </c>
      <c r="C25" s="8"/>
      <c r="D25" s="9"/>
      <c r="E25" s="8"/>
      <c r="F25" s="12"/>
    </row>
    <row r="26" spans="1:6" s="22" customFormat="1" ht="12.75" customHeight="1" x14ac:dyDescent="0.2">
      <c r="A26" s="10">
        <v>3.1</v>
      </c>
      <c r="B26" s="11" t="s">
        <v>23</v>
      </c>
      <c r="C26" s="12">
        <v>1527.14</v>
      </c>
      <c r="D26" s="13" t="s">
        <v>15</v>
      </c>
      <c r="E26" s="14">
        <v>4284.79</v>
      </c>
      <c r="F26" s="12">
        <f>ROUND(E26*C26,2)</f>
        <v>6543474.2000000002</v>
      </c>
    </row>
    <row r="27" spans="1:6" s="22" customFormat="1" ht="12.75" customHeight="1" x14ac:dyDescent="0.2">
      <c r="A27" s="10">
        <v>3.2</v>
      </c>
      <c r="B27" s="11" t="s">
        <v>24</v>
      </c>
      <c r="C27" s="12">
        <v>7268</v>
      </c>
      <c r="D27" s="13" t="s">
        <v>15</v>
      </c>
      <c r="E27" s="12">
        <v>5538.4</v>
      </c>
      <c r="F27" s="12">
        <f>ROUND(E27*C27,2)</f>
        <v>40253091.200000003</v>
      </c>
    </row>
    <row r="28" spans="1:6" s="22" customFormat="1" ht="12.75" customHeight="1" x14ac:dyDescent="0.2">
      <c r="A28" s="10"/>
      <c r="B28" s="11"/>
      <c r="C28" s="12"/>
      <c r="D28" s="13"/>
      <c r="E28" s="12"/>
      <c r="F28" s="12"/>
    </row>
    <row r="29" spans="1:6" s="52" customFormat="1" ht="12.75" customHeight="1" x14ac:dyDescent="0.2">
      <c r="A29" s="6">
        <v>4</v>
      </c>
      <c r="B29" s="7" t="s">
        <v>25</v>
      </c>
      <c r="C29" s="8"/>
      <c r="D29" s="9"/>
      <c r="E29" s="8"/>
      <c r="F29" s="12"/>
    </row>
    <row r="30" spans="1:6" s="22" customFormat="1" ht="12.75" customHeight="1" x14ac:dyDescent="0.2">
      <c r="A30" s="10">
        <v>4.0999999999999996</v>
      </c>
      <c r="B30" s="11" t="s">
        <v>26</v>
      </c>
      <c r="C30" s="12">
        <v>1527.14</v>
      </c>
      <c r="D30" s="13" t="s">
        <v>15</v>
      </c>
      <c r="E30" s="12">
        <v>49.08</v>
      </c>
      <c r="F30" s="12">
        <f>ROUND(E30*C30,2)</f>
        <v>74952.03</v>
      </c>
    </row>
    <row r="31" spans="1:6" s="22" customFormat="1" ht="12.75" customHeight="1" x14ac:dyDescent="0.2">
      <c r="A31" s="10">
        <v>4.2</v>
      </c>
      <c r="B31" s="11" t="s">
        <v>24</v>
      </c>
      <c r="C31" s="12">
        <v>7268</v>
      </c>
      <c r="D31" s="13" t="s">
        <v>15</v>
      </c>
      <c r="E31" s="12">
        <v>285.13</v>
      </c>
      <c r="F31" s="12">
        <f>ROUND(E31*C31,2)</f>
        <v>2072324.84</v>
      </c>
    </row>
    <row r="32" spans="1:6" s="22" customFormat="1" ht="12.75" customHeight="1" x14ac:dyDescent="0.2">
      <c r="A32" s="10"/>
      <c r="B32" s="11"/>
      <c r="C32" s="12"/>
      <c r="D32" s="13"/>
      <c r="E32" s="12"/>
      <c r="F32" s="12"/>
    </row>
    <row r="33" spans="1:6" s="22" customFormat="1" ht="12.75" customHeight="1" x14ac:dyDescent="0.2">
      <c r="A33" s="6">
        <v>5</v>
      </c>
      <c r="B33" s="7" t="s">
        <v>27</v>
      </c>
      <c r="C33" s="12"/>
      <c r="D33" s="13"/>
      <c r="E33" s="12"/>
      <c r="F33" s="12"/>
    </row>
    <row r="34" spans="1:6" s="22" customFormat="1" ht="12.75" customHeight="1" x14ac:dyDescent="0.2">
      <c r="A34" s="10">
        <v>5.0999999999999996</v>
      </c>
      <c r="B34" s="11" t="s">
        <v>28</v>
      </c>
      <c r="C34" s="12">
        <v>1527.14</v>
      </c>
      <c r="D34" s="13" t="s">
        <v>15</v>
      </c>
      <c r="E34" s="12">
        <v>53.28</v>
      </c>
      <c r="F34" s="12">
        <f>ROUND(E34*C34,2)</f>
        <v>81366.02</v>
      </c>
    </row>
    <row r="35" spans="1:6" s="22" customFormat="1" ht="12.75" customHeight="1" x14ac:dyDescent="0.2">
      <c r="A35" s="10">
        <v>5.2</v>
      </c>
      <c r="B35" s="11" t="s">
        <v>24</v>
      </c>
      <c r="C35" s="12">
        <v>7268</v>
      </c>
      <c r="D35" s="13" t="s">
        <v>15</v>
      </c>
      <c r="E35" s="12">
        <v>53.28</v>
      </c>
      <c r="F35" s="12">
        <f>ROUND(E35*C35,2)</f>
        <v>387239.04</v>
      </c>
    </row>
    <row r="36" spans="1:6" s="22" customFormat="1" ht="8.25" customHeight="1" x14ac:dyDescent="0.2">
      <c r="A36" s="10"/>
      <c r="B36" s="11"/>
      <c r="C36" s="12"/>
      <c r="D36" s="13"/>
      <c r="E36" s="12"/>
      <c r="F36" s="12"/>
    </row>
    <row r="37" spans="1:6" s="22" customFormat="1" ht="12.75" customHeight="1" x14ac:dyDescent="0.2">
      <c r="A37" s="6">
        <v>6</v>
      </c>
      <c r="B37" s="7" t="s">
        <v>29</v>
      </c>
      <c r="C37" s="12"/>
      <c r="D37" s="13"/>
      <c r="E37" s="12"/>
      <c r="F37" s="12"/>
    </row>
    <row r="38" spans="1:6" s="22" customFormat="1" ht="12.75" customHeight="1" x14ac:dyDescent="0.2">
      <c r="A38" s="10">
        <v>6.1</v>
      </c>
      <c r="B38" s="11" t="s">
        <v>30</v>
      </c>
      <c r="C38" s="66">
        <v>5</v>
      </c>
      <c r="D38" s="13" t="s">
        <v>31</v>
      </c>
      <c r="E38" s="15">
        <v>54636.21</v>
      </c>
      <c r="F38" s="12">
        <f t="shared" ref="F38:F43" si="1">ROUND(E38*C38,2)</f>
        <v>273181.05</v>
      </c>
    </row>
    <row r="39" spans="1:6" s="22" customFormat="1" ht="12.75" customHeight="1" x14ac:dyDescent="0.2">
      <c r="A39" s="10">
        <v>6.2</v>
      </c>
      <c r="B39" s="11" t="s">
        <v>32</v>
      </c>
      <c r="C39" s="66">
        <v>6</v>
      </c>
      <c r="D39" s="13" t="s">
        <v>31</v>
      </c>
      <c r="E39" s="12">
        <v>46691.59</v>
      </c>
      <c r="F39" s="12">
        <f t="shared" si="1"/>
        <v>280149.53999999998</v>
      </c>
    </row>
    <row r="40" spans="1:6" s="22" customFormat="1" ht="12.75" customHeight="1" x14ac:dyDescent="0.2">
      <c r="A40" s="10">
        <v>6.3</v>
      </c>
      <c r="B40" s="11" t="s">
        <v>33</v>
      </c>
      <c r="C40" s="66">
        <v>7</v>
      </c>
      <c r="D40" s="13" t="s">
        <v>31</v>
      </c>
      <c r="E40" s="12">
        <v>46691.59</v>
      </c>
      <c r="F40" s="12">
        <f t="shared" si="1"/>
        <v>326841.13</v>
      </c>
    </row>
    <row r="41" spans="1:6" s="22" customFormat="1" ht="12.75" customHeight="1" x14ac:dyDescent="0.2">
      <c r="A41" s="10">
        <v>6.4</v>
      </c>
      <c r="B41" s="11" t="s">
        <v>34</v>
      </c>
      <c r="C41" s="66">
        <v>3</v>
      </c>
      <c r="D41" s="13" t="s">
        <v>31</v>
      </c>
      <c r="E41" s="12">
        <v>13157.67</v>
      </c>
      <c r="F41" s="12">
        <f t="shared" si="1"/>
        <v>39473.01</v>
      </c>
    </row>
    <row r="42" spans="1:6" s="22" customFormat="1" ht="12.75" customHeight="1" x14ac:dyDescent="0.2">
      <c r="A42" s="10">
        <v>6.5</v>
      </c>
      <c r="B42" s="11" t="s">
        <v>35</v>
      </c>
      <c r="C42" s="66">
        <v>4</v>
      </c>
      <c r="D42" s="13" t="s">
        <v>31</v>
      </c>
      <c r="E42" s="12">
        <v>10325.67</v>
      </c>
      <c r="F42" s="12">
        <f t="shared" si="1"/>
        <v>41302.68</v>
      </c>
    </row>
    <row r="43" spans="1:6" s="22" customFormat="1" ht="12.75" customHeight="1" x14ac:dyDescent="0.2">
      <c r="A43" s="10">
        <v>6.6</v>
      </c>
      <c r="B43" s="30" t="s">
        <v>87</v>
      </c>
      <c r="C43" s="12">
        <v>7</v>
      </c>
      <c r="D43" s="13" t="s">
        <v>31</v>
      </c>
      <c r="E43" s="12">
        <v>4144.3100000000004</v>
      </c>
      <c r="F43" s="12">
        <f t="shared" si="1"/>
        <v>29010.17</v>
      </c>
    </row>
    <row r="44" spans="1:6" s="22" customFormat="1" ht="12.75" customHeight="1" x14ac:dyDescent="0.2">
      <c r="A44" s="10"/>
      <c r="B44" s="11"/>
      <c r="C44" s="12"/>
      <c r="D44" s="13"/>
      <c r="E44" s="12"/>
      <c r="F44" s="12"/>
    </row>
    <row r="45" spans="1:6" s="22" customFormat="1" ht="12.75" customHeight="1" x14ac:dyDescent="0.2">
      <c r="A45" s="10">
        <v>7</v>
      </c>
      <c r="B45" s="11" t="s">
        <v>36</v>
      </c>
      <c r="C45" s="12">
        <v>25</v>
      </c>
      <c r="D45" s="13" t="s">
        <v>31</v>
      </c>
      <c r="E45" s="12">
        <v>7000</v>
      </c>
      <c r="F45" s="12">
        <f>ROUND(E45*C45,2)</f>
        <v>175000</v>
      </c>
    </row>
    <row r="46" spans="1:6" s="22" customFormat="1" ht="10.5" customHeight="1" x14ac:dyDescent="0.2">
      <c r="A46" s="10"/>
      <c r="B46" s="11"/>
      <c r="C46" s="12"/>
      <c r="D46" s="13"/>
      <c r="E46" s="12"/>
      <c r="F46" s="12"/>
    </row>
    <row r="47" spans="1:6" s="52" customFormat="1" ht="12.75" customHeight="1" x14ac:dyDescent="0.2">
      <c r="A47" s="6">
        <v>8</v>
      </c>
      <c r="B47" s="7" t="s">
        <v>37</v>
      </c>
      <c r="C47" s="8"/>
      <c r="D47" s="9"/>
      <c r="E47" s="8"/>
      <c r="F47" s="12"/>
    </row>
    <row r="48" spans="1:6" s="22" customFormat="1" ht="12.75" customHeight="1" x14ac:dyDescent="0.2">
      <c r="A48" s="10">
        <v>8.1</v>
      </c>
      <c r="B48" s="11" t="s">
        <v>38</v>
      </c>
      <c r="C48" s="12">
        <v>3</v>
      </c>
      <c r="D48" s="13" t="s">
        <v>31</v>
      </c>
      <c r="E48" s="14">
        <v>21216.400000000001</v>
      </c>
      <c r="F48" s="12">
        <f t="shared" ref="F48:F57" si="2">ROUND(E48*C48,2)</f>
        <v>63649.2</v>
      </c>
    </row>
    <row r="49" spans="1:6" s="22" customFormat="1" ht="12.75" customHeight="1" x14ac:dyDescent="0.2">
      <c r="A49" s="10">
        <v>8.1999999999999993</v>
      </c>
      <c r="B49" s="11" t="s">
        <v>39</v>
      </c>
      <c r="C49" s="12">
        <v>3</v>
      </c>
      <c r="D49" s="13" t="s">
        <v>31</v>
      </c>
      <c r="E49" s="12">
        <v>21216.400000000001</v>
      </c>
      <c r="F49" s="12">
        <f t="shared" si="2"/>
        <v>63649.2</v>
      </c>
    </row>
    <row r="50" spans="1:6" s="22" customFormat="1" ht="12.75" customHeight="1" x14ac:dyDescent="0.2">
      <c r="A50" s="10">
        <v>8.3000000000000007</v>
      </c>
      <c r="B50" s="11" t="s">
        <v>40</v>
      </c>
      <c r="C50" s="12">
        <v>1</v>
      </c>
      <c r="D50" s="13" t="s">
        <v>31</v>
      </c>
      <c r="E50" s="12">
        <v>28910.01</v>
      </c>
      <c r="F50" s="12">
        <f t="shared" si="2"/>
        <v>28910.01</v>
      </c>
    </row>
    <row r="51" spans="1:6" s="22" customFormat="1" ht="12.75" customHeight="1" x14ac:dyDescent="0.2">
      <c r="A51" s="10">
        <v>8.4</v>
      </c>
      <c r="B51" s="16" t="s">
        <v>41</v>
      </c>
      <c r="C51" s="12">
        <v>2</v>
      </c>
      <c r="D51" s="13" t="s">
        <v>31</v>
      </c>
      <c r="E51" s="14">
        <v>20236.8</v>
      </c>
      <c r="F51" s="12">
        <f t="shared" si="2"/>
        <v>40473.599999999999</v>
      </c>
    </row>
    <row r="52" spans="1:6" s="22" customFormat="1" ht="12.75" customHeight="1" x14ac:dyDescent="0.2">
      <c r="A52" s="10">
        <v>8.5</v>
      </c>
      <c r="B52" s="16" t="s">
        <v>42</v>
      </c>
      <c r="C52" s="12">
        <v>2</v>
      </c>
      <c r="D52" s="13" t="s">
        <v>31</v>
      </c>
      <c r="E52" s="14">
        <v>22361</v>
      </c>
      <c r="F52" s="12">
        <f t="shared" si="2"/>
        <v>44722</v>
      </c>
    </row>
    <row r="53" spans="1:6" s="22" customFormat="1" ht="12.75" customHeight="1" x14ac:dyDescent="0.2">
      <c r="A53" s="10">
        <v>8.6</v>
      </c>
      <c r="B53" s="16" t="s">
        <v>43</v>
      </c>
      <c r="C53" s="12">
        <v>1</v>
      </c>
      <c r="D53" s="13" t="s">
        <v>31</v>
      </c>
      <c r="E53" s="14">
        <v>22361</v>
      </c>
      <c r="F53" s="12">
        <f t="shared" si="2"/>
        <v>22361</v>
      </c>
    </row>
    <row r="54" spans="1:6" s="22" customFormat="1" ht="12.75" customHeight="1" x14ac:dyDescent="0.2">
      <c r="A54" s="10">
        <v>8.6999999999999993</v>
      </c>
      <c r="B54" s="11" t="s">
        <v>44</v>
      </c>
      <c r="C54" s="12">
        <v>5</v>
      </c>
      <c r="D54" s="13" t="s">
        <v>31</v>
      </c>
      <c r="E54" s="12">
        <v>2500</v>
      </c>
      <c r="F54" s="12">
        <f t="shared" si="2"/>
        <v>12500</v>
      </c>
    </row>
    <row r="55" spans="1:6" s="22" customFormat="1" ht="12.75" customHeight="1" x14ac:dyDescent="0.2">
      <c r="A55" s="10">
        <v>8.8000000000000007</v>
      </c>
      <c r="B55" s="11" t="s">
        <v>45</v>
      </c>
      <c r="C55" s="12">
        <v>7</v>
      </c>
      <c r="D55" s="13" t="s">
        <v>31</v>
      </c>
      <c r="E55" s="12">
        <v>6000</v>
      </c>
      <c r="F55" s="12">
        <f t="shared" si="2"/>
        <v>42000</v>
      </c>
    </row>
    <row r="56" spans="1:6" s="22" customFormat="1" ht="12.75" customHeight="1" x14ac:dyDescent="0.2">
      <c r="A56" s="10"/>
      <c r="B56" s="11"/>
      <c r="C56" s="12"/>
      <c r="D56" s="13"/>
      <c r="E56" s="12"/>
      <c r="F56" s="12"/>
    </row>
    <row r="57" spans="1:6" s="22" customFormat="1" ht="12.75" customHeight="1" x14ac:dyDescent="0.2">
      <c r="A57" s="10">
        <v>9</v>
      </c>
      <c r="B57" s="30" t="s">
        <v>68</v>
      </c>
      <c r="C57" s="12">
        <v>8736.4</v>
      </c>
      <c r="D57" s="13" t="s">
        <v>15</v>
      </c>
      <c r="E57" s="12">
        <v>50.15</v>
      </c>
      <c r="F57" s="12">
        <f t="shared" si="2"/>
        <v>438130.46</v>
      </c>
    </row>
    <row r="58" spans="1:6" s="22" customFormat="1" ht="12.75" customHeight="1" x14ac:dyDescent="0.2">
      <c r="A58" s="6"/>
      <c r="B58" s="35" t="s">
        <v>46</v>
      </c>
      <c r="C58" s="8"/>
      <c r="D58" s="9"/>
      <c r="E58" s="8"/>
      <c r="F58" s="8">
        <f>SUM(F12:F57)</f>
        <v>55595843.000000015</v>
      </c>
    </row>
    <row r="59" spans="1:6" s="22" customFormat="1" ht="12.75" customHeight="1" x14ac:dyDescent="0.2">
      <c r="A59" s="10"/>
      <c r="B59" s="11"/>
      <c r="C59" s="12"/>
      <c r="D59" s="13"/>
      <c r="E59" s="12"/>
      <c r="F59" s="12"/>
    </row>
    <row r="60" spans="1:6" s="22" customFormat="1" ht="38.25" x14ac:dyDescent="0.2">
      <c r="A60" s="35" t="s">
        <v>47</v>
      </c>
      <c r="B60" s="7" t="s">
        <v>48</v>
      </c>
      <c r="C60" s="8"/>
      <c r="D60" s="9"/>
      <c r="E60" s="8"/>
      <c r="F60" s="53"/>
    </row>
    <row r="61" spans="1:6" s="22" customFormat="1" ht="8.25" customHeight="1" x14ac:dyDescent="0.2">
      <c r="A61" s="10"/>
      <c r="B61" s="11"/>
      <c r="C61" s="12"/>
      <c r="D61" s="13"/>
      <c r="E61" s="12"/>
      <c r="F61" s="12"/>
    </row>
    <row r="62" spans="1:6" s="22" customFormat="1" ht="12.75" customHeight="1" x14ac:dyDescent="0.2">
      <c r="A62" s="10">
        <v>1</v>
      </c>
      <c r="B62" s="11" t="s">
        <v>14</v>
      </c>
      <c r="C62" s="12">
        <v>4000</v>
      </c>
      <c r="D62" s="13" t="s">
        <v>15</v>
      </c>
      <c r="E62" s="12">
        <v>5</v>
      </c>
      <c r="F62" s="12">
        <f>ROUND(E62*C62,2)</f>
        <v>20000</v>
      </c>
    </row>
    <row r="63" spans="1:6" s="22" customFormat="1" ht="12.75" customHeight="1" x14ac:dyDescent="0.2">
      <c r="A63" s="10"/>
      <c r="B63" s="11"/>
      <c r="C63" s="12"/>
      <c r="D63" s="13"/>
      <c r="E63" s="12"/>
      <c r="F63" s="12"/>
    </row>
    <row r="64" spans="1:6" s="22" customFormat="1" ht="12.75" customHeight="1" x14ac:dyDescent="0.2">
      <c r="A64" s="6">
        <v>2</v>
      </c>
      <c r="B64" s="7" t="s">
        <v>16</v>
      </c>
      <c r="C64" s="8"/>
      <c r="D64" s="9"/>
      <c r="E64" s="8"/>
      <c r="F64" s="12"/>
    </row>
    <row r="65" spans="1:6" s="22" customFormat="1" ht="12.75" customHeight="1" x14ac:dyDescent="0.2">
      <c r="A65" s="10">
        <v>2.1</v>
      </c>
      <c r="B65" s="11" t="s">
        <v>17</v>
      </c>
      <c r="C65" s="12">
        <v>2628</v>
      </c>
      <c r="D65" s="13" t="s">
        <v>18</v>
      </c>
      <c r="E65" s="12">
        <v>154.52000000000001</v>
      </c>
      <c r="F65" s="12">
        <f>ROUND(E65*C65,2)</f>
        <v>406078.56</v>
      </c>
    </row>
    <row r="66" spans="1:6" s="22" customFormat="1" ht="12.75" customHeight="1" x14ac:dyDescent="0.2">
      <c r="A66" s="10">
        <v>2.2000000000000002</v>
      </c>
      <c r="B66" s="11" t="s">
        <v>19</v>
      </c>
      <c r="C66" s="12">
        <v>240</v>
      </c>
      <c r="D66" s="13" t="s">
        <v>18</v>
      </c>
      <c r="E66" s="12">
        <v>950</v>
      </c>
      <c r="F66" s="12">
        <f>ROUND(E66*C66,2)</f>
        <v>228000</v>
      </c>
    </row>
    <row r="67" spans="1:6" s="22" customFormat="1" ht="12.75" customHeight="1" x14ac:dyDescent="0.2">
      <c r="A67" s="10">
        <v>2.2999999999999998</v>
      </c>
      <c r="B67" s="11" t="s">
        <v>20</v>
      </c>
      <c r="C67" s="12">
        <v>2241.81</v>
      </c>
      <c r="D67" s="13" t="s">
        <v>18</v>
      </c>
      <c r="E67" s="12">
        <v>152.44</v>
      </c>
      <c r="F67" s="12">
        <f>ROUND(E67*C67,2)</f>
        <v>341741.52</v>
      </c>
    </row>
    <row r="68" spans="1:6" s="22" customFormat="1" ht="12.75" customHeight="1" x14ac:dyDescent="0.2">
      <c r="A68" s="10">
        <v>2.4</v>
      </c>
      <c r="B68" s="11" t="s">
        <v>21</v>
      </c>
      <c r="C68" s="12">
        <v>463.43</v>
      </c>
      <c r="D68" s="13" t="s">
        <v>18</v>
      </c>
      <c r="E68" s="12">
        <v>165</v>
      </c>
      <c r="F68" s="12">
        <f>ROUND(E68*C68,2)</f>
        <v>76465.95</v>
      </c>
    </row>
    <row r="69" spans="1:6" s="22" customFormat="1" ht="14.25" customHeight="1" x14ac:dyDescent="0.2">
      <c r="A69" s="10"/>
      <c r="B69" s="11"/>
      <c r="C69" s="12"/>
      <c r="D69" s="13"/>
      <c r="E69" s="12"/>
      <c r="F69" s="12"/>
    </row>
    <row r="70" spans="1:6" s="22" customFormat="1" ht="12.75" customHeight="1" x14ac:dyDescent="0.2">
      <c r="A70" s="6">
        <v>3</v>
      </c>
      <c r="B70" s="7" t="s">
        <v>22</v>
      </c>
      <c r="C70" s="8"/>
      <c r="D70" s="9"/>
      <c r="E70" s="8"/>
      <c r="F70" s="12"/>
    </row>
    <row r="71" spans="1:6" s="22" customFormat="1" ht="12.75" customHeight="1" x14ac:dyDescent="0.2">
      <c r="A71" s="10">
        <v>3.1</v>
      </c>
      <c r="B71" s="11" t="s">
        <v>49</v>
      </c>
      <c r="C71" s="12">
        <v>2856</v>
      </c>
      <c r="D71" s="13" t="s">
        <v>15</v>
      </c>
      <c r="E71" s="14">
        <v>405.68</v>
      </c>
      <c r="F71" s="12">
        <f>ROUND(E71*C71,2)</f>
        <v>1158622.08</v>
      </c>
    </row>
    <row r="72" spans="1:6" s="22" customFormat="1" ht="12.75" customHeight="1" x14ac:dyDescent="0.2">
      <c r="A72" s="10">
        <v>3.2</v>
      </c>
      <c r="B72" s="11" t="s">
        <v>50</v>
      </c>
      <c r="C72" s="12">
        <v>1224</v>
      </c>
      <c r="D72" s="13" t="s">
        <v>15</v>
      </c>
      <c r="E72" s="12">
        <v>252.73</v>
      </c>
      <c r="F72" s="12">
        <f>ROUND(E72*C72,2)</f>
        <v>309341.52</v>
      </c>
    </row>
    <row r="73" spans="1:6" s="22" customFormat="1" ht="12" customHeight="1" x14ac:dyDescent="0.2">
      <c r="A73" s="10"/>
      <c r="B73" s="11"/>
      <c r="C73" s="12"/>
      <c r="D73" s="13"/>
      <c r="E73" s="12"/>
      <c r="F73" s="12"/>
    </row>
    <row r="74" spans="1:6" s="22" customFormat="1" ht="12.75" customHeight="1" x14ac:dyDescent="0.2">
      <c r="A74" s="6">
        <v>4</v>
      </c>
      <c r="B74" s="7" t="s">
        <v>25</v>
      </c>
      <c r="C74" s="8"/>
      <c r="D74" s="9"/>
      <c r="E74" s="8"/>
      <c r="F74" s="12"/>
    </row>
    <row r="75" spans="1:6" s="22" customFormat="1" ht="12.75" customHeight="1" x14ac:dyDescent="0.2">
      <c r="A75" s="10">
        <v>4.0999999999999996</v>
      </c>
      <c r="B75" s="11" t="s">
        <v>49</v>
      </c>
      <c r="C75" s="12">
        <v>2856</v>
      </c>
      <c r="D75" s="13" t="s">
        <v>15</v>
      </c>
      <c r="E75" s="12">
        <v>28.31</v>
      </c>
      <c r="F75" s="12">
        <f>ROUND(E75*C75,2)</f>
        <v>80853.36</v>
      </c>
    </row>
    <row r="76" spans="1:6" s="22" customFormat="1" ht="12.75" customHeight="1" x14ac:dyDescent="0.2">
      <c r="A76" s="10">
        <v>4.2</v>
      </c>
      <c r="B76" s="11" t="s">
        <v>50</v>
      </c>
      <c r="C76" s="12">
        <v>1224</v>
      </c>
      <c r="D76" s="13" t="s">
        <v>15</v>
      </c>
      <c r="E76" s="12">
        <v>24.54</v>
      </c>
      <c r="F76" s="12">
        <f>ROUND(E76*C76,2)</f>
        <v>30036.959999999999</v>
      </c>
    </row>
    <row r="77" spans="1:6" s="22" customFormat="1" ht="10.5" customHeight="1" x14ac:dyDescent="0.2">
      <c r="A77" s="10"/>
      <c r="B77" s="11"/>
      <c r="C77" s="12"/>
      <c r="D77" s="13"/>
      <c r="E77" s="12"/>
      <c r="F77" s="12"/>
    </row>
    <row r="78" spans="1:6" s="22" customFormat="1" ht="12.75" customHeight="1" x14ac:dyDescent="0.2">
      <c r="A78" s="6">
        <v>5</v>
      </c>
      <c r="B78" s="7" t="s">
        <v>27</v>
      </c>
      <c r="C78" s="12"/>
      <c r="D78" s="13"/>
      <c r="E78" s="12"/>
      <c r="F78" s="12"/>
    </row>
    <row r="79" spans="1:6" s="22" customFormat="1" ht="12.75" customHeight="1" x14ac:dyDescent="0.2">
      <c r="A79" s="10">
        <v>5.0999999999999996</v>
      </c>
      <c r="B79" s="11" t="s">
        <v>49</v>
      </c>
      <c r="C79" s="12">
        <v>2856</v>
      </c>
      <c r="D79" s="13" t="s">
        <v>15</v>
      </c>
      <c r="E79" s="12">
        <v>10.01</v>
      </c>
      <c r="F79" s="12">
        <f>ROUND(E79*C79,2)</f>
        <v>28588.560000000001</v>
      </c>
    </row>
    <row r="80" spans="1:6" s="22" customFormat="1" ht="12.75" customHeight="1" x14ac:dyDescent="0.2">
      <c r="A80" s="10">
        <v>5.2</v>
      </c>
      <c r="B80" s="11" t="s">
        <v>50</v>
      </c>
      <c r="C80" s="12">
        <v>1224</v>
      </c>
      <c r="D80" s="13" t="s">
        <v>15</v>
      </c>
      <c r="E80" s="12">
        <v>7.63</v>
      </c>
      <c r="F80" s="12">
        <f>ROUND(E80*C80,2)</f>
        <v>9339.1200000000008</v>
      </c>
    </row>
    <row r="81" spans="1:6" s="22" customFormat="1" ht="9" customHeight="1" x14ac:dyDescent="0.2">
      <c r="A81" s="10"/>
      <c r="B81" s="11"/>
      <c r="C81" s="12"/>
      <c r="D81" s="13"/>
      <c r="E81" s="12"/>
      <c r="F81" s="12"/>
    </row>
    <row r="82" spans="1:6" s="22" customFormat="1" ht="12.75" customHeight="1" x14ac:dyDescent="0.2">
      <c r="A82" s="10">
        <v>6</v>
      </c>
      <c r="B82" s="11" t="s">
        <v>29</v>
      </c>
      <c r="C82" s="12">
        <v>0.1</v>
      </c>
      <c r="D82" s="13" t="s">
        <v>51</v>
      </c>
      <c r="E82" s="12">
        <f>+F71+F72</f>
        <v>1467963.6</v>
      </c>
      <c r="F82" s="12">
        <f>ROUND(E82*C82,2)</f>
        <v>146796.35999999999</v>
      </c>
    </row>
    <row r="83" spans="1:6" s="22" customFormat="1" ht="7.5" customHeight="1" x14ac:dyDescent="0.2">
      <c r="A83" s="10"/>
      <c r="B83" s="11"/>
      <c r="C83" s="12"/>
      <c r="D83" s="13"/>
      <c r="E83" s="12"/>
      <c r="F83" s="12"/>
    </row>
    <row r="84" spans="1:6" s="22" customFormat="1" ht="12.75" customHeight="1" x14ac:dyDescent="0.2">
      <c r="A84" s="6">
        <v>7</v>
      </c>
      <c r="B84" s="7" t="s">
        <v>73</v>
      </c>
      <c r="C84" s="12"/>
      <c r="D84" s="13"/>
      <c r="E84" s="12"/>
      <c r="F84" s="12"/>
    </row>
    <row r="85" spans="1:6" s="22" customFormat="1" ht="12.75" customHeight="1" x14ac:dyDescent="0.2">
      <c r="A85" s="10">
        <v>7.1</v>
      </c>
      <c r="B85" s="30" t="s">
        <v>74</v>
      </c>
      <c r="C85" s="12">
        <v>20</v>
      </c>
      <c r="D85" s="33" t="s">
        <v>15</v>
      </c>
      <c r="E85" s="12">
        <v>230.1</v>
      </c>
      <c r="F85" s="12">
        <f>ROUND(E85*C85,2)</f>
        <v>4602</v>
      </c>
    </row>
    <row r="86" spans="1:6" s="22" customFormat="1" ht="25.5" customHeight="1" x14ac:dyDescent="0.2">
      <c r="A86" s="10">
        <v>7.2</v>
      </c>
      <c r="B86" s="30" t="s">
        <v>75</v>
      </c>
      <c r="C86" s="12">
        <v>240</v>
      </c>
      <c r="D86" s="33" t="s">
        <v>31</v>
      </c>
      <c r="E86" s="12">
        <v>28.32</v>
      </c>
      <c r="F86" s="12">
        <f t="shared" ref="F86:F96" si="3">ROUND(E86*C86,2)</f>
        <v>6796.8</v>
      </c>
    </row>
    <row r="87" spans="1:6" s="22" customFormat="1" ht="12.75" customHeight="1" x14ac:dyDescent="0.2">
      <c r="A87" s="10">
        <v>7.3</v>
      </c>
      <c r="B87" s="30" t="s">
        <v>76</v>
      </c>
      <c r="C87" s="12">
        <v>40</v>
      </c>
      <c r="D87" s="33" t="s">
        <v>31</v>
      </c>
      <c r="E87" s="12">
        <v>53.1</v>
      </c>
      <c r="F87" s="12">
        <f t="shared" si="3"/>
        <v>2124</v>
      </c>
    </row>
    <row r="88" spans="1:6" s="22" customFormat="1" ht="12.75" customHeight="1" x14ac:dyDescent="0.2">
      <c r="A88" s="10">
        <v>7.4</v>
      </c>
      <c r="B88" s="30" t="s">
        <v>79</v>
      </c>
      <c r="C88" s="12">
        <v>40</v>
      </c>
      <c r="D88" s="33" t="s">
        <v>31</v>
      </c>
      <c r="E88" s="12">
        <v>23.6</v>
      </c>
      <c r="F88" s="12">
        <f t="shared" si="3"/>
        <v>944</v>
      </c>
    </row>
    <row r="89" spans="1:6" s="22" customFormat="1" ht="12.75" customHeight="1" x14ac:dyDescent="0.2">
      <c r="A89" s="10">
        <v>7.5</v>
      </c>
      <c r="B89" s="30" t="s">
        <v>77</v>
      </c>
      <c r="C89" s="12">
        <v>30</v>
      </c>
      <c r="D89" s="33" t="s">
        <v>15</v>
      </c>
      <c r="E89" s="12">
        <v>265.5</v>
      </c>
      <c r="F89" s="12">
        <f t="shared" si="3"/>
        <v>7965</v>
      </c>
    </row>
    <row r="90" spans="1:6" s="22" customFormat="1" ht="12.75" customHeight="1" x14ac:dyDescent="0.2">
      <c r="A90" s="10">
        <v>7.6</v>
      </c>
      <c r="B90" s="30" t="s">
        <v>78</v>
      </c>
      <c r="C90" s="12">
        <v>20</v>
      </c>
      <c r="D90" s="33" t="s">
        <v>31</v>
      </c>
      <c r="E90" s="12">
        <v>35.4</v>
      </c>
      <c r="F90" s="12">
        <f t="shared" si="3"/>
        <v>708</v>
      </c>
    </row>
    <row r="91" spans="1:6" s="22" customFormat="1" ht="12.75" customHeight="1" x14ac:dyDescent="0.2">
      <c r="A91" s="10">
        <v>7.7</v>
      </c>
      <c r="B91" s="30" t="s">
        <v>80</v>
      </c>
      <c r="C91" s="12">
        <v>20</v>
      </c>
      <c r="D91" s="33" t="s">
        <v>31</v>
      </c>
      <c r="E91" s="12">
        <v>17.7</v>
      </c>
      <c r="F91" s="12">
        <f t="shared" si="3"/>
        <v>354</v>
      </c>
    </row>
    <row r="92" spans="1:6" s="22" customFormat="1" ht="12.75" customHeight="1" x14ac:dyDescent="0.2">
      <c r="A92" s="10">
        <v>7.8</v>
      </c>
      <c r="B92" s="30" t="s">
        <v>81</v>
      </c>
      <c r="C92" s="12">
        <v>20</v>
      </c>
      <c r="D92" s="33" t="s">
        <v>31</v>
      </c>
      <c r="E92" s="12">
        <v>230</v>
      </c>
      <c r="F92" s="12">
        <f t="shared" si="3"/>
        <v>4600</v>
      </c>
    </row>
    <row r="93" spans="1:6" s="22" customFormat="1" ht="12.75" customHeight="1" x14ac:dyDescent="0.2">
      <c r="A93" s="10">
        <v>7.9</v>
      </c>
      <c r="B93" s="30" t="s">
        <v>82</v>
      </c>
      <c r="C93" s="12">
        <v>20</v>
      </c>
      <c r="D93" s="33" t="s">
        <v>86</v>
      </c>
      <c r="E93" s="12">
        <v>15</v>
      </c>
      <c r="F93" s="12">
        <f t="shared" si="3"/>
        <v>300</v>
      </c>
    </row>
    <row r="94" spans="1:6" s="22" customFormat="1" ht="12.75" customHeight="1" x14ac:dyDescent="0.2">
      <c r="A94" s="36">
        <v>7.1</v>
      </c>
      <c r="B94" s="30" t="s">
        <v>83</v>
      </c>
      <c r="C94" s="12">
        <v>20</v>
      </c>
      <c r="D94" s="33" t="s">
        <v>31</v>
      </c>
      <c r="E94" s="12">
        <v>200</v>
      </c>
      <c r="F94" s="12">
        <f t="shared" si="3"/>
        <v>4000</v>
      </c>
    </row>
    <row r="95" spans="1:6" s="22" customFormat="1" ht="12.75" customHeight="1" x14ac:dyDescent="0.2">
      <c r="A95" s="36">
        <v>7.11</v>
      </c>
      <c r="B95" s="30" t="s">
        <v>84</v>
      </c>
      <c r="C95" s="12">
        <v>70</v>
      </c>
      <c r="D95" s="33" t="s">
        <v>18</v>
      </c>
      <c r="E95" s="12">
        <v>310.39</v>
      </c>
      <c r="F95" s="12">
        <f t="shared" si="3"/>
        <v>21727.3</v>
      </c>
    </row>
    <row r="96" spans="1:6" s="22" customFormat="1" ht="12.75" customHeight="1" x14ac:dyDescent="0.2">
      <c r="A96" s="36">
        <v>7.12</v>
      </c>
      <c r="B96" s="30" t="s">
        <v>85</v>
      </c>
      <c r="C96" s="12">
        <v>20</v>
      </c>
      <c r="D96" s="33" t="s">
        <v>31</v>
      </c>
      <c r="E96" s="12">
        <v>200</v>
      </c>
      <c r="F96" s="12">
        <f t="shared" si="3"/>
        <v>4000</v>
      </c>
    </row>
    <row r="97" spans="1:6" s="22" customFormat="1" ht="12.75" customHeight="1" x14ac:dyDescent="0.2">
      <c r="A97" s="10"/>
      <c r="B97" s="11"/>
      <c r="C97" s="12"/>
      <c r="D97" s="13"/>
      <c r="E97" s="12"/>
      <c r="F97" s="12"/>
    </row>
    <row r="98" spans="1:6" s="22" customFormat="1" ht="12.75" customHeight="1" x14ac:dyDescent="0.2">
      <c r="A98" s="10">
        <v>7</v>
      </c>
      <c r="B98" s="30" t="s">
        <v>68</v>
      </c>
      <c r="C98" s="12">
        <v>4000</v>
      </c>
      <c r="D98" s="13" t="s">
        <v>15</v>
      </c>
      <c r="E98" s="12">
        <v>50.15</v>
      </c>
      <c r="F98" s="12">
        <f>ROUND(E98*C98,2)</f>
        <v>200600</v>
      </c>
    </row>
    <row r="99" spans="1:6" s="22" customFormat="1" ht="12.75" customHeight="1" x14ac:dyDescent="0.2">
      <c r="A99" s="6"/>
      <c r="B99" s="35" t="s">
        <v>52</v>
      </c>
      <c r="C99" s="8"/>
      <c r="D99" s="9"/>
      <c r="E99" s="8"/>
      <c r="F99" s="8">
        <f>SUM(F62:F98)</f>
        <v>3094585.09</v>
      </c>
    </row>
    <row r="100" spans="1:6" s="22" customFormat="1" ht="12.75" customHeight="1" x14ac:dyDescent="0.2">
      <c r="A100" s="10"/>
      <c r="B100" s="11"/>
      <c r="C100" s="12"/>
      <c r="D100" s="13"/>
      <c r="E100" s="12"/>
      <c r="F100" s="12"/>
    </row>
    <row r="101" spans="1:6" s="22" customFormat="1" ht="12.75" customHeight="1" x14ac:dyDescent="0.2">
      <c r="A101" s="35" t="s">
        <v>53</v>
      </c>
      <c r="B101" s="7" t="s">
        <v>54</v>
      </c>
      <c r="C101" s="12"/>
      <c r="D101" s="13"/>
      <c r="E101" s="12"/>
      <c r="F101" s="17"/>
    </row>
    <row r="102" spans="1:6" s="22" customFormat="1" ht="12.75" customHeight="1" x14ac:dyDescent="0.2">
      <c r="A102" s="10">
        <v>1</v>
      </c>
      <c r="B102" s="18" t="s">
        <v>55</v>
      </c>
      <c r="C102" s="67">
        <v>2</v>
      </c>
      <c r="D102" s="19" t="s">
        <v>31</v>
      </c>
      <c r="E102" s="12">
        <v>458380.69999999995</v>
      </c>
      <c r="F102" s="17">
        <f>ROUND(C102*E102,2)</f>
        <v>916761.4</v>
      </c>
    </row>
    <row r="103" spans="1:6" s="52" customFormat="1" ht="12.75" customHeight="1" x14ac:dyDescent="0.2">
      <c r="A103" s="6"/>
      <c r="B103" s="35" t="s">
        <v>70</v>
      </c>
      <c r="C103" s="8"/>
      <c r="D103" s="9"/>
      <c r="E103" s="8"/>
      <c r="F103" s="8">
        <f>SUM(F102)</f>
        <v>916761.4</v>
      </c>
    </row>
    <row r="104" spans="1:6" s="22" customFormat="1" ht="12.75" customHeight="1" x14ac:dyDescent="0.2">
      <c r="A104" s="10"/>
      <c r="B104" s="18"/>
      <c r="C104" s="67"/>
      <c r="D104" s="19"/>
      <c r="E104" s="12"/>
      <c r="F104" s="17"/>
    </row>
    <row r="105" spans="1:6" s="22" customFormat="1" ht="12.75" customHeight="1" x14ac:dyDescent="0.2">
      <c r="A105" s="34" t="s">
        <v>69</v>
      </c>
      <c r="B105" s="32" t="s">
        <v>72</v>
      </c>
      <c r="C105" s="67"/>
      <c r="D105" s="19"/>
      <c r="E105" s="12"/>
      <c r="F105" s="17"/>
    </row>
    <row r="106" spans="1:6" s="22" customFormat="1" ht="25.5" customHeight="1" x14ac:dyDescent="0.2">
      <c r="A106" s="42">
        <v>1</v>
      </c>
      <c r="B106" s="31" t="s">
        <v>103</v>
      </c>
      <c r="C106" s="68">
        <v>1</v>
      </c>
      <c r="D106" s="41" t="s">
        <v>86</v>
      </c>
      <c r="E106" s="48">
        <v>30000</v>
      </c>
      <c r="F106" s="49">
        <f t="shared" ref="F106:F109" si="4">ROUND(E106*C106,2)</f>
        <v>30000</v>
      </c>
    </row>
    <row r="107" spans="1:6" s="22" customFormat="1" ht="38.25" customHeight="1" x14ac:dyDescent="0.2">
      <c r="A107" s="37">
        <v>2</v>
      </c>
      <c r="B107" s="31" t="s">
        <v>102</v>
      </c>
      <c r="C107" s="69">
        <v>2</v>
      </c>
      <c r="D107" s="46" t="s">
        <v>31</v>
      </c>
      <c r="E107" s="44">
        <v>150000</v>
      </c>
      <c r="F107" s="45">
        <f t="shared" si="4"/>
        <v>300000</v>
      </c>
    </row>
    <row r="108" spans="1:6" s="22" customFormat="1" ht="51" customHeight="1" x14ac:dyDescent="0.2">
      <c r="A108" s="37">
        <v>3</v>
      </c>
      <c r="B108" s="31" t="s">
        <v>100</v>
      </c>
      <c r="C108" s="68">
        <v>2</v>
      </c>
      <c r="D108" s="41" t="s">
        <v>31</v>
      </c>
      <c r="E108" s="43">
        <v>2761728.52</v>
      </c>
      <c r="F108" s="47">
        <f t="shared" si="4"/>
        <v>5523457.04</v>
      </c>
    </row>
    <row r="109" spans="1:6" s="22" customFormat="1" ht="26.25" customHeight="1" x14ac:dyDescent="0.2">
      <c r="A109" s="37">
        <v>4</v>
      </c>
      <c r="B109" s="31" t="s">
        <v>101</v>
      </c>
      <c r="C109" s="68">
        <v>2</v>
      </c>
      <c r="D109" s="41" t="s">
        <v>31</v>
      </c>
      <c r="E109" s="48">
        <v>45000</v>
      </c>
      <c r="F109" s="47">
        <f t="shared" si="4"/>
        <v>90000</v>
      </c>
    </row>
    <row r="110" spans="1:6" s="52" customFormat="1" ht="12.75" customHeight="1" x14ac:dyDescent="0.2">
      <c r="A110" s="6"/>
      <c r="B110" s="35" t="s">
        <v>71</v>
      </c>
      <c r="C110" s="8"/>
      <c r="D110" s="9"/>
      <c r="E110" s="8"/>
      <c r="F110" s="8">
        <f>SUM(F106:F109)</f>
        <v>5943457.04</v>
      </c>
    </row>
    <row r="111" spans="1:6" s="22" customFormat="1" ht="6" customHeight="1" x14ac:dyDescent="0.2">
      <c r="A111" s="10"/>
      <c r="B111" s="11"/>
      <c r="C111" s="12"/>
      <c r="D111" s="13"/>
      <c r="E111" s="12"/>
      <c r="F111" s="12"/>
    </row>
    <row r="112" spans="1:6" s="52" customFormat="1" ht="12.75" customHeight="1" x14ac:dyDescent="0.2">
      <c r="A112" s="20" t="s">
        <v>56</v>
      </c>
      <c r="B112" s="7" t="s">
        <v>57</v>
      </c>
      <c r="C112" s="8"/>
      <c r="D112" s="9"/>
      <c r="E112" s="8"/>
      <c r="F112" s="8"/>
    </row>
    <row r="113" spans="1:6" s="22" customFormat="1" ht="12.75" customHeight="1" x14ac:dyDescent="0.2">
      <c r="A113" s="10">
        <v>1</v>
      </c>
      <c r="B113" s="11" t="s">
        <v>58</v>
      </c>
      <c r="C113" s="12">
        <v>1</v>
      </c>
      <c r="D113" s="13" t="s">
        <v>31</v>
      </c>
      <c r="E113" s="12">
        <v>25000</v>
      </c>
      <c r="F113" s="12">
        <f>ROUND(E113*C113,2)</f>
        <v>25000</v>
      </c>
    </row>
    <row r="114" spans="1:6" s="22" customFormat="1" ht="12.75" customHeight="1" x14ac:dyDescent="0.2">
      <c r="A114" s="10">
        <v>2</v>
      </c>
      <c r="B114" s="11" t="s">
        <v>59</v>
      </c>
      <c r="C114" s="12">
        <v>1</v>
      </c>
      <c r="D114" s="13" t="s">
        <v>31</v>
      </c>
      <c r="E114" s="12">
        <v>20988</v>
      </c>
      <c r="F114" s="12">
        <f>ROUND(E114*C114,2)</f>
        <v>20988</v>
      </c>
    </row>
    <row r="115" spans="1:6" s="22" customFormat="1" ht="12.75" customHeight="1" x14ac:dyDescent="0.2">
      <c r="A115" s="10"/>
      <c r="B115" s="35" t="s">
        <v>60</v>
      </c>
      <c r="C115" s="12"/>
      <c r="D115" s="13"/>
      <c r="E115" s="12"/>
      <c r="F115" s="8">
        <f>SUM(F113:F114)</f>
        <v>45988</v>
      </c>
    </row>
    <row r="116" spans="1:6" s="22" customFormat="1" ht="12.75" customHeight="1" x14ac:dyDescent="0.2">
      <c r="A116" s="10"/>
      <c r="B116" s="11"/>
      <c r="C116" s="12"/>
      <c r="D116" s="13"/>
      <c r="E116" s="12"/>
      <c r="F116" s="12"/>
    </row>
    <row r="117" spans="1:6" s="52" customFormat="1" ht="12.75" customHeight="1" x14ac:dyDescent="0.2">
      <c r="A117" s="54"/>
      <c r="B117" s="55" t="s">
        <v>66</v>
      </c>
      <c r="C117" s="56"/>
      <c r="D117" s="57"/>
      <c r="E117" s="56"/>
      <c r="F117" s="56">
        <f>+F115+F110+F99+F58</f>
        <v>64679873.13000001</v>
      </c>
    </row>
    <row r="118" spans="1:6" s="22" customFormat="1" ht="12.75" customHeight="1" x14ac:dyDescent="0.2">
      <c r="A118" s="59"/>
      <c r="B118" s="35" t="s">
        <v>66</v>
      </c>
      <c r="C118" s="60"/>
      <c r="D118" s="61"/>
      <c r="E118" s="60"/>
      <c r="F118" s="8">
        <f>F117</f>
        <v>64679873.13000001</v>
      </c>
    </row>
    <row r="119" spans="1:6" s="22" customFormat="1" ht="12.75" customHeight="1" x14ac:dyDescent="0.2">
      <c r="A119" s="10"/>
      <c r="B119" s="11"/>
      <c r="C119" s="12"/>
      <c r="D119" s="13"/>
      <c r="E119" s="12"/>
      <c r="F119" s="8"/>
    </row>
    <row r="120" spans="1:6" s="2" customFormat="1" x14ac:dyDescent="0.2">
      <c r="A120" s="37"/>
      <c r="B120" s="6" t="s">
        <v>104</v>
      </c>
      <c r="C120" s="70"/>
      <c r="D120" s="33"/>
      <c r="E120" s="71"/>
      <c r="F120" s="71"/>
    </row>
    <row r="121" spans="1:6" s="2" customFormat="1" x14ac:dyDescent="0.2">
      <c r="A121" s="37"/>
      <c r="B121" s="37" t="s">
        <v>61</v>
      </c>
      <c r="C121" s="70">
        <v>0.1</v>
      </c>
      <c r="D121" s="33"/>
      <c r="E121" s="71"/>
      <c r="F121" s="71">
        <f t="shared" ref="F121:F127" si="5">+$F$118*C121</f>
        <v>6467987.313000001</v>
      </c>
    </row>
    <row r="122" spans="1:6" s="2" customFormat="1" x14ac:dyDescent="0.2">
      <c r="A122" s="37"/>
      <c r="B122" s="37" t="s">
        <v>62</v>
      </c>
      <c r="C122" s="70">
        <v>4.4999999999999998E-2</v>
      </c>
      <c r="D122" s="33"/>
      <c r="E122" s="71"/>
      <c r="F122" s="71">
        <f t="shared" si="5"/>
        <v>2910594.2908500005</v>
      </c>
    </row>
    <row r="123" spans="1:6" s="2" customFormat="1" x14ac:dyDescent="0.2">
      <c r="A123" s="37"/>
      <c r="B123" s="37" t="s">
        <v>63</v>
      </c>
      <c r="C123" s="70">
        <v>0.04</v>
      </c>
      <c r="D123" s="33"/>
      <c r="E123" s="71"/>
      <c r="F123" s="71">
        <f t="shared" si="5"/>
        <v>2587194.9252000004</v>
      </c>
    </row>
    <row r="124" spans="1:6" s="2" customFormat="1" x14ac:dyDescent="0.2">
      <c r="A124" s="37"/>
      <c r="B124" s="37" t="s">
        <v>64</v>
      </c>
      <c r="C124" s="70">
        <v>0.04</v>
      </c>
      <c r="D124" s="33"/>
      <c r="E124" s="71"/>
      <c r="F124" s="71">
        <f t="shared" si="5"/>
        <v>2587194.9252000004</v>
      </c>
    </row>
    <row r="125" spans="1:6" s="2" customFormat="1" x14ac:dyDescent="0.2">
      <c r="A125" s="37"/>
      <c r="B125" s="37" t="s">
        <v>105</v>
      </c>
      <c r="C125" s="70">
        <v>0.05</v>
      </c>
      <c r="D125" s="33"/>
      <c r="E125" s="71"/>
      <c r="F125" s="71">
        <f t="shared" si="5"/>
        <v>3233993.6565000005</v>
      </c>
    </row>
    <row r="126" spans="1:6" s="2" customFormat="1" x14ac:dyDescent="0.2">
      <c r="A126" s="37"/>
      <c r="B126" s="37" t="s">
        <v>106</v>
      </c>
      <c r="C126" s="70">
        <v>0.01</v>
      </c>
      <c r="D126" s="33"/>
      <c r="E126" s="71"/>
      <c r="F126" s="71">
        <f t="shared" si="5"/>
        <v>646798.7313000001</v>
      </c>
    </row>
    <row r="127" spans="1:6" s="2" customFormat="1" x14ac:dyDescent="0.2">
      <c r="A127" s="37"/>
      <c r="B127" s="72" t="s">
        <v>107</v>
      </c>
      <c r="C127" s="73">
        <v>1E-3</v>
      </c>
      <c r="D127" s="74"/>
      <c r="E127" s="75"/>
      <c r="F127" s="71">
        <f t="shared" si="5"/>
        <v>64679.873130000014</v>
      </c>
    </row>
    <row r="128" spans="1:6" s="2" customFormat="1" x14ac:dyDescent="0.2">
      <c r="A128" s="37"/>
      <c r="B128" s="37" t="s">
        <v>108</v>
      </c>
      <c r="C128" s="70">
        <v>0.18</v>
      </c>
      <c r="D128" s="33"/>
      <c r="E128" s="71"/>
      <c r="F128" s="71">
        <f>+$F$121*C128</f>
        <v>1164237.71634</v>
      </c>
    </row>
    <row r="129" spans="1:6" s="2" customFormat="1" x14ac:dyDescent="0.2">
      <c r="A129" s="37"/>
      <c r="B129" s="76" t="s">
        <v>109</v>
      </c>
      <c r="C129" s="77">
        <v>0.1</v>
      </c>
      <c r="D129" s="78"/>
      <c r="E129" s="78"/>
      <c r="F129" s="71">
        <f>+$F$118*C129</f>
        <v>6467987.313000001</v>
      </c>
    </row>
    <row r="130" spans="1:6" s="2" customFormat="1" x14ac:dyDescent="0.2">
      <c r="A130" s="37"/>
      <c r="B130" s="37" t="s">
        <v>65</v>
      </c>
      <c r="C130" s="70">
        <v>0.1</v>
      </c>
      <c r="D130" s="33"/>
      <c r="E130" s="71"/>
      <c r="F130" s="71">
        <f>+$F$118*C130</f>
        <v>6467987.313000001</v>
      </c>
    </row>
    <row r="131" spans="1:6" s="2" customFormat="1" x14ac:dyDescent="0.2">
      <c r="A131" s="37"/>
      <c r="B131" s="6" t="s">
        <v>110</v>
      </c>
      <c r="C131" s="70"/>
      <c r="D131" s="33"/>
      <c r="E131" s="71"/>
      <c r="F131" s="79">
        <f>SUM(F121:F130)</f>
        <v>32598656.05752001</v>
      </c>
    </row>
    <row r="132" spans="1:6" s="22" customFormat="1" ht="12.75" customHeight="1" x14ac:dyDescent="0.2">
      <c r="A132" s="10"/>
      <c r="B132" s="11"/>
      <c r="C132" s="21"/>
      <c r="D132" s="13"/>
      <c r="E132" s="12"/>
      <c r="F132" s="12"/>
    </row>
    <row r="133" spans="1:6" s="22" customFormat="1" ht="12.75" customHeight="1" x14ac:dyDescent="0.2">
      <c r="A133" s="6"/>
      <c r="B133" s="6" t="s">
        <v>67</v>
      </c>
      <c r="C133" s="29"/>
      <c r="D133" s="9"/>
      <c r="E133" s="8"/>
      <c r="F133" s="58">
        <f>+F131+F118</f>
        <v>97278529.187520027</v>
      </c>
    </row>
    <row r="134" spans="1:6" s="2" customFormat="1" x14ac:dyDescent="0.2">
      <c r="A134" s="37"/>
      <c r="B134" s="37"/>
      <c r="C134" s="70"/>
      <c r="D134" s="33"/>
      <c r="E134" s="71"/>
      <c r="F134" s="71"/>
    </row>
    <row r="135" spans="1:6" s="2" customFormat="1" x14ac:dyDescent="0.2">
      <c r="A135" s="54"/>
      <c r="B135" s="54" t="s">
        <v>111</v>
      </c>
      <c r="C135" s="56"/>
      <c r="D135" s="57"/>
      <c r="E135" s="80"/>
      <c r="F135" s="80">
        <f>+F133</f>
        <v>97278529.187520027</v>
      </c>
    </row>
    <row r="136" spans="1:6" s="24" customFormat="1" ht="15.75" x14ac:dyDescent="0.25">
      <c r="B136" s="25"/>
      <c r="C136" s="26"/>
      <c r="D136" s="27"/>
      <c r="E136" s="26"/>
      <c r="F136" s="28"/>
    </row>
  </sheetData>
  <mergeCells count="7">
    <mergeCell ref="G3:L6"/>
    <mergeCell ref="A6:F6"/>
    <mergeCell ref="A1:F1"/>
    <mergeCell ref="A2:F2"/>
    <mergeCell ref="A3:F3"/>
    <mergeCell ref="A4:F4"/>
    <mergeCell ref="A5:F5"/>
  </mergeCells>
  <printOptions horizontalCentered="1"/>
  <pageMargins left="3.9370078740157501E-2" right="0" top="0.196850393700787" bottom="0.196850393700787" header="0" footer="0.118110236220472"/>
  <pageSetup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AC. LOS LIMONES </vt:lpstr>
      <vt:lpstr>'AC. LOS LIMONES '!Área_de_impresión</vt:lpstr>
      <vt:lpstr>'AC. LOS LIMONES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Jasmín Altagracia Candelario</cp:lastModifiedBy>
  <cp:lastPrinted>2018-07-26T17:00:15Z</cp:lastPrinted>
  <dcterms:created xsi:type="dcterms:W3CDTF">2018-03-01T21:35:23Z</dcterms:created>
  <dcterms:modified xsi:type="dcterms:W3CDTF">2019-08-09T14:31:18Z</dcterms:modified>
</cp:coreProperties>
</file>