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min.candelario\Desktop\SORTEO DE OBRA 0001\"/>
    </mc:Choice>
  </mc:AlternateContent>
  <bookViews>
    <workbookView xWindow="0" yWindow="0" windowWidth="20490" windowHeight="7755"/>
  </bookViews>
  <sheets>
    <sheet name="presupuesto" sheetId="1" r:id="rId1"/>
    <sheet name="Hoja2" sheetId="2" r:id="rId2"/>
    <sheet name="Hoja3" sheetId="3" r:id="rId3"/>
  </sheets>
  <definedNames>
    <definedName name="_xlnm.Print_Area" localSheetId="0">presupuesto!$A$1:$F$120</definedName>
    <definedName name="_xlnm.Print_Titles" localSheetId="0">presupuesto!$1:$10</definedName>
  </definedNames>
  <calcPr calcId="152511" iterateDelta="0.01"/>
</workbook>
</file>

<file path=xl/calcChain.xml><?xml version="1.0" encoding="utf-8"?>
<calcChain xmlns="http://schemas.openxmlformats.org/spreadsheetml/2006/main">
  <c r="F92" i="1" l="1"/>
  <c r="F93" i="1" s="1"/>
  <c r="F91" i="1"/>
  <c r="F87" i="1" l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4" i="1"/>
  <c r="F113" i="1" l="1"/>
  <c r="F112" i="1"/>
  <c r="F114" i="1" s="1"/>
  <c r="F88" i="1"/>
  <c r="F42" i="1" l="1"/>
  <c r="F95" i="1" l="1"/>
  <c r="F96" i="1" s="1"/>
  <c r="F107" i="1" l="1"/>
  <c r="F102" i="1"/>
  <c r="F100" i="1"/>
  <c r="F105" i="1" s="1"/>
  <c r="F108" i="1"/>
  <c r="F106" i="1"/>
  <c r="F104" i="1"/>
  <c r="F103" i="1"/>
  <c r="F101" i="1"/>
  <c r="F99" i="1"/>
  <c r="F116" i="1" l="1"/>
  <c r="F118" i="1" s="1"/>
</calcChain>
</file>

<file path=xl/sharedStrings.xml><?xml version="1.0" encoding="utf-8"?>
<sst xmlns="http://schemas.openxmlformats.org/spreadsheetml/2006/main" count="253" uniqueCount="170">
  <si>
    <t>INSTITUTO NACIONAL DE AGUAS POTABLES Y ALCANTARILLADOS</t>
  </si>
  <si>
    <t xml:space="preserve"> * * * INAPA * * *</t>
  </si>
  <si>
    <t>DIRECCION DE INGENIERIA</t>
  </si>
  <si>
    <t>DEPARTAMENTO DE COSTOS Y PRESUPUESTOS</t>
  </si>
  <si>
    <t>Presupuesto : 017-2019</t>
  </si>
  <si>
    <t>Ubicación: PROVINCIA SAN CRISTOBAL</t>
  </si>
  <si>
    <t>Zona: IV</t>
  </si>
  <si>
    <t>PART.</t>
  </si>
  <si>
    <t>D E S C R I P C I O N</t>
  </si>
  <si>
    <t>CANTIDAD</t>
  </si>
  <si>
    <t>UD</t>
  </si>
  <si>
    <t>P.U. (RD$)</t>
  </si>
  <si>
    <t>VALOR (RD$)</t>
  </si>
  <si>
    <t>A</t>
  </si>
  <si>
    <t xml:space="preserve">EXTRACCION DE TUBERIA EXISTENTE DE 16" H.D. Y 8" EN PVC SDR 21 C/J.G EN LINEA DE IMPULSION </t>
  </si>
  <si>
    <t>REPLANTEO</t>
  </si>
  <si>
    <t>M</t>
  </si>
  <si>
    <t>MOVIMIENTO DE TIERRA:</t>
  </si>
  <si>
    <t xml:space="preserve">EXCAVACION PARA EXTRACCION ( V= 443.80 M3) </t>
  </si>
  <si>
    <t>2.1.1</t>
  </si>
  <si>
    <t xml:space="preserve">CON EQUIPO 80% </t>
  </si>
  <si>
    <t>M3</t>
  </si>
  <si>
    <t>2.1.2</t>
  </si>
  <si>
    <t xml:space="preserve"> A MANO  20%  </t>
  </si>
  <si>
    <t xml:space="preserve">EXTRACCION DE TUBERIAS </t>
  </si>
  <si>
    <t>2.2.1</t>
  </si>
  <si>
    <t xml:space="preserve">DE 16" H.D. </t>
  </si>
  <si>
    <t>2.2.2</t>
  </si>
  <si>
    <t xml:space="preserve">DE 8" PVC SDR-21 C/J.G </t>
  </si>
  <si>
    <t xml:space="preserve">RELLENO C/EQUIPO DE 80 HP </t>
  </si>
  <si>
    <t xml:space="preserve">PERSONAL PARA DEMOLER JUNTAS DE HORMIGON SIMPLE EN TUBERIA DE H.D. </t>
  </si>
  <si>
    <t xml:space="preserve">CAPATAZ </t>
  </si>
  <si>
    <t>DIA</t>
  </si>
  <si>
    <t xml:space="preserve">OBREROS ( 3 HB ) </t>
  </si>
  <si>
    <t xml:space="preserve">HERRAMIENTAS MENORES </t>
  </si>
  <si>
    <t>U</t>
  </si>
  <si>
    <t xml:space="preserve">PERSONAL PARA DESCONEXION DE TUBERIAS DE PVC POR LAS JUNTAS DE GOMAS </t>
  </si>
  <si>
    <t xml:space="preserve">OBREROS ( 4 HB ) </t>
  </si>
  <si>
    <t>EQUIPOS</t>
  </si>
  <si>
    <t>ACHIQUE CON BOMBA  3" (5.5 HP)</t>
  </si>
  <si>
    <t>HR</t>
  </si>
  <si>
    <t>SEÑALIZACION Y MANEJO DE TRANSITO Y SEGURIDAD VIAL</t>
  </si>
  <si>
    <t xml:space="preserve">LIMPIEZA FINAL </t>
  </si>
  <si>
    <t>SUB - TOTAL FASE A</t>
  </si>
  <si>
    <t>B</t>
  </si>
  <si>
    <t xml:space="preserve">LINEA DE IMPULSION  EN TRAMO REUBICADO POR EXTRACCION DE TUBERIAS </t>
  </si>
  <si>
    <t xml:space="preserve">MOVIMIENTO DE TIERRA                                                                       </t>
  </si>
  <si>
    <t xml:space="preserve">EXCAVACION MATERIAL COMPACTO CON EQUIPO (DIMENSIONES DE LA ZANJA 1.50 X 1.50 X 1.40) PARA COLOCAR LAS DOS TUBERIAS </t>
  </si>
  <si>
    <t>ASIENTO DE ARENA D = 5 KM.</t>
  </si>
  <si>
    <t>SUMINISTRO MATERIAL DE MINA GRANULAR  DISTANCIA 10 KM. (SUJETO APROBACION DE SUPERVISION)</t>
  </si>
  <si>
    <t>RELLENO COMPACTADO  (C/MAQUITO) EN CAPAS DE 0.20</t>
  </si>
  <si>
    <t>BOTE DE MATERIAL CON CAMION D = 5 KM. (SUJETO APROBACION DE SUPERVISION)</t>
  </si>
  <si>
    <t>SUMINISTRO DE TUBERIA:</t>
  </si>
  <si>
    <t>DE Ø16" PVC SDR-21 C/JUNTA GOMA  +  5% PERDIDA POR CAMPANA</t>
  </si>
  <si>
    <t>DE Ø8" PVC SDR-21 C/JUNTA GOMA  +  3% PERDIDA POR CAMPANA</t>
  </si>
  <si>
    <t>COLOCACION  DE TUBERIA:</t>
  </si>
  <si>
    <t>DE Ø16" PVC SDR-21 C/JUNTA GOMA  +  5%  PERDIDA POR CAMPANA</t>
  </si>
  <si>
    <t xml:space="preserve">DE Ø8" PVC SDR-21 C/JUNTA GOMA  +  3% PERDIDA POR CAMPANA (SE UTILIZARON LAS TUBERIAS EXTRAIDAS) </t>
  </si>
  <si>
    <t>SUMINISTRO Y COLOCACION  PIEZAS ESPECIALES</t>
  </si>
  <si>
    <t>CODO 16" x 70º ACERO SCH-40 C/PROTECCION ANTICORROSIVA (S/COSTURA)</t>
  </si>
  <si>
    <t>CODO 16" x 45º ACERO SCH-40 C/PROTECCION ANTICORROSIVA (S/COSTURA)</t>
  </si>
  <si>
    <t>CODO 16" x 36º ACERO SCH-40 C/PROTECCION ANTICORROSIVA (S/COSTURA)</t>
  </si>
  <si>
    <t>CODO 16" x 22º ACERO SCH-40 C/PROTECCION ANTICORROSIVA (S/COSTURA)</t>
  </si>
  <si>
    <t>CODO 8" x 70º ACERO SCH-40 C/PROTECCION ANTICORROSIVA (S/COSTURA)</t>
  </si>
  <si>
    <t>CODO 8" x 22º ACERO SCH-40 C/PROTECCION ANTICORROSIVA (S/COSTURA)</t>
  </si>
  <si>
    <t xml:space="preserve">SUMINISTRO Y COLOCACION DE </t>
  </si>
  <si>
    <t xml:space="preserve">JUNTA MECANICA TIPO DRESSER  Ø16"  150 PSI </t>
  </si>
  <si>
    <t xml:space="preserve">JUNTA MECANICA TIPO DRESSER  REDUCTORA Ø16" 150 PSI </t>
  </si>
  <si>
    <t xml:space="preserve">JUNTA MECANICA TIPO DRESSER  Ø8" DE 150 PSI </t>
  </si>
  <si>
    <t>PRUEBA HIDROSTATICA</t>
  </si>
  <si>
    <t xml:space="preserve">DE Ø16" PVC SRD-21 C/JUNTA GOMA + 5% DE PERDIDA </t>
  </si>
  <si>
    <t xml:space="preserve">DE Ø8" PVC SRD-21 C/JUNTA GOMA + 3% DE PERDIDA </t>
  </si>
  <si>
    <t>ANCLAJES</t>
  </si>
  <si>
    <t>ANCLAJE HORMIGON ARMADO V= 4.23    1.13 QQ/M3  (SEGUN DETALLE)</t>
  </si>
  <si>
    <t>SUB TOTAL B</t>
  </si>
  <si>
    <t>SUB-TOTAL GENERAL</t>
  </si>
  <si>
    <t>GASTOS INDIRECTOS</t>
  </si>
  <si>
    <t>GASTOS ADMINISTRATIVOS</t>
  </si>
  <si>
    <t>HONORARIOS PROFESIONALES</t>
  </si>
  <si>
    <t>SEGUROS, POLIZAS Y FIANZAS</t>
  </si>
  <si>
    <t>SUPERVISION INAPA</t>
  </si>
  <si>
    <t>GASTOS DE TRANSPORTE</t>
  </si>
  <si>
    <t>LEY 6-86</t>
  </si>
  <si>
    <t xml:space="preserve">ITBIS SOBRE HONORARIOS </t>
  </si>
  <si>
    <t>CODIA</t>
  </si>
  <si>
    <t>MANTENIMIENTO Y OPERACIÓN SISTEMAS DE INAPA</t>
  </si>
  <si>
    <t>IMPREVISTOS</t>
  </si>
  <si>
    <t xml:space="preserve">TRANSPORTE DE 28 TUBOS DE H.D. DE 16"  DESDE SAN CRISTOBAL HASTA LOS ALMACENES DE INAPA EN EL KM 18 </t>
  </si>
  <si>
    <t xml:space="preserve">USO DE EQUIPO PARA MONTAR Y DESMONTAR  TUBERIA DE 16" EN H.D. </t>
  </si>
  <si>
    <t>ITBIS DE LA LEY 07-2007</t>
  </si>
  <si>
    <t>TOTAL GASTOS INDIRECTOS</t>
  </si>
  <si>
    <t>TOTAL A CONTRATAR (RD$)</t>
  </si>
  <si>
    <t>PROV</t>
  </si>
  <si>
    <t>ZONA</t>
  </si>
  <si>
    <t>TRANSP. %</t>
  </si>
  <si>
    <t>PERS.</t>
  </si>
  <si>
    <t>PROVINCIA AZUA</t>
  </si>
  <si>
    <t>II</t>
  </si>
  <si>
    <t>PROVINCIA BAHORUCO</t>
  </si>
  <si>
    <t>VIII</t>
  </si>
  <si>
    <t>ARQ. MEYVER PUJOLS</t>
  </si>
  <si>
    <t>ARQ. DEPTO. EVAL. DE COSTOS DE OBRAS</t>
  </si>
  <si>
    <t>PROVINCIA BARAHONA</t>
  </si>
  <si>
    <t>ARQ. YRMA ESPINOSA</t>
  </si>
  <si>
    <t>ASISTENTE DE DEPTO COSTOS</t>
  </si>
  <si>
    <t>PROVINCIA DAJABON</t>
  </si>
  <si>
    <t>I</t>
  </si>
  <si>
    <t>ARQ.JENNY SABA</t>
  </si>
  <si>
    <t>DISTRITO NACIONAL</t>
  </si>
  <si>
    <t>ING. ANA MATEO</t>
  </si>
  <si>
    <t>ING. DEPTO. DE EVAL. DE COSTOS DE OBRAS</t>
  </si>
  <si>
    <t>PROVINCIA DUARTE</t>
  </si>
  <si>
    <t>III</t>
  </si>
  <si>
    <t>ING. CLAUDIA DE LEON</t>
  </si>
  <si>
    <t>PROVINCIA EL SEYBO</t>
  </si>
  <si>
    <t>VI</t>
  </si>
  <si>
    <t>ING. FRANCIS HEREDIA</t>
  </si>
  <si>
    <t>PROVINCIA ELIAS PIÑAS</t>
  </si>
  <si>
    <t>ING. JOEL FRANCISCO</t>
  </si>
  <si>
    <t>PROVINCIA ESPAILLAT</t>
  </si>
  <si>
    <t>V</t>
  </si>
  <si>
    <t>ING. MIGUEL PEREZ</t>
  </si>
  <si>
    <t>GENERAL</t>
  </si>
  <si>
    <t>GRAL</t>
  </si>
  <si>
    <t>ING. OSCAR ENCARNACION</t>
  </si>
  <si>
    <t>PROVINCIA HATO MAYOR</t>
  </si>
  <si>
    <t>ING. PABLO GUERRERO</t>
  </si>
  <si>
    <t>PROVINCIA HERMANAS MIRABAL</t>
  </si>
  <si>
    <t>ING. RAMONA MONTAS</t>
  </si>
  <si>
    <t>PROVINCIA INDEPENDENCIA</t>
  </si>
  <si>
    <t>ING. RAMONA TEJADA</t>
  </si>
  <si>
    <t>PROVINCIA LA ALTAGRACIA</t>
  </si>
  <si>
    <t>ING. SANDRA BATISTA</t>
  </si>
  <si>
    <t>PROVINCIA LA ROMANA</t>
  </si>
  <si>
    <t>ING. ZULIKA ROSARIO</t>
  </si>
  <si>
    <t>PROVINCIA LA VEGA</t>
  </si>
  <si>
    <t>ING.MARIA MORALES</t>
  </si>
  <si>
    <t>PROVINCIA MARIA TRINIDAD SANCHEZ</t>
  </si>
  <si>
    <t>ING.MARIANO PEREZ</t>
  </si>
  <si>
    <t>PROVINCIA MONSEÑOR  NOUEL</t>
  </si>
  <si>
    <t>ING.TERESA M. LLUBERES M EJIA</t>
  </si>
  <si>
    <t>ENC. DEPTO. DE EVAL. DE COSTOS DE OBRAS.</t>
  </si>
  <si>
    <t>PROVINCIA MONTE CRITI</t>
  </si>
  <si>
    <t>PROVINCIA MONTE PLATA</t>
  </si>
  <si>
    <t>IV</t>
  </si>
  <si>
    <t>PROVINCIA PEDERNALES</t>
  </si>
  <si>
    <t>PROVINCIA PERAVIA</t>
  </si>
  <si>
    <t>PROVINCIA PUERTO PLATA</t>
  </si>
  <si>
    <t>VII</t>
  </si>
  <si>
    <t>PROVINCIA SAMANA</t>
  </si>
  <si>
    <t>ELABORADO</t>
  </si>
  <si>
    <t>PROVINCIA SAN CRISTOBAL</t>
  </si>
  <si>
    <t>PREPARADO</t>
  </si>
  <si>
    <t>PROVINCIA SAN JOSE DE OCOA</t>
  </si>
  <si>
    <t>REVISADO</t>
  </si>
  <si>
    <t>PROVINCIA SAN JUAN</t>
  </si>
  <si>
    <t>PROVINCIA SAN PEDRO DE MACORIS</t>
  </si>
  <si>
    <t>PROVINCIA SANCHEZ RAMIREZ</t>
  </si>
  <si>
    <t>PROVINCIA SANTIAGO</t>
  </si>
  <si>
    <t>PROVINCIA SANTIAGO RODRIGUEZ</t>
  </si>
  <si>
    <t>PROVINCIA SANTO  DOMINGO</t>
  </si>
  <si>
    <t>PROVINCIA VALVERDE</t>
  </si>
  <si>
    <t>Obra: CONSTRUCCION DESVIO TRAMO LINEA DE IMPULSION PSPI, ACUEDUCTO SAN CRISTOBAL</t>
  </si>
  <si>
    <t>Z</t>
  </si>
  <si>
    <t>VARIOS</t>
  </si>
  <si>
    <t>VALLA ANUNCIANDO OBRA 10' X 8' IMPRESION FULL COLOR CONTENIENDO LOGO DE INAPA, NOMBRE DE PROYECTO Y CONTRATISTA. ESTRUCTURA EN TUBOS GALVANIZADOS 1 1/2"X 1 1/2" Y SOPORTES EN TUBO CUAD. 4" X 4"</t>
  </si>
  <si>
    <t xml:space="preserve">MAÑANA PEQUENO </t>
  </si>
  <si>
    <t>CAMPAMENTO</t>
  </si>
  <si>
    <t>SUB TOTAL Z</t>
  </si>
  <si>
    <t xml:space="preserve">RESPONSABILIDAD DEL CONTRATISTA POR COLOCACION DE TUBERIAS DE 8" PVC SDR-21 C/J.G. EXISTENTES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</si>
</sst>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\ _€_-;\-* #,##0.00\ _€_-;_-* &quot;-&quot;??\ _€_-;_-@_-"/>
    <numFmt numFmtId="165" formatCode="#,##0;\-#,##0"/>
    <numFmt numFmtId="166" formatCode="#,##0.0;\-#,##0.0"/>
    <numFmt numFmtId="167" formatCode="#,##0.00_ ;\-#,##0.00\ "/>
    <numFmt numFmtId="168" formatCode="#,##0.0_);\(#,##0.0\)"/>
    <numFmt numFmtId="169" formatCode="0.0"/>
    <numFmt numFmtId="170" formatCode="#,##0.00;[Red]#,##0.00"/>
    <numFmt numFmtId="171" formatCode="0.0%"/>
    <numFmt numFmtId="172" formatCode="#.00"/>
    <numFmt numFmtId="17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39" fontId="12" fillId="0" borderId="0"/>
    <xf numFmtId="39" fontId="12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172" fontId="6" fillId="0" borderId="0" applyFont="0" applyFill="0" applyBorder="0" applyAlignment="0" applyProtection="0"/>
    <xf numFmtId="39" fontId="12" fillId="0" borderId="0"/>
    <xf numFmtId="173" fontId="6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 applyBorder="1" applyAlignment="1">
      <alignment vertical="top"/>
    </xf>
    <xf numFmtId="0" fontId="0" fillId="2" borderId="0" xfId="0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/>
    </xf>
    <xf numFmtId="4" fontId="7" fillId="2" borderId="0" xfId="1" applyNumberFormat="1" applyFont="1" applyFill="1" applyBorder="1" applyAlignment="1">
      <alignment horizontal="right" vertical="top"/>
    </xf>
    <xf numFmtId="4" fontId="5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/>
    </xf>
    <xf numFmtId="4" fontId="6" fillId="2" borderId="0" xfId="1" applyNumberFormat="1" applyFont="1" applyFill="1" applyBorder="1" applyAlignment="1">
      <alignment horizontal="right" vertical="top"/>
    </xf>
    <xf numFmtId="4" fontId="6" fillId="2" borderId="0" xfId="0" applyNumberFormat="1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top"/>
    </xf>
    <xf numFmtId="4" fontId="9" fillId="2" borderId="2" xfId="0" applyNumberFormat="1" applyFont="1" applyFill="1" applyBorder="1" applyAlignment="1">
      <alignment horizontal="center" vertical="top"/>
    </xf>
    <xf numFmtId="4" fontId="9" fillId="2" borderId="2" xfId="1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center" vertical="top"/>
    </xf>
    <xf numFmtId="4" fontId="9" fillId="2" borderId="3" xfId="0" applyNumberFormat="1" applyFont="1" applyFill="1" applyBorder="1" applyAlignment="1">
      <alignment horizontal="center" vertical="top"/>
    </xf>
    <xf numFmtId="4" fontId="9" fillId="2" borderId="3" xfId="1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4" fontId="10" fillId="2" borderId="3" xfId="0" applyNumberFormat="1" applyFont="1" applyFill="1" applyBorder="1" applyAlignment="1">
      <alignment vertical="top"/>
    </xf>
    <xf numFmtId="43" fontId="10" fillId="2" borderId="3" xfId="0" applyNumberFormat="1" applyFont="1" applyFill="1" applyBorder="1" applyAlignment="1">
      <alignment horizontal="center" vertical="top"/>
    </xf>
    <xf numFmtId="4" fontId="10" fillId="2" borderId="3" xfId="1" applyNumberFormat="1" applyFont="1" applyFill="1" applyBorder="1" applyAlignment="1">
      <alignment horizontal="right" vertical="top"/>
    </xf>
    <xf numFmtId="4" fontId="6" fillId="2" borderId="0" xfId="0" applyNumberFormat="1" applyFont="1" applyFill="1" applyBorder="1" applyAlignment="1">
      <alignment vertical="top"/>
    </xf>
    <xf numFmtId="4" fontId="0" fillId="2" borderId="0" xfId="0" applyNumberForma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vertical="top" wrapText="1"/>
    </xf>
    <xf numFmtId="165" fontId="6" fillId="2" borderId="3" xfId="0" applyNumberFormat="1" applyFont="1" applyFill="1" applyBorder="1" applyAlignment="1" applyProtection="1">
      <alignment horizontal="right" vertical="top"/>
    </xf>
    <xf numFmtId="0" fontId="6" fillId="2" borderId="3" xfId="3" applyFont="1" applyFill="1" applyBorder="1" applyAlignment="1">
      <alignment horizontal="left" vertical="top" wrapText="1"/>
    </xf>
    <xf numFmtId="4" fontId="6" fillId="2" borderId="3" xfId="4" applyNumberFormat="1" applyFont="1" applyFill="1" applyBorder="1" applyAlignment="1">
      <alignment horizontal="right" vertical="top" wrapText="1"/>
    </xf>
    <xf numFmtId="4" fontId="6" fillId="2" borderId="3" xfId="4" applyNumberFormat="1" applyFont="1" applyFill="1" applyBorder="1" applyAlignment="1">
      <alignment horizontal="center" vertical="top"/>
    </xf>
    <xf numFmtId="4" fontId="6" fillId="2" borderId="3" xfId="1" applyNumberFormat="1" applyFont="1" applyFill="1" applyBorder="1" applyAlignment="1">
      <alignment horizontal="right" vertical="top"/>
    </xf>
    <xf numFmtId="4" fontId="6" fillId="2" borderId="3" xfId="0" applyNumberFormat="1" applyFont="1" applyFill="1" applyBorder="1" applyAlignment="1">
      <alignment vertical="top"/>
    </xf>
    <xf numFmtId="166" fontId="11" fillId="2" borderId="3" xfId="0" applyNumberFormat="1" applyFont="1" applyFill="1" applyBorder="1" applyAlignment="1" applyProtection="1">
      <alignment horizontal="right" vertical="top"/>
    </xf>
    <xf numFmtId="4" fontId="11" fillId="2" borderId="3" xfId="4" applyNumberFormat="1" applyFont="1" applyFill="1" applyBorder="1" applyAlignment="1">
      <alignment horizontal="right" vertical="top" wrapText="1"/>
    </xf>
    <xf numFmtId="4" fontId="11" fillId="2" borderId="3" xfId="4" applyNumberFormat="1" applyFont="1" applyFill="1" applyBorder="1" applyAlignment="1">
      <alignment horizontal="center" vertical="top"/>
    </xf>
    <xf numFmtId="43" fontId="0" fillId="2" borderId="0" xfId="0" applyNumberFormat="1" applyFill="1" applyBorder="1" applyAlignment="1">
      <alignment vertical="top"/>
    </xf>
    <xf numFmtId="165" fontId="9" fillId="2" borderId="3" xfId="0" applyNumberFormat="1" applyFont="1" applyFill="1" applyBorder="1" applyAlignment="1">
      <alignment horizontal="right" vertical="top"/>
    </xf>
    <xf numFmtId="0" fontId="9" fillId="2" borderId="3" xfId="0" applyNumberFormat="1" applyFont="1" applyFill="1" applyBorder="1" applyAlignment="1">
      <alignment horizontal="left" vertical="top"/>
    </xf>
    <xf numFmtId="4" fontId="6" fillId="2" borderId="3" xfId="4" applyNumberFormat="1" applyFont="1" applyFill="1" applyBorder="1" applyAlignment="1" applyProtection="1">
      <alignment horizontal="right" vertical="top" wrapText="1"/>
    </xf>
    <xf numFmtId="4" fontId="6" fillId="2" borderId="3" xfId="0" applyNumberFormat="1" applyFont="1" applyFill="1" applyBorder="1" applyAlignment="1">
      <alignment horizontal="center" vertical="top"/>
    </xf>
    <xf numFmtId="166" fontId="9" fillId="2" borderId="3" xfId="5" applyNumberFormat="1" applyFont="1" applyFill="1" applyBorder="1" applyAlignment="1" applyProtection="1">
      <alignment horizontal="right" vertical="top"/>
    </xf>
    <xf numFmtId="4" fontId="6" fillId="2" borderId="0" xfId="4" applyNumberFormat="1" applyFont="1" applyFill="1" applyBorder="1" applyAlignment="1" applyProtection="1">
      <alignment horizontal="right" vertical="top" wrapText="1"/>
    </xf>
    <xf numFmtId="166" fontId="6" fillId="2" borderId="3" xfId="5" applyNumberFormat="1" applyFont="1" applyFill="1" applyBorder="1" applyAlignment="1" applyProtection="1">
      <alignment horizontal="right" vertical="top"/>
    </xf>
    <xf numFmtId="0" fontId="6" fillId="2" borderId="3" xfId="0" applyNumberFormat="1" applyFont="1" applyFill="1" applyBorder="1" applyAlignment="1">
      <alignment horizontal="left" vertical="top"/>
    </xf>
    <xf numFmtId="4" fontId="6" fillId="2" borderId="0" xfId="0" applyNumberFormat="1" applyFont="1" applyFill="1" applyAlignment="1">
      <alignment vertical="top"/>
    </xf>
    <xf numFmtId="166" fontId="9" fillId="2" borderId="3" xfId="0" applyNumberFormat="1" applyFont="1" applyFill="1" applyBorder="1" applyAlignment="1">
      <alignment horizontal="right" vertical="top"/>
    </xf>
    <xf numFmtId="0" fontId="6" fillId="2" borderId="3" xfId="0" applyNumberFormat="1" applyFont="1" applyFill="1" applyBorder="1" applyAlignment="1">
      <alignment horizontal="left" vertical="top" wrapText="1"/>
    </xf>
    <xf numFmtId="166" fontId="6" fillId="2" borderId="3" xfId="0" applyNumberFormat="1" applyFont="1" applyFill="1" applyBorder="1" applyAlignment="1">
      <alignment horizontal="right" vertical="top" wrapText="1"/>
    </xf>
    <xf numFmtId="165" fontId="9" fillId="2" borderId="3" xfId="5" applyNumberFormat="1" applyFont="1" applyFill="1" applyBorder="1" applyAlignment="1" applyProtection="1">
      <alignment horizontal="right" vertical="top"/>
    </xf>
    <xf numFmtId="0" fontId="9" fillId="2" borderId="3" xfId="0" applyNumberFormat="1" applyFont="1" applyFill="1" applyBorder="1" applyAlignment="1">
      <alignment vertical="top" wrapText="1"/>
    </xf>
    <xf numFmtId="2" fontId="6" fillId="2" borderId="3" xfId="0" applyNumberFormat="1" applyFont="1" applyFill="1" applyBorder="1" applyAlignment="1">
      <alignment vertical="top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top"/>
    </xf>
    <xf numFmtId="0" fontId="0" fillId="2" borderId="3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4" fontId="0" fillId="2" borderId="3" xfId="1" applyNumberFormat="1" applyFont="1" applyFill="1" applyBorder="1" applyAlignment="1">
      <alignment horizontal="right" vertical="top"/>
    </xf>
    <xf numFmtId="0" fontId="6" fillId="2" borderId="3" xfId="0" applyNumberFormat="1" applyFont="1" applyFill="1" applyBorder="1" applyAlignment="1">
      <alignment vertical="top" wrapText="1"/>
    </xf>
    <xf numFmtId="2" fontId="0" fillId="2" borderId="3" xfId="0" applyNumberFormat="1" applyFill="1" applyBorder="1" applyAlignment="1">
      <alignment vertical="top"/>
    </xf>
    <xf numFmtId="165" fontId="6" fillId="2" borderId="3" xfId="5" applyNumberFormat="1" applyFont="1" applyFill="1" applyBorder="1" applyAlignment="1" applyProtection="1">
      <alignment horizontal="right" vertical="top"/>
    </xf>
    <xf numFmtId="167" fontId="6" fillId="2" borderId="3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vertical="top"/>
    </xf>
    <xf numFmtId="166" fontId="9" fillId="2" borderId="3" xfId="5" applyNumberFormat="1" applyFont="1" applyFill="1" applyBorder="1" applyAlignment="1" applyProtection="1">
      <alignment horizontal="center" vertical="top"/>
    </xf>
    <xf numFmtId="37" fontId="13" fillId="2" borderId="3" xfId="0" applyNumberFormat="1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vertical="top" wrapText="1"/>
    </xf>
    <xf numFmtId="4" fontId="11" fillId="2" borderId="3" xfId="0" applyNumberFormat="1" applyFont="1" applyFill="1" applyBorder="1" applyAlignment="1">
      <alignment vertical="top"/>
    </xf>
    <xf numFmtId="168" fontId="14" fillId="2" borderId="3" xfId="0" applyNumberFormat="1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vertical="top" wrapText="1"/>
    </xf>
    <xf numFmtId="43" fontId="6" fillId="2" borderId="0" xfId="0" applyNumberFormat="1" applyFont="1" applyFill="1" applyBorder="1" applyAlignment="1">
      <alignment vertical="top"/>
    </xf>
    <xf numFmtId="4" fontId="6" fillId="2" borderId="1" xfId="0" applyNumberFormat="1" applyFont="1" applyFill="1" applyBorder="1" applyAlignment="1">
      <alignment vertical="top"/>
    </xf>
    <xf numFmtId="4" fontId="6" fillId="2" borderId="4" xfId="0" applyNumberFormat="1" applyFont="1" applyFill="1" applyBorder="1" applyAlignment="1">
      <alignment horizontal="center" vertical="top"/>
    </xf>
    <xf numFmtId="4" fontId="6" fillId="2" borderId="4" xfId="1" applyNumberFormat="1" applyFont="1" applyFill="1" applyBorder="1" applyAlignment="1">
      <alignment horizontal="right" vertical="top"/>
    </xf>
    <xf numFmtId="2" fontId="9" fillId="2" borderId="3" xfId="0" applyNumberFormat="1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horizontal="center" vertical="top"/>
    </xf>
    <xf numFmtId="166" fontId="6" fillId="2" borderId="3" xfId="0" applyNumberFormat="1" applyFont="1" applyFill="1" applyBorder="1" applyAlignment="1" applyProtection="1">
      <alignment horizontal="right" vertical="top"/>
    </xf>
    <xf numFmtId="165" fontId="9" fillId="2" borderId="3" xfId="0" applyNumberFormat="1" applyFont="1" applyFill="1" applyBorder="1" applyAlignment="1" applyProtection="1">
      <alignment horizontal="right" vertical="top"/>
    </xf>
    <xf numFmtId="0" fontId="9" fillId="2" borderId="3" xfId="3" applyFont="1" applyFill="1" applyBorder="1" applyAlignment="1">
      <alignment horizontal="left" vertical="top" wrapText="1"/>
    </xf>
    <xf numFmtId="4" fontId="6" fillId="2" borderId="3" xfId="4" applyNumberFormat="1" applyFont="1" applyFill="1" applyBorder="1" applyAlignment="1">
      <alignment vertical="top" wrapText="1"/>
    </xf>
    <xf numFmtId="169" fontId="6" fillId="2" borderId="3" xfId="0" applyNumberFormat="1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vertical="top"/>
    </xf>
    <xf numFmtId="4" fontId="6" fillId="2" borderId="3" xfId="0" applyNumberFormat="1" applyFont="1" applyFill="1" applyBorder="1" applyAlignment="1">
      <alignment vertical="top" wrapText="1"/>
    </xf>
    <xf numFmtId="164" fontId="6" fillId="2" borderId="3" xfId="1" applyFont="1" applyFill="1" applyBorder="1" applyAlignment="1">
      <alignment horizontal="right" vertical="top"/>
    </xf>
    <xf numFmtId="1" fontId="9" fillId="2" borderId="3" xfId="0" applyNumberFormat="1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/>
    </xf>
    <xf numFmtId="49" fontId="9" fillId="2" borderId="3" xfId="6" applyNumberFormat="1" applyFont="1" applyFill="1" applyBorder="1" applyAlignment="1">
      <alignment vertical="top" wrapText="1"/>
    </xf>
    <xf numFmtId="0" fontId="6" fillId="2" borderId="3" xfId="7" applyFont="1" applyFill="1" applyBorder="1" applyAlignment="1">
      <alignment horizontal="left" vertical="top" wrapText="1"/>
    </xf>
    <xf numFmtId="4" fontId="6" fillId="2" borderId="3" xfId="0" applyNumberFormat="1" applyFont="1" applyFill="1" applyBorder="1" applyAlignment="1">
      <alignment horizontal="right" vertical="top"/>
    </xf>
    <xf numFmtId="1" fontId="6" fillId="2" borderId="3" xfId="0" applyNumberFormat="1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/>
    </xf>
    <xf numFmtId="0" fontId="9" fillId="2" borderId="4" xfId="0" applyFont="1" applyFill="1" applyBorder="1" applyAlignment="1">
      <alignment horizontal="center" vertical="top" wrapText="1"/>
    </xf>
    <xf numFmtId="170" fontId="9" fillId="2" borderId="4" xfId="0" applyNumberFormat="1" applyFont="1" applyFill="1" applyBorder="1" applyAlignment="1">
      <alignment vertical="top" wrapText="1"/>
    </xf>
    <xf numFmtId="170" fontId="9" fillId="2" borderId="4" xfId="0" applyNumberFormat="1" applyFont="1" applyFill="1" applyBorder="1" applyAlignment="1">
      <alignment horizontal="center" vertical="top" wrapText="1"/>
    </xf>
    <xf numFmtId="4" fontId="9" fillId="2" borderId="4" xfId="1" applyNumberFormat="1" applyFont="1" applyFill="1" applyBorder="1" applyAlignment="1">
      <alignment horizontal="right" vertical="top" wrapText="1"/>
    </xf>
    <xf numFmtId="4" fontId="9" fillId="2" borderId="4" xfId="8" applyNumberFormat="1" applyFont="1" applyFill="1" applyBorder="1" applyAlignment="1">
      <alignment horizontal="right" vertical="top" wrapText="1"/>
    </xf>
    <xf numFmtId="170" fontId="9" fillId="2" borderId="3" xfId="0" applyNumberFormat="1" applyFont="1" applyFill="1" applyBorder="1" applyAlignment="1">
      <alignment vertical="top" wrapText="1"/>
    </xf>
    <xf numFmtId="170" fontId="9" fillId="2" borderId="3" xfId="0" applyNumberFormat="1" applyFont="1" applyFill="1" applyBorder="1" applyAlignment="1">
      <alignment horizontal="center" vertical="top" wrapText="1"/>
    </xf>
    <xf numFmtId="4" fontId="9" fillId="2" borderId="3" xfId="1" applyNumberFormat="1" applyFont="1" applyFill="1" applyBorder="1" applyAlignment="1">
      <alignment horizontal="right" vertical="top" wrapText="1"/>
    </xf>
    <xf numFmtId="4" fontId="9" fillId="2" borderId="3" xfId="0" applyNumberFormat="1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 vertical="top" wrapText="1"/>
    </xf>
    <xf numFmtId="10" fontId="6" fillId="2" borderId="3" xfId="0" applyNumberFormat="1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right" vertical="top"/>
    </xf>
    <xf numFmtId="0" fontId="9" fillId="2" borderId="3" xfId="9" applyFont="1" applyFill="1" applyBorder="1" applyAlignment="1">
      <alignment horizontal="right" vertical="top" wrapText="1"/>
    </xf>
    <xf numFmtId="0" fontId="0" fillId="2" borderId="3" xfId="10" applyFont="1" applyFill="1" applyBorder="1" applyAlignment="1">
      <alignment horizontal="right" vertical="top" wrapText="1"/>
    </xf>
    <xf numFmtId="10" fontId="0" fillId="2" borderId="3" xfId="2" applyNumberFormat="1" applyFont="1" applyFill="1" applyBorder="1" applyAlignment="1">
      <alignment vertical="top"/>
    </xf>
    <xf numFmtId="171" fontId="0" fillId="2" borderId="3" xfId="0" applyNumberFormat="1" applyFont="1" applyFill="1" applyBorder="1" applyAlignment="1">
      <alignment horizontal="center" vertical="top"/>
    </xf>
    <xf numFmtId="4" fontId="0" fillId="2" borderId="3" xfId="1" applyNumberFormat="1" applyFont="1" applyFill="1" applyBorder="1" applyAlignment="1">
      <alignment horizontal="right" vertical="top" wrapText="1"/>
    </xf>
    <xf numFmtId="4" fontId="0" fillId="2" borderId="3" xfId="8" applyNumberFormat="1" applyFont="1" applyFill="1" applyBorder="1" applyAlignment="1">
      <alignment horizontal="right" vertical="top" wrapText="1"/>
    </xf>
    <xf numFmtId="171" fontId="9" fillId="2" borderId="3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right" vertical="top" wrapText="1"/>
    </xf>
    <xf numFmtId="4" fontId="9" fillId="2" borderId="4" xfId="0" applyNumberFormat="1" applyFont="1" applyFill="1" applyBorder="1" applyAlignment="1">
      <alignment vertical="top" wrapText="1"/>
    </xf>
    <xf numFmtId="0" fontId="0" fillId="2" borderId="0" xfId="0" applyFill="1" applyAlignment="1">
      <alignment horizontal="center" vertical="top"/>
    </xf>
    <xf numFmtId="4" fontId="6" fillId="2" borderId="0" xfId="1" applyNumberFormat="1" applyFont="1" applyFill="1" applyAlignment="1">
      <alignment horizontal="right" vertical="top"/>
    </xf>
    <xf numFmtId="4" fontId="0" fillId="2" borderId="0" xfId="0" applyNumberFormat="1" applyFill="1" applyAlignment="1">
      <alignment vertical="top"/>
    </xf>
    <xf numFmtId="0" fontId="9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171" fontId="0" fillId="2" borderId="0" xfId="0" applyNumberFormat="1" applyFill="1" applyAlignment="1">
      <alignment horizontal="center" vertical="top"/>
    </xf>
    <xf numFmtId="4" fontId="0" fillId="2" borderId="0" xfId="1" applyNumberFormat="1" applyFont="1" applyFill="1" applyAlignment="1">
      <alignment horizontal="right" vertical="top"/>
    </xf>
    <xf numFmtId="166" fontId="6" fillId="2" borderId="4" xfId="0" applyNumberFormat="1" applyFont="1" applyFill="1" applyBorder="1" applyAlignment="1">
      <alignment horizontal="right" vertical="top" wrapText="1"/>
    </xf>
    <xf numFmtId="0" fontId="6" fillId="2" borderId="4" xfId="0" applyNumberFormat="1" applyFont="1" applyFill="1" applyBorder="1" applyAlignment="1">
      <alignment horizontal="left" vertical="top"/>
    </xf>
    <xf numFmtId="4" fontId="6" fillId="2" borderId="4" xfId="0" applyNumberFormat="1" applyFont="1" applyFill="1" applyBorder="1" applyAlignment="1">
      <alignment vertical="top"/>
    </xf>
    <xf numFmtId="166" fontId="6" fillId="2" borderId="5" xfId="5" applyNumberFormat="1" applyFont="1" applyFill="1" applyBorder="1" applyAlignment="1" applyProtection="1">
      <alignment horizontal="right" vertical="top"/>
    </xf>
    <xf numFmtId="0" fontId="6" fillId="2" borderId="5" xfId="0" applyNumberFormat="1" applyFont="1" applyFill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vertical="top"/>
    </xf>
    <xf numFmtId="4" fontId="6" fillId="2" borderId="5" xfId="0" applyNumberFormat="1" applyFont="1" applyFill="1" applyBorder="1" applyAlignment="1">
      <alignment horizontal="center" vertical="top"/>
    </xf>
    <xf numFmtId="4" fontId="6" fillId="2" borderId="5" xfId="1" applyNumberFormat="1" applyFont="1" applyFill="1" applyBorder="1" applyAlignment="1">
      <alignment horizontal="right" vertical="top"/>
    </xf>
    <xf numFmtId="0" fontId="9" fillId="2" borderId="3" xfId="7" applyFont="1" applyFill="1" applyBorder="1" applyAlignment="1">
      <alignment horizontal="left" vertical="top" wrapText="1"/>
    </xf>
    <xf numFmtId="169" fontId="6" fillId="2" borderId="4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2" fontId="6" fillId="2" borderId="4" xfId="0" applyNumberFormat="1" applyFont="1" applyFill="1" applyBorder="1" applyAlignment="1">
      <alignment vertical="top"/>
    </xf>
    <xf numFmtId="169" fontId="9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4" fontId="6" fillId="2" borderId="3" xfId="11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3" xfId="12" applyNumberFormat="1" applyFont="1" applyFill="1" applyBorder="1" applyAlignment="1">
      <alignment horizontal="right" vertical="center"/>
    </xf>
    <xf numFmtId="4" fontId="6" fillId="2" borderId="3" xfId="11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top" wrapText="1"/>
    </xf>
    <xf numFmtId="0" fontId="6" fillId="4" borderId="0" xfId="0" applyFont="1" applyFill="1" applyBorder="1"/>
    <xf numFmtId="4" fontId="6" fillId="2" borderId="3" xfId="11" applyNumberFormat="1" applyFont="1" applyFill="1" applyBorder="1" applyAlignment="1">
      <alignment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4" fontId="6" fillId="2" borderId="3" xfId="12" applyNumberFormat="1" applyFont="1" applyFill="1" applyBorder="1" applyAlignment="1">
      <alignment horizontal="right" vertical="top"/>
    </xf>
    <xf numFmtId="4" fontId="6" fillId="2" borderId="3" xfId="11" applyNumberFormat="1" applyFont="1" applyFill="1" applyBorder="1" applyAlignment="1"/>
    <xf numFmtId="173" fontId="9" fillId="3" borderId="0" xfId="13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43" fontId="9" fillId="3" borderId="0" xfId="8" applyFont="1" applyFill="1" applyBorder="1" applyAlignment="1">
      <alignment horizontal="justify" vertical="top"/>
    </xf>
    <xf numFmtId="0" fontId="6" fillId="2" borderId="3" xfId="0" applyFont="1" applyFill="1" applyBorder="1" applyAlignment="1">
      <alignment horizontal="center" vertical="top" wrapText="1"/>
    </xf>
    <xf numFmtId="170" fontId="6" fillId="2" borderId="3" xfId="0" applyNumberFormat="1" applyFont="1" applyFill="1" applyBorder="1" applyAlignment="1">
      <alignment horizontal="center" vertical="top" wrapText="1"/>
    </xf>
    <xf numFmtId="4" fontId="6" fillId="2" borderId="3" xfId="1" applyNumberFormat="1" applyFont="1" applyFill="1" applyBorder="1" applyAlignment="1">
      <alignment horizontal="right" vertical="top" wrapText="1"/>
    </xf>
    <xf numFmtId="43" fontId="0" fillId="2" borderId="0" xfId="0" applyNumberFormat="1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 wrapText="1"/>
    </xf>
  </cellXfs>
  <cellStyles count="14">
    <cellStyle name="Millares" xfId="1" builtinId="3"/>
    <cellStyle name="Millares 2 2 2 2 2" xfId="8"/>
    <cellStyle name="Millares 3" xfId="11"/>
    <cellStyle name="Millares 5 3" xfId="4"/>
    <cellStyle name="Millares_pres. act. no 2 109-09  al pres 01-09  Termin Acueducto de Loma de Cabrera" xfId="13"/>
    <cellStyle name="Normal" xfId="0" builtinId="0"/>
    <cellStyle name="Normal 10 2 2" xfId="9"/>
    <cellStyle name="Normal 5" xfId="3"/>
    <cellStyle name="Normal 5 2 2" xfId="7"/>
    <cellStyle name="Normal_158-09 TERMINACION AC. LA GINA" xfId="5"/>
    <cellStyle name="Normal_Hoja1" xfId="6"/>
    <cellStyle name="Normal_Presupuesto Terminaciones Edificio Mantenimiento Nave I " xfId="10"/>
    <cellStyle name="Normal_rec 2 al 98-05 terminacion ac. la cueva de cevicos 2da. etapa ac. mult. guanabano- cruce de maguaca parte b y guanabano como ext. al ac. la cueva de cevico 1" xfId="12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17</xdr:row>
      <xdr:rowOff>28575</xdr:rowOff>
    </xdr:from>
    <xdr:to>
      <xdr:col>1</xdr:col>
      <xdr:colOff>1285875</xdr:colOff>
      <xdr:row>19</xdr:row>
      <xdr:rowOff>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752600" y="3009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</xdr:row>
      <xdr:rowOff>28575</xdr:rowOff>
    </xdr:from>
    <xdr:to>
      <xdr:col>1</xdr:col>
      <xdr:colOff>1285875</xdr:colOff>
      <xdr:row>19</xdr:row>
      <xdr:rowOff>0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752600" y="3009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</xdr:row>
      <xdr:rowOff>28575</xdr:rowOff>
    </xdr:from>
    <xdr:to>
      <xdr:col>1</xdr:col>
      <xdr:colOff>1285875</xdr:colOff>
      <xdr:row>19</xdr:row>
      <xdr:rowOff>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752600" y="3009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</xdr:row>
      <xdr:rowOff>28575</xdr:rowOff>
    </xdr:from>
    <xdr:to>
      <xdr:col>1</xdr:col>
      <xdr:colOff>1285875</xdr:colOff>
      <xdr:row>19</xdr:row>
      <xdr:rowOff>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752600" y="3009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</xdr:row>
      <xdr:rowOff>28575</xdr:rowOff>
    </xdr:from>
    <xdr:to>
      <xdr:col>1</xdr:col>
      <xdr:colOff>1285875</xdr:colOff>
      <xdr:row>19</xdr:row>
      <xdr:rowOff>0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752600" y="3009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</xdr:row>
      <xdr:rowOff>28575</xdr:rowOff>
    </xdr:from>
    <xdr:to>
      <xdr:col>1</xdr:col>
      <xdr:colOff>1285875</xdr:colOff>
      <xdr:row>19</xdr:row>
      <xdr:rowOff>0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752600" y="30099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95</xdr:row>
      <xdr:rowOff>0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752600" y="180594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94</xdr:row>
      <xdr:rowOff>0</xdr:rowOff>
    </xdr:from>
    <xdr:ext cx="95250" cy="161925"/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752600" y="180594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16192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752600" y="180594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28575</xdr:rowOff>
    </xdr:from>
    <xdr:ext cx="95250" cy="16192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752600" y="150114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16192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752600" y="151447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49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752600" y="9067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49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752600" y="9067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49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752600" y="9067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49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752600" y="9067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49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752600" y="9067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49</xdr:row>
      <xdr:rowOff>0</xdr:rowOff>
    </xdr:from>
    <xdr:ext cx="95250" cy="295275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752600" y="9067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39</xdr:row>
      <xdr:rowOff>0</xdr:rowOff>
    </xdr:from>
    <xdr:ext cx="95250" cy="161925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752600" y="6781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39</xdr:row>
      <xdr:rowOff>0</xdr:rowOff>
    </xdr:from>
    <xdr:ext cx="95250" cy="161925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752600" y="6781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39</xdr:row>
      <xdr:rowOff>0</xdr:rowOff>
    </xdr:from>
    <xdr:ext cx="95250" cy="161925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752600" y="6781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61925"/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752600" y="17078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61925"/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752600" y="17078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61925"/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752600" y="17078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</xdr:row>
      <xdr:rowOff>28575</xdr:rowOff>
    </xdr:from>
    <xdr:ext cx="95250" cy="295275"/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752600" y="3171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</xdr:row>
      <xdr:rowOff>28575</xdr:rowOff>
    </xdr:from>
    <xdr:ext cx="95250" cy="295275"/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752600" y="3171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</xdr:row>
      <xdr:rowOff>28575</xdr:rowOff>
    </xdr:from>
    <xdr:ext cx="95250" cy="295275"/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752600" y="3171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</xdr:row>
      <xdr:rowOff>28575</xdr:rowOff>
    </xdr:from>
    <xdr:ext cx="95250" cy="295275"/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752600" y="3171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</xdr:row>
      <xdr:rowOff>28575</xdr:rowOff>
    </xdr:from>
    <xdr:ext cx="95250" cy="29527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752600" y="3171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</xdr:row>
      <xdr:rowOff>28575</xdr:rowOff>
    </xdr:from>
    <xdr:ext cx="95250" cy="295275"/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752600" y="2847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</xdr:row>
      <xdr:rowOff>28575</xdr:rowOff>
    </xdr:from>
    <xdr:ext cx="95250" cy="295275"/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752600" y="2847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</xdr:row>
      <xdr:rowOff>28575</xdr:rowOff>
    </xdr:from>
    <xdr:ext cx="95250" cy="295275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752600" y="2847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</xdr:row>
      <xdr:rowOff>28575</xdr:rowOff>
    </xdr:from>
    <xdr:ext cx="95250" cy="295275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752600" y="2847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</xdr:row>
      <xdr:rowOff>28575</xdr:rowOff>
    </xdr:from>
    <xdr:ext cx="95250" cy="295275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752600" y="2847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</xdr:row>
      <xdr:rowOff>28575</xdr:rowOff>
    </xdr:from>
    <xdr:ext cx="95250" cy="295275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752600" y="2847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40</xdr:row>
      <xdr:rowOff>0</xdr:rowOff>
    </xdr:from>
    <xdr:ext cx="95250" cy="161925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752600" y="7162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40</xdr:row>
      <xdr:rowOff>0</xdr:rowOff>
    </xdr:from>
    <xdr:ext cx="95250" cy="161925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752600" y="7162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40</xdr:row>
      <xdr:rowOff>0</xdr:rowOff>
    </xdr:from>
    <xdr:ext cx="95250" cy="161925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752600" y="7162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83</xdr:row>
      <xdr:rowOff>247650</xdr:rowOff>
    </xdr:from>
    <xdr:ext cx="95250" cy="161925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66900" y="17325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85</xdr:row>
      <xdr:rowOff>0</xdr:rowOff>
    </xdr:from>
    <xdr:ext cx="95250" cy="161925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752600" y="175355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85</xdr:row>
      <xdr:rowOff>0</xdr:rowOff>
    </xdr:from>
    <xdr:ext cx="95250" cy="161925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752600" y="175355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29"/>
  <sheetViews>
    <sheetView showZeros="0" tabSelected="1" view="pageBreakPreview" zoomScale="115" zoomScaleNormal="100" zoomScaleSheetLayoutView="115" workbookViewId="0">
      <selection activeCell="A2" sqref="A2:F2"/>
    </sheetView>
  </sheetViews>
  <sheetFormatPr baseColWidth="10" defaultRowHeight="15" x14ac:dyDescent="0.25"/>
  <cols>
    <col min="1" max="1" width="7" style="2" customWidth="1"/>
    <col min="2" max="2" width="51" style="2" customWidth="1"/>
    <col min="3" max="3" width="12.7109375" style="2" customWidth="1"/>
    <col min="4" max="4" width="7" style="115" customWidth="1"/>
    <col min="5" max="5" width="12.85546875" style="116" customWidth="1"/>
    <col min="6" max="6" width="16" style="117" customWidth="1"/>
    <col min="7" max="7" width="12.7109375" style="1" bestFit="1" customWidth="1"/>
    <col min="8" max="8" width="13.28515625" style="2" bestFit="1" customWidth="1"/>
    <col min="9" max="9" width="11.7109375" style="2" bestFit="1" customWidth="1"/>
    <col min="10" max="10" width="13.28515625" style="2" customWidth="1"/>
    <col min="11" max="16384" width="11.42578125" style="2"/>
  </cols>
  <sheetData>
    <row r="1" spans="1:11" x14ac:dyDescent="0.25">
      <c r="A1" s="157" t="s">
        <v>0</v>
      </c>
      <c r="B1" s="157"/>
      <c r="C1" s="157"/>
      <c r="D1" s="157"/>
      <c r="E1" s="157"/>
      <c r="F1" s="157"/>
      <c r="H1" s="1"/>
    </row>
    <row r="2" spans="1:11" x14ac:dyDescent="0.25">
      <c r="A2" s="157" t="s">
        <v>1</v>
      </c>
      <c r="B2" s="157"/>
      <c r="C2" s="157"/>
      <c r="D2" s="157"/>
      <c r="E2" s="157"/>
      <c r="F2" s="157"/>
      <c r="H2" s="1"/>
    </row>
    <row r="3" spans="1:11" x14ac:dyDescent="0.25">
      <c r="A3" s="157" t="s">
        <v>2</v>
      </c>
      <c r="B3" s="157"/>
      <c r="C3" s="157"/>
      <c r="D3" s="157"/>
      <c r="E3" s="157"/>
      <c r="F3" s="157"/>
      <c r="H3" s="1"/>
    </row>
    <row r="4" spans="1:11" x14ac:dyDescent="0.25">
      <c r="A4" s="157" t="s">
        <v>3</v>
      </c>
      <c r="B4" s="157"/>
      <c r="C4" s="157"/>
      <c r="D4" s="157"/>
      <c r="E4" s="157"/>
      <c r="F4" s="157"/>
      <c r="H4" s="1"/>
    </row>
    <row r="5" spans="1:11" x14ac:dyDescent="0.25">
      <c r="A5" s="3"/>
      <c r="B5" s="4"/>
      <c r="C5" s="5"/>
      <c r="D5" s="6"/>
      <c r="E5" s="7"/>
      <c r="F5" s="8"/>
      <c r="H5" s="1"/>
    </row>
    <row r="6" spans="1:11" x14ac:dyDescent="0.25">
      <c r="A6" s="158" t="s">
        <v>4</v>
      </c>
      <c r="B6" s="158"/>
      <c r="C6" s="158"/>
      <c r="D6" s="158"/>
      <c r="E6" s="158"/>
      <c r="F6" s="158"/>
      <c r="H6" s="1"/>
    </row>
    <row r="7" spans="1:11" x14ac:dyDescent="0.25">
      <c r="A7" s="158" t="s">
        <v>162</v>
      </c>
      <c r="B7" s="158"/>
      <c r="C7" s="158"/>
      <c r="D7" s="158"/>
      <c r="E7" s="158"/>
      <c r="F7" s="158"/>
      <c r="H7" s="1"/>
    </row>
    <row r="8" spans="1:11" s="13" customFormat="1" x14ac:dyDescent="0.25">
      <c r="A8" s="9" t="s">
        <v>5</v>
      </c>
      <c r="B8" s="9"/>
      <c r="C8" s="9" t="s">
        <v>6</v>
      </c>
      <c r="D8" s="10"/>
      <c r="E8" s="11"/>
      <c r="F8" s="12"/>
      <c r="H8" s="14"/>
    </row>
    <row r="9" spans="1:11" x14ac:dyDescent="0.25">
      <c r="A9" s="156"/>
      <c r="B9" s="156"/>
      <c r="C9" s="156"/>
      <c r="D9" s="156"/>
      <c r="E9" s="156"/>
      <c r="F9" s="156"/>
      <c r="H9" s="1"/>
    </row>
    <row r="10" spans="1:11" x14ac:dyDescent="0.25">
      <c r="A10" s="15" t="s">
        <v>7</v>
      </c>
      <c r="B10" s="15" t="s">
        <v>8</v>
      </c>
      <c r="C10" s="16" t="s">
        <v>9</v>
      </c>
      <c r="D10" s="16" t="s">
        <v>10</v>
      </c>
      <c r="E10" s="17" t="s">
        <v>11</v>
      </c>
      <c r="F10" s="16" t="s">
        <v>12</v>
      </c>
    </row>
    <row r="11" spans="1:11" x14ac:dyDescent="0.25">
      <c r="A11" s="18"/>
      <c r="B11" s="18"/>
      <c r="C11" s="19"/>
      <c r="D11" s="19"/>
      <c r="E11" s="20"/>
      <c r="F11" s="19"/>
    </row>
    <row r="12" spans="1:11" s="1" customFormat="1" ht="25.5" x14ac:dyDescent="0.25">
      <c r="A12" s="21" t="s">
        <v>13</v>
      </c>
      <c r="B12" s="22" t="s">
        <v>14</v>
      </c>
      <c r="C12" s="23"/>
      <c r="D12" s="24"/>
      <c r="E12" s="25"/>
      <c r="F12" s="23"/>
      <c r="G12" s="26"/>
      <c r="I12" s="27"/>
    </row>
    <row r="13" spans="1:11" s="1" customFormat="1" x14ac:dyDescent="0.25">
      <c r="A13" s="28"/>
      <c r="B13" s="29"/>
      <c r="C13" s="23"/>
      <c r="D13" s="24"/>
      <c r="E13" s="25"/>
      <c r="F13" s="23"/>
      <c r="G13" s="26"/>
      <c r="I13" s="27"/>
    </row>
    <row r="14" spans="1:11" s="1" customFormat="1" x14ac:dyDescent="0.25">
      <c r="A14" s="30">
        <v>1</v>
      </c>
      <c r="B14" s="31" t="s">
        <v>15</v>
      </c>
      <c r="C14" s="32">
        <v>407</v>
      </c>
      <c r="D14" s="33" t="s">
        <v>16</v>
      </c>
      <c r="E14" s="34">
        <v>5</v>
      </c>
      <c r="F14" s="35">
        <f>(ROUND((C14*E14),2))</f>
        <v>2035</v>
      </c>
      <c r="G14" s="26"/>
    </row>
    <row r="15" spans="1:11" s="1" customFormat="1" x14ac:dyDescent="0.25">
      <c r="A15" s="36"/>
      <c r="B15" s="31"/>
      <c r="C15" s="37"/>
      <c r="D15" s="38"/>
      <c r="E15" s="25"/>
      <c r="F15" s="35">
        <f t="shared" ref="F15:F41" si="0">(ROUND((C15*E15),2))</f>
        <v>0</v>
      </c>
      <c r="G15" s="26"/>
      <c r="H15" s="39"/>
      <c r="K15" s="39"/>
    </row>
    <row r="16" spans="1:11" s="1" customFormat="1" x14ac:dyDescent="0.25">
      <c r="A16" s="40">
        <v>2</v>
      </c>
      <c r="B16" s="41" t="s">
        <v>17</v>
      </c>
      <c r="C16" s="42"/>
      <c r="D16" s="43"/>
      <c r="E16" s="25"/>
      <c r="F16" s="35">
        <f t="shared" si="0"/>
        <v>0</v>
      </c>
      <c r="G16" s="26"/>
      <c r="H16" s="39"/>
      <c r="K16" s="39"/>
    </row>
    <row r="17" spans="1:11" s="1" customFormat="1" x14ac:dyDescent="0.25">
      <c r="A17" s="44">
        <v>2.1</v>
      </c>
      <c r="B17" s="41" t="s">
        <v>18</v>
      </c>
      <c r="C17" s="45"/>
      <c r="D17" s="43"/>
      <c r="E17" s="25"/>
      <c r="F17" s="35">
        <f t="shared" si="0"/>
        <v>0</v>
      </c>
      <c r="G17" s="26"/>
      <c r="H17" s="39"/>
      <c r="K17" s="39"/>
    </row>
    <row r="18" spans="1:11" s="1" customFormat="1" x14ac:dyDescent="0.25">
      <c r="A18" s="46" t="s">
        <v>19</v>
      </c>
      <c r="B18" s="47" t="s">
        <v>20</v>
      </c>
      <c r="C18" s="48">
        <v>355.04</v>
      </c>
      <c r="D18" s="43" t="s">
        <v>21</v>
      </c>
      <c r="E18" s="34">
        <v>217.68</v>
      </c>
      <c r="F18" s="35">
        <f t="shared" si="0"/>
        <v>77285.11</v>
      </c>
      <c r="G18" s="26"/>
      <c r="H18" s="39"/>
      <c r="K18" s="39"/>
    </row>
    <row r="19" spans="1:11" s="1" customFormat="1" x14ac:dyDescent="0.25">
      <c r="A19" s="46" t="s">
        <v>22</v>
      </c>
      <c r="B19" s="47" t="s">
        <v>23</v>
      </c>
      <c r="C19" s="48">
        <v>88.76</v>
      </c>
      <c r="D19" s="43" t="s">
        <v>21</v>
      </c>
      <c r="E19" s="34">
        <v>382.57</v>
      </c>
      <c r="F19" s="35">
        <f t="shared" si="0"/>
        <v>33956.910000000003</v>
      </c>
      <c r="G19" s="26"/>
      <c r="H19" s="39"/>
      <c r="K19" s="39"/>
    </row>
    <row r="20" spans="1:11" s="1" customFormat="1" x14ac:dyDescent="0.25">
      <c r="A20" s="46"/>
      <c r="B20" s="47"/>
      <c r="C20" s="48"/>
      <c r="D20" s="43"/>
      <c r="E20" s="34"/>
      <c r="F20" s="35">
        <f t="shared" si="0"/>
        <v>0</v>
      </c>
      <c r="G20" s="26"/>
      <c r="H20" s="39"/>
      <c r="K20" s="39"/>
    </row>
    <row r="21" spans="1:11" s="1" customFormat="1" x14ac:dyDescent="0.25">
      <c r="A21" s="49">
        <v>2.2000000000000002</v>
      </c>
      <c r="B21" s="41" t="s">
        <v>24</v>
      </c>
      <c r="C21" s="42"/>
      <c r="D21" s="43"/>
      <c r="E21" s="25"/>
      <c r="F21" s="35">
        <f t="shared" si="0"/>
        <v>0</v>
      </c>
      <c r="G21" s="26"/>
      <c r="H21" s="39"/>
      <c r="K21" s="39"/>
    </row>
    <row r="22" spans="1:11" s="1" customFormat="1" x14ac:dyDescent="0.25">
      <c r="A22" s="46" t="s">
        <v>25</v>
      </c>
      <c r="B22" s="50" t="s">
        <v>26</v>
      </c>
      <c r="C22" s="48">
        <v>155</v>
      </c>
      <c r="D22" s="43" t="s">
        <v>16</v>
      </c>
      <c r="E22" s="34">
        <v>290.64</v>
      </c>
      <c r="F22" s="35">
        <f t="shared" si="0"/>
        <v>45049.2</v>
      </c>
      <c r="G22" s="26"/>
      <c r="H22" s="39"/>
      <c r="K22" s="39"/>
    </row>
    <row r="23" spans="1:11" s="1" customFormat="1" x14ac:dyDescent="0.25">
      <c r="A23" s="46" t="s">
        <v>27</v>
      </c>
      <c r="B23" s="50" t="s">
        <v>28</v>
      </c>
      <c r="C23" s="48">
        <v>252</v>
      </c>
      <c r="D23" s="43" t="s">
        <v>16</v>
      </c>
      <c r="E23" s="34">
        <v>72.3</v>
      </c>
      <c r="F23" s="35">
        <f t="shared" si="0"/>
        <v>18219.599999999999</v>
      </c>
      <c r="G23" s="26"/>
      <c r="H23" s="39"/>
      <c r="K23" s="39"/>
    </row>
    <row r="24" spans="1:11" s="1" customFormat="1" x14ac:dyDescent="0.25">
      <c r="A24" s="46"/>
      <c r="B24" s="47"/>
      <c r="C24" s="48"/>
      <c r="D24" s="43"/>
      <c r="E24" s="34"/>
      <c r="F24" s="35">
        <f t="shared" si="0"/>
        <v>0</v>
      </c>
      <c r="G24" s="26"/>
      <c r="H24" s="39"/>
      <c r="K24" s="39"/>
    </row>
    <row r="25" spans="1:11" s="1" customFormat="1" x14ac:dyDescent="0.25">
      <c r="A25" s="51">
        <v>2.2999999999999998</v>
      </c>
      <c r="B25" s="50" t="s">
        <v>29</v>
      </c>
      <c r="C25" s="48">
        <v>505.93</v>
      </c>
      <c r="D25" s="43" t="s">
        <v>21</v>
      </c>
      <c r="E25" s="34">
        <v>90</v>
      </c>
      <c r="F25" s="35">
        <f t="shared" si="0"/>
        <v>45533.7</v>
      </c>
      <c r="G25" s="26"/>
      <c r="H25" s="39"/>
      <c r="I25" s="39"/>
      <c r="K25" s="39"/>
    </row>
    <row r="26" spans="1:11" s="1" customFormat="1" x14ac:dyDescent="0.25">
      <c r="A26" s="46"/>
      <c r="B26" s="50"/>
      <c r="C26" s="48"/>
      <c r="D26" s="43"/>
      <c r="E26" s="34"/>
      <c r="F26" s="35">
        <f t="shared" si="0"/>
        <v>0</v>
      </c>
      <c r="G26" s="26"/>
      <c r="H26" s="39"/>
      <c r="K26" s="39"/>
    </row>
    <row r="27" spans="1:11" s="1" customFormat="1" ht="25.5" x14ac:dyDescent="0.25">
      <c r="A27" s="52">
        <v>3</v>
      </c>
      <c r="B27" s="53" t="s">
        <v>30</v>
      </c>
      <c r="C27" s="54"/>
      <c r="D27" s="43"/>
      <c r="E27" s="34"/>
      <c r="F27" s="35">
        <f t="shared" si="0"/>
        <v>0</v>
      </c>
      <c r="G27" s="26"/>
      <c r="H27" s="39"/>
      <c r="K27" s="39"/>
    </row>
    <row r="28" spans="1:11" s="1" customFormat="1" x14ac:dyDescent="0.25">
      <c r="A28" s="46">
        <v>3.1</v>
      </c>
      <c r="B28" s="55" t="s">
        <v>31</v>
      </c>
      <c r="C28" s="35">
        <v>3</v>
      </c>
      <c r="D28" s="56" t="s">
        <v>32</v>
      </c>
      <c r="E28" s="34">
        <v>1977</v>
      </c>
      <c r="F28" s="35">
        <f t="shared" si="0"/>
        <v>5931</v>
      </c>
      <c r="G28" s="26"/>
      <c r="H28" s="39"/>
      <c r="K28" s="39"/>
    </row>
    <row r="29" spans="1:11" s="1" customFormat="1" x14ac:dyDescent="0.25">
      <c r="A29" s="46">
        <v>3.2</v>
      </c>
      <c r="B29" s="55" t="s">
        <v>33</v>
      </c>
      <c r="C29" s="35">
        <v>3</v>
      </c>
      <c r="D29" s="56" t="s">
        <v>32</v>
      </c>
      <c r="E29" s="34">
        <v>1977</v>
      </c>
      <c r="F29" s="35">
        <f t="shared" si="0"/>
        <v>5931</v>
      </c>
      <c r="G29" s="26"/>
      <c r="H29" s="39"/>
      <c r="K29" s="39"/>
    </row>
    <row r="30" spans="1:11" s="1" customFormat="1" x14ac:dyDescent="0.25">
      <c r="A30" s="46">
        <v>3.2</v>
      </c>
      <c r="B30" s="55" t="s">
        <v>34</v>
      </c>
      <c r="C30" s="35">
        <v>1</v>
      </c>
      <c r="D30" s="56" t="s">
        <v>35</v>
      </c>
      <c r="E30" s="34">
        <v>850</v>
      </c>
      <c r="F30" s="35">
        <f t="shared" si="0"/>
        <v>850</v>
      </c>
      <c r="G30" s="26"/>
      <c r="H30" s="39"/>
      <c r="K30" s="39"/>
    </row>
    <row r="31" spans="1:11" s="1" customFormat="1" x14ac:dyDescent="0.25">
      <c r="A31" s="57"/>
      <c r="B31" s="57"/>
      <c r="C31" s="57"/>
      <c r="D31" s="58"/>
      <c r="E31" s="59"/>
      <c r="F31" s="35">
        <f t="shared" si="0"/>
        <v>0</v>
      </c>
      <c r="G31" s="26"/>
      <c r="H31" s="39"/>
      <c r="K31" s="39"/>
    </row>
    <row r="32" spans="1:11" s="1" customFormat="1" ht="25.5" x14ac:dyDescent="0.25">
      <c r="A32" s="52">
        <v>4</v>
      </c>
      <c r="B32" s="53" t="s">
        <v>36</v>
      </c>
      <c r="C32" s="54"/>
      <c r="D32" s="43"/>
      <c r="E32" s="34"/>
      <c r="F32" s="35">
        <f t="shared" si="0"/>
        <v>0</v>
      </c>
      <c r="G32" s="26"/>
      <c r="H32" s="39"/>
      <c r="K32" s="39"/>
    </row>
    <row r="33" spans="1:11" s="1" customFormat="1" x14ac:dyDescent="0.25">
      <c r="A33" s="46">
        <v>4.0999999999999996</v>
      </c>
      <c r="B33" s="55" t="s">
        <v>31</v>
      </c>
      <c r="C33" s="35">
        <v>2</v>
      </c>
      <c r="D33" s="56" t="s">
        <v>32</v>
      </c>
      <c r="E33" s="34">
        <v>1977</v>
      </c>
      <c r="F33" s="35">
        <f t="shared" si="0"/>
        <v>3954</v>
      </c>
      <c r="G33" s="26"/>
      <c r="H33" s="39"/>
      <c r="K33" s="39"/>
    </row>
    <row r="34" spans="1:11" s="1" customFormat="1" x14ac:dyDescent="0.25">
      <c r="A34" s="46">
        <v>4.2</v>
      </c>
      <c r="B34" s="55" t="s">
        <v>37</v>
      </c>
      <c r="C34" s="35">
        <v>2</v>
      </c>
      <c r="D34" s="56" t="s">
        <v>32</v>
      </c>
      <c r="E34" s="34">
        <v>2636</v>
      </c>
      <c r="F34" s="35">
        <f t="shared" si="0"/>
        <v>5272</v>
      </c>
      <c r="G34" s="26"/>
      <c r="H34" s="39"/>
      <c r="K34" s="39"/>
    </row>
    <row r="35" spans="1:11" s="1" customFormat="1" x14ac:dyDescent="0.25">
      <c r="A35" s="46">
        <v>4.3</v>
      </c>
      <c r="B35" s="55" t="s">
        <v>34</v>
      </c>
      <c r="C35" s="35">
        <v>1</v>
      </c>
      <c r="D35" s="56" t="s">
        <v>35</v>
      </c>
      <c r="E35" s="34">
        <v>850</v>
      </c>
      <c r="F35" s="35">
        <f t="shared" si="0"/>
        <v>850</v>
      </c>
      <c r="G35" s="26"/>
      <c r="H35" s="39"/>
      <c r="K35" s="39"/>
    </row>
    <row r="36" spans="1:11" s="1" customFormat="1" x14ac:dyDescent="0.25">
      <c r="A36" s="46"/>
      <c r="B36" s="50"/>
      <c r="C36" s="35"/>
      <c r="D36" s="43"/>
      <c r="E36" s="34"/>
      <c r="F36" s="35">
        <f t="shared" si="0"/>
        <v>0</v>
      </c>
      <c r="G36" s="26"/>
      <c r="H36" s="39"/>
      <c r="K36" s="39"/>
    </row>
    <row r="37" spans="1:11" s="1" customFormat="1" x14ac:dyDescent="0.25">
      <c r="A37" s="52">
        <v>5</v>
      </c>
      <c r="B37" s="53" t="s">
        <v>38</v>
      </c>
      <c r="C37" s="54"/>
      <c r="D37" s="43"/>
      <c r="E37" s="34"/>
      <c r="F37" s="35">
        <f t="shared" si="0"/>
        <v>0</v>
      </c>
      <c r="G37" s="26"/>
      <c r="H37" s="39"/>
      <c r="K37" s="39"/>
    </row>
    <row r="38" spans="1:11" s="1" customFormat="1" x14ac:dyDescent="0.25">
      <c r="A38" s="46">
        <v>5.0999999999999996</v>
      </c>
      <c r="B38" s="60" t="s">
        <v>39</v>
      </c>
      <c r="C38" s="61">
        <v>16</v>
      </c>
      <c r="D38" s="56" t="s">
        <v>40</v>
      </c>
      <c r="E38" s="34">
        <v>423.75</v>
      </c>
      <c r="F38" s="35">
        <f t="shared" si="0"/>
        <v>6780</v>
      </c>
      <c r="G38" s="26"/>
      <c r="H38" s="39"/>
      <c r="K38" s="39"/>
    </row>
    <row r="39" spans="1:11" s="1" customFormat="1" x14ac:dyDescent="0.25">
      <c r="A39" s="46"/>
      <c r="B39" s="55"/>
      <c r="C39" s="35"/>
      <c r="D39" s="56"/>
      <c r="E39" s="34"/>
      <c r="F39" s="35">
        <f t="shared" si="0"/>
        <v>0</v>
      </c>
      <c r="G39" s="26"/>
      <c r="H39" s="39"/>
      <c r="K39" s="39"/>
    </row>
    <row r="40" spans="1:11" s="1" customFormat="1" ht="25.5" x14ac:dyDescent="0.25">
      <c r="A40" s="62">
        <v>6</v>
      </c>
      <c r="B40" s="55" t="s">
        <v>41</v>
      </c>
      <c r="C40" s="63">
        <v>407</v>
      </c>
      <c r="D40" s="56" t="s">
        <v>16</v>
      </c>
      <c r="E40" s="34">
        <v>23.8</v>
      </c>
      <c r="F40" s="35">
        <f t="shared" si="0"/>
        <v>9686.6</v>
      </c>
      <c r="G40" s="26"/>
      <c r="H40" s="39"/>
      <c r="K40" s="39"/>
    </row>
    <row r="41" spans="1:11" s="1" customFormat="1" x14ac:dyDescent="0.25">
      <c r="A41" s="62">
        <v>7</v>
      </c>
      <c r="B41" s="55" t="s">
        <v>42</v>
      </c>
      <c r="C41" s="63">
        <v>1</v>
      </c>
      <c r="D41" s="56" t="s">
        <v>35</v>
      </c>
      <c r="E41" s="34">
        <v>4500</v>
      </c>
      <c r="F41" s="35">
        <f t="shared" si="0"/>
        <v>4500</v>
      </c>
      <c r="G41" s="26"/>
      <c r="H41" s="39"/>
      <c r="K41" s="39"/>
    </row>
    <row r="42" spans="1:11" s="1" customFormat="1" x14ac:dyDescent="0.25">
      <c r="A42" s="46"/>
      <c r="B42" s="21" t="s">
        <v>43</v>
      </c>
      <c r="C42" s="26"/>
      <c r="D42" s="43"/>
      <c r="E42" s="34"/>
      <c r="F42" s="64">
        <f>SUM(F14:F41)</f>
        <v>265834.12</v>
      </c>
      <c r="G42" s="26"/>
      <c r="H42" s="39"/>
      <c r="K42" s="39"/>
    </row>
    <row r="43" spans="1:11" s="1" customFormat="1" x14ac:dyDescent="0.25">
      <c r="A43" s="46"/>
      <c r="B43" s="21"/>
      <c r="C43" s="26"/>
      <c r="D43" s="43"/>
      <c r="E43" s="34"/>
      <c r="F43" s="64"/>
      <c r="G43" s="26"/>
      <c r="H43" s="39"/>
      <c r="K43" s="39"/>
    </row>
    <row r="44" spans="1:11" s="1" customFormat="1" ht="25.5" x14ac:dyDescent="0.25">
      <c r="A44" s="65" t="s">
        <v>44</v>
      </c>
      <c r="B44" s="22" t="s">
        <v>45</v>
      </c>
      <c r="C44" s="26"/>
      <c r="D44" s="43"/>
      <c r="E44" s="34"/>
      <c r="F44" s="35">
        <f t="shared" ref="F44:F87" si="1">(ROUND((C44*E44),2))</f>
        <v>0</v>
      </c>
      <c r="G44" s="26"/>
      <c r="H44" s="39"/>
      <c r="K44" s="39"/>
    </row>
    <row r="45" spans="1:11" s="1" customFormat="1" x14ac:dyDescent="0.25">
      <c r="A45" s="65"/>
      <c r="B45" s="22"/>
      <c r="C45" s="26"/>
      <c r="D45" s="43"/>
      <c r="E45" s="34"/>
      <c r="F45" s="35">
        <f t="shared" si="1"/>
        <v>0</v>
      </c>
      <c r="G45" s="26"/>
      <c r="H45" s="39"/>
      <c r="K45" s="39"/>
    </row>
    <row r="46" spans="1:11" s="1" customFormat="1" x14ac:dyDescent="0.25">
      <c r="A46" s="30">
        <v>1</v>
      </c>
      <c r="B46" s="31" t="s">
        <v>15</v>
      </c>
      <c r="C46" s="32">
        <v>945</v>
      </c>
      <c r="D46" s="33" t="s">
        <v>16</v>
      </c>
      <c r="E46" s="34">
        <v>5</v>
      </c>
      <c r="F46" s="35">
        <f t="shared" si="1"/>
        <v>4725</v>
      </c>
      <c r="G46" s="26"/>
      <c r="H46" s="39"/>
      <c r="K46" s="39"/>
    </row>
    <row r="47" spans="1:11" s="1" customFormat="1" x14ac:dyDescent="0.25">
      <c r="A47" s="30"/>
      <c r="B47" s="31"/>
      <c r="C47" s="32"/>
      <c r="D47" s="33"/>
      <c r="E47" s="34"/>
      <c r="F47" s="35">
        <f t="shared" si="1"/>
        <v>0</v>
      </c>
      <c r="G47" s="26"/>
      <c r="H47" s="39"/>
      <c r="K47" s="39"/>
    </row>
    <row r="48" spans="1:11" s="1" customFormat="1" x14ac:dyDescent="0.25">
      <c r="A48" s="66">
        <v>2</v>
      </c>
      <c r="B48" s="67" t="s">
        <v>46</v>
      </c>
      <c r="C48" s="68"/>
      <c r="D48" s="56"/>
      <c r="E48" s="34"/>
      <c r="F48" s="35">
        <f t="shared" si="1"/>
        <v>0</v>
      </c>
      <c r="G48" s="26"/>
      <c r="H48" s="39"/>
      <c r="K48" s="39"/>
    </row>
    <row r="49" spans="1:11" s="1" customFormat="1" ht="38.25" x14ac:dyDescent="0.25">
      <c r="A49" s="69">
        <v>2.1</v>
      </c>
      <c r="B49" s="70" t="s">
        <v>47</v>
      </c>
      <c r="C49" s="35">
        <v>1008</v>
      </c>
      <c r="D49" s="56" t="s">
        <v>21</v>
      </c>
      <c r="E49" s="34">
        <v>154.55000000000001</v>
      </c>
      <c r="F49" s="35">
        <f t="shared" si="1"/>
        <v>155786.4</v>
      </c>
      <c r="G49" s="26"/>
      <c r="H49" s="39"/>
      <c r="I49" s="27"/>
      <c r="K49" s="39"/>
    </row>
    <row r="50" spans="1:11" s="1" customFormat="1" x14ac:dyDescent="0.25">
      <c r="A50" s="124">
        <v>2.2000000000000002</v>
      </c>
      <c r="B50" s="125" t="s">
        <v>48</v>
      </c>
      <c r="C50" s="72">
        <v>72</v>
      </c>
      <c r="D50" s="73" t="s">
        <v>21</v>
      </c>
      <c r="E50" s="74">
        <v>861.58</v>
      </c>
      <c r="F50" s="126">
        <f t="shared" si="1"/>
        <v>62033.760000000002</v>
      </c>
      <c r="G50" s="26"/>
      <c r="H50" s="39"/>
      <c r="K50" s="71"/>
    </row>
    <row r="51" spans="1:11" s="1" customFormat="1" ht="27.75" customHeight="1" x14ac:dyDescent="0.25">
      <c r="A51" s="127">
        <v>2.2999999999999998</v>
      </c>
      <c r="B51" s="128" t="s">
        <v>49</v>
      </c>
      <c r="C51" s="129">
        <v>354.38</v>
      </c>
      <c r="D51" s="130" t="s">
        <v>21</v>
      </c>
      <c r="E51" s="131">
        <v>450</v>
      </c>
      <c r="F51" s="129">
        <f t="shared" si="1"/>
        <v>159471</v>
      </c>
      <c r="G51" s="26"/>
      <c r="H51" s="39"/>
      <c r="K51" s="39"/>
    </row>
    <row r="52" spans="1:11" s="1" customFormat="1" ht="25.5" x14ac:dyDescent="0.25">
      <c r="A52" s="51">
        <v>2.4</v>
      </c>
      <c r="B52" s="50" t="s">
        <v>50</v>
      </c>
      <c r="C52" s="35">
        <v>881.58</v>
      </c>
      <c r="D52" s="43" t="s">
        <v>21</v>
      </c>
      <c r="E52" s="34">
        <v>183.68</v>
      </c>
      <c r="F52" s="35">
        <f t="shared" si="1"/>
        <v>161928.60999999999</v>
      </c>
      <c r="G52" s="26"/>
      <c r="H52" s="39"/>
      <c r="K52" s="39"/>
    </row>
    <row r="53" spans="1:11" s="1" customFormat="1" ht="25.5" x14ac:dyDescent="0.25">
      <c r="A53" s="46">
        <v>2.5</v>
      </c>
      <c r="B53" s="50" t="s">
        <v>51</v>
      </c>
      <c r="C53" s="35">
        <v>562.66999999999996</v>
      </c>
      <c r="D53" s="43" t="s">
        <v>21</v>
      </c>
      <c r="E53" s="34">
        <v>165</v>
      </c>
      <c r="F53" s="35">
        <f t="shared" si="1"/>
        <v>92840.55</v>
      </c>
      <c r="G53" s="26"/>
      <c r="H53" s="39"/>
      <c r="K53" s="39"/>
    </row>
    <row r="54" spans="1:11" s="1" customFormat="1" x14ac:dyDescent="0.25">
      <c r="A54" s="75"/>
      <c r="B54" s="64"/>
      <c r="C54" s="23"/>
      <c r="D54" s="76"/>
      <c r="E54" s="25"/>
      <c r="F54" s="35">
        <f t="shared" si="1"/>
        <v>0</v>
      </c>
      <c r="G54" s="26"/>
      <c r="H54" s="39"/>
      <c r="K54" s="39"/>
    </row>
    <row r="55" spans="1:11" s="1" customFormat="1" x14ac:dyDescent="0.25">
      <c r="A55" s="52">
        <v>3</v>
      </c>
      <c r="B55" s="41" t="s">
        <v>52</v>
      </c>
      <c r="C55" s="42"/>
      <c r="D55" s="43"/>
      <c r="E55" s="25"/>
      <c r="F55" s="35">
        <f t="shared" si="1"/>
        <v>0</v>
      </c>
      <c r="G55" s="26"/>
      <c r="H55" s="39"/>
      <c r="K55" s="39"/>
    </row>
    <row r="56" spans="1:11" s="1" customFormat="1" ht="25.5" x14ac:dyDescent="0.25">
      <c r="A56" s="77">
        <v>3.1</v>
      </c>
      <c r="B56" s="31" t="s">
        <v>53</v>
      </c>
      <c r="C56" s="32">
        <v>504</v>
      </c>
      <c r="D56" s="33" t="s">
        <v>16</v>
      </c>
      <c r="E56" s="34">
        <v>6627.36</v>
      </c>
      <c r="F56" s="35">
        <f t="shared" si="1"/>
        <v>3340189.44</v>
      </c>
      <c r="G56" s="26"/>
      <c r="H56" s="39"/>
      <c r="I56" s="39"/>
      <c r="K56" s="39"/>
    </row>
    <row r="57" spans="1:11" s="1" customFormat="1" ht="25.5" x14ac:dyDescent="0.25">
      <c r="A57" s="77">
        <v>3.2</v>
      </c>
      <c r="B57" s="31" t="s">
        <v>54</v>
      </c>
      <c r="C57" s="32">
        <v>226.95</v>
      </c>
      <c r="D57" s="33" t="s">
        <v>16</v>
      </c>
      <c r="E57" s="34">
        <v>1972.93</v>
      </c>
      <c r="F57" s="35">
        <f t="shared" si="1"/>
        <v>447756.46</v>
      </c>
      <c r="G57" s="26"/>
      <c r="H57" s="39"/>
      <c r="K57" s="39"/>
    </row>
    <row r="58" spans="1:11" s="1" customFormat="1" x14ac:dyDescent="0.25">
      <c r="A58" s="77"/>
      <c r="B58" s="31"/>
      <c r="C58" s="32"/>
      <c r="D58" s="33"/>
      <c r="E58" s="25"/>
      <c r="F58" s="35">
        <f t="shared" si="1"/>
        <v>0</v>
      </c>
      <c r="G58" s="26"/>
      <c r="H58" s="39"/>
      <c r="K58" s="39"/>
    </row>
    <row r="59" spans="1:11" s="1" customFormat="1" x14ac:dyDescent="0.25">
      <c r="A59" s="78">
        <v>4</v>
      </c>
      <c r="B59" s="79" t="s">
        <v>55</v>
      </c>
      <c r="C59" s="32"/>
      <c r="D59" s="33"/>
      <c r="E59" s="25"/>
      <c r="F59" s="35">
        <f t="shared" si="1"/>
        <v>0</v>
      </c>
      <c r="G59" s="26"/>
      <c r="H59" s="39"/>
      <c r="K59" s="39"/>
    </row>
    <row r="60" spans="1:11" s="1" customFormat="1" ht="25.5" x14ac:dyDescent="0.25">
      <c r="A60" s="77">
        <v>4.0999999999999996</v>
      </c>
      <c r="B60" s="31" t="s">
        <v>56</v>
      </c>
      <c r="C60" s="80">
        <v>504</v>
      </c>
      <c r="D60" s="33" t="s">
        <v>16</v>
      </c>
      <c r="E60" s="34">
        <v>133.44</v>
      </c>
      <c r="F60" s="35">
        <f t="shared" si="1"/>
        <v>67253.759999999995</v>
      </c>
      <c r="G60" s="26"/>
      <c r="H60" s="39"/>
      <c r="K60" s="39"/>
    </row>
    <row r="61" spans="1:11" s="1" customFormat="1" ht="27" customHeight="1" x14ac:dyDescent="0.25">
      <c r="A61" s="81">
        <v>4.2</v>
      </c>
      <c r="B61" s="31" t="s">
        <v>57</v>
      </c>
      <c r="C61" s="80">
        <v>252</v>
      </c>
      <c r="D61" s="33" t="s">
        <v>16</v>
      </c>
      <c r="E61" s="34">
        <v>90.38</v>
      </c>
      <c r="F61" s="35">
        <f t="shared" si="1"/>
        <v>22775.759999999998</v>
      </c>
      <c r="G61" s="26"/>
      <c r="H61" s="39"/>
      <c r="K61" s="39"/>
    </row>
    <row r="62" spans="1:11" s="1" customFormat="1" ht="25.5" x14ac:dyDescent="0.25">
      <c r="A62" s="81">
        <v>4.3</v>
      </c>
      <c r="B62" s="31" t="s">
        <v>54</v>
      </c>
      <c r="C62" s="80">
        <v>226.95</v>
      </c>
      <c r="D62" s="33" t="s">
        <v>16</v>
      </c>
      <c r="E62" s="34">
        <v>90.38</v>
      </c>
      <c r="F62" s="35">
        <f t="shared" si="1"/>
        <v>20511.740000000002</v>
      </c>
      <c r="G62" s="26"/>
      <c r="H62" s="39"/>
      <c r="K62" s="39"/>
    </row>
    <row r="63" spans="1:11" s="1" customFormat="1" x14ac:dyDescent="0.25">
      <c r="A63" s="75"/>
      <c r="B63" s="64"/>
      <c r="C63" s="23"/>
      <c r="D63" s="76"/>
      <c r="E63" s="25"/>
      <c r="F63" s="35">
        <f t="shared" si="1"/>
        <v>0</v>
      </c>
      <c r="G63" s="26"/>
      <c r="H63" s="39"/>
      <c r="K63" s="39"/>
    </row>
    <row r="64" spans="1:11" s="1" customFormat="1" x14ac:dyDescent="0.25">
      <c r="A64" s="82">
        <v>5</v>
      </c>
      <c r="B64" s="22" t="s">
        <v>58</v>
      </c>
      <c r="C64" s="23"/>
      <c r="D64" s="76"/>
      <c r="E64" s="25"/>
      <c r="F64" s="35">
        <f t="shared" si="1"/>
        <v>0</v>
      </c>
      <c r="G64" s="26"/>
      <c r="H64" s="39"/>
      <c r="J64" s="83"/>
      <c r="K64" s="39"/>
    </row>
    <row r="65" spans="1:12" s="1" customFormat="1" ht="25.5" x14ac:dyDescent="0.25">
      <c r="A65" s="55">
        <v>5.0999999999999996</v>
      </c>
      <c r="B65" s="84" t="s">
        <v>59</v>
      </c>
      <c r="C65" s="54">
        <v>2</v>
      </c>
      <c r="D65" s="43" t="s">
        <v>35</v>
      </c>
      <c r="E65" s="34">
        <v>18671.600000000002</v>
      </c>
      <c r="F65" s="35">
        <f t="shared" si="1"/>
        <v>37343.199999999997</v>
      </c>
      <c r="G65" s="26"/>
      <c r="H65" s="85"/>
      <c r="J65" s="83"/>
      <c r="K65" s="39"/>
    </row>
    <row r="66" spans="1:12" s="1" customFormat="1" ht="25.5" x14ac:dyDescent="0.25">
      <c r="A66" s="55">
        <v>5.2</v>
      </c>
      <c r="B66" s="84" t="s">
        <v>60</v>
      </c>
      <c r="C66" s="54">
        <v>3</v>
      </c>
      <c r="D66" s="43" t="s">
        <v>35</v>
      </c>
      <c r="E66" s="34">
        <v>13609.400000000001</v>
      </c>
      <c r="F66" s="35">
        <f t="shared" si="1"/>
        <v>40828.199999999997</v>
      </c>
      <c r="G66" s="26"/>
      <c r="H66" s="85"/>
      <c r="K66" s="39"/>
    </row>
    <row r="67" spans="1:12" s="1" customFormat="1" ht="25.5" x14ac:dyDescent="0.25">
      <c r="A67" s="81">
        <v>5.3</v>
      </c>
      <c r="B67" s="84" t="s">
        <v>61</v>
      </c>
      <c r="C67" s="54">
        <v>1</v>
      </c>
      <c r="D67" s="43" t="s">
        <v>35</v>
      </c>
      <c r="E67" s="34">
        <v>13609.400000000001</v>
      </c>
      <c r="F67" s="35">
        <f t="shared" si="1"/>
        <v>13609.4</v>
      </c>
      <c r="G67" s="26"/>
      <c r="H67" s="85"/>
      <c r="K67" s="39"/>
    </row>
    <row r="68" spans="1:12" s="1" customFormat="1" ht="25.5" x14ac:dyDescent="0.25">
      <c r="A68" s="55">
        <v>5.4</v>
      </c>
      <c r="B68" s="84" t="s">
        <v>62</v>
      </c>
      <c r="C68" s="54">
        <v>1</v>
      </c>
      <c r="D68" s="43" t="s">
        <v>35</v>
      </c>
      <c r="E68" s="34">
        <v>12376.300000000001</v>
      </c>
      <c r="F68" s="35">
        <f t="shared" si="1"/>
        <v>12376.3</v>
      </c>
      <c r="G68" s="26"/>
      <c r="H68" s="85"/>
      <c r="K68" s="39"/>
    </row>
    <row r="69" spans="1:12" s="1" customFormat="1" ht="25.5" x14ac:dyDescent="0.25">
      <c r="A69" s="81">
        <v>5.5</v>
      </c>
      <c r="B69" s="84" t="s">
        <v>63</v>
      </c>
      <c r="C69" s="54">
        <v>2</v>
      </c>
      <c r="D69" s="43" t="s">
        <v>35</v>
      </c>
      <c r="E69" s="34">
        <v>6704.9000000000005</v>
      </c>
      <c r="F69" s="35">
        <f t="shared" si="1"/>
        <v>13409.8</v>
      </c>
      <c r="G69" s="26"/>
      <c r="H69" s="85"/>
      <c r="K69" s="39"/>
    </row>
    <row r="70" spans="1:12" s="1" customFormat="1" ht="25.5" x14ac:dyDescent="0.25">
      <c r="A70" s="81">
        <v>5.6</v>
      </c>
      <c r="B70" s="84" t="s">
        <v>64</v>
      </c>
      <c r="C70" s="54">
        <v>1</v>
      </c>
      <c r="D70" s="43" t="s">
        <v>35</v>
      </c>
      <c r="E70" s="34">
        <v>4628.1000000000004</v>
      </c>
      <c r="F70" s="35">
        <f t="shared" si="1"/>
        <v>4628.1000000000004</v>
      </c>
      <c r="G70" s="26"/>
      <c r="H70" s="85"/>
      <c r="K70" s="39"/>
    </row>
    <row r="71" spans="1:12" s="1" customFormat="1" x14ac:dyDescent="0.25">
      <c r="A71" s="81"/>
      <c r="B71" s="84"/>
      <c r="C71" s="54"/>
      <c r="D71" s="43"/>
      <c r="E71" s="34"/>
      <c r="F71" s="35">
        <f t="shared" si="1"/>
        <v>0</v>
      </c>
      <c r="G71" s="26"/>
      <c r="H71" s="85"/>
      <c r="J71" s="83"/>
      <c r="K71" s="39"/>
    </row>
    <row r="72" spans="1:12" s="1" customFormat="1" x14ac:dyDescent="0.25">
      <c r="A72" s="86">
        <v>6</v>
      </c>
      <c r="B72" s="64" t="s">
        <v>65</v>
      </c>
      <c r="C72" s="54"/>
      <c r="D72" s="43"/>
      <c r="E72" s="34"/>
      <c r="F72" s="35">
        <f t="shared" si="1"/>
        <v>0</v>
      </c>
      <c r="G72" s="26"/>
      <c r="H72" s="85"/>
      <c r="K72" s="39"/>
    </row>
    <row r="73" spans="1:12" s="1" customFormat="1" x14ac:dyDescent="0.25">
      <c r="A73" s="81">
        <v>6.1</v>
      </c>
      <c r="B73" s="60" t="s">
        <v>66</v>
      </c>
      <c r="C73" s="54">
        <v>12</v>
      </c>
      <c r="D73" s="43" t="s">
        <v>35</v>
      </c>
      <c r="E73" s="34">
        <v>7692.5700000000006</v>
      </c>
      <c r="F73" s="35">
        <f t="shared" si="1"/>
        <v>92310.84</v>
      </c>
      <c r="G73" s="26"/>
      <c r="H73" s="85"/>
      <c r="K73" s="39"/>
    </row>
    <row r="74" spans="1:12" s="1" customFormat="1" ht="25.5" x14ac:dyDescent="0.25">
      <c r="A74" s="81">
        <v>6.2</v>
      </c>
      <c r="B74" s="60" t="s">
        <v>67</v>
      </c>
      <c r="C74" s="54">
        <v>2</v>
      </c>
      <c r="D74" s="43" t="s">
        <v>35</v>
      </c>
      <c r="E74" s="34">
        <v>8133.89</v>
      </c>
      <c r="F74" s="35">
        <f t="shared" si="1"/>
        <v>16267.78</v>
      </c>
      <c r="G74" s="26"/>
      <c r="H74" s="85"/>
      <c r="K74" s="39"/>
    </row>
    <row r="75" spans="1:12" s="1" customFormat="1" x14ac:dyDescent="0.25">
      <c r="A75" s="81">
        <v>6.3</v>
      </c>
      <c r="B75" s="60" t="s">
        <v>68</v>
      </c>
      <c r="C75" s="54">
        <v>4</v>
      </c>
      <c r="D75" s="43" t="s">
        <v>35</v>
      </c>
      <c r="E75" s="34">
        <v>2948.22</v>
      </c>
      <c r="F75" s="35">
        <f t="shared" si="1"/>
        <v>11792.88</v>
      </c>
      <c r="G75" s="26"/>
      <c r="H75" s="85"/>
      <c r="K75" s="39"/>
      <c r="L75" s="87"/>
    </row>
    <row r="76" spans="1:12" s="1" customFormat="1" x14ac:dyDescent="0.25">
      <c r="A76" s="81"/>
      <c r="B76" s="60"/>
      <c r="C76" s="54"/>
      <c r="D76" s="43"/>
      <c r="E76" s="34"/>
      <c r="F76" s="35">
        <f t="shared" si="1"/>
        <v>0</v>
      </c>
      <c r="G76" s="26"/>
      <c r="H76" s="39"/>
      <c r="K76" s="39"/>
    </row>
    <row r="77" spans="1:12" s="1" customFormat="1" x14ac:dyDescent="0.25">
      <c r="A77" s="86">
        <v>7</v>
      </c>
      <c r="B77" s="88" t="s">
        <v>69</v>
      </c>
      <c r="C77" s="76"/>
      <c r="D77" s="76"/>
      <c r="E77" s="25"/>
      <c r="F77" s="35">
        <f t="shared" si="1"/>
        <v>0</v>
      </c>
      <c r="G77" s="26"/>
      <c r="H77" s="39"/>
      <c r="K77" s="39"/>
    </row>
    <row r="78" spans="1:12" s="1" customFormat="1" ht="25.5" x14ac:dyDescent="0.25">
      <c r="A78" s="81">
        <v>7.1</v>
      </c>
      <c r="B78" s="89" t="s">
        <v>70</v>
      </c>
      <c r="C78" s="90">
        <v>480</v>
      </c>
      <c r="D78" s="43" t="s">
        <v>16</v>
      </c>
      <c r="E78" s="34">
        <v>91.198867399999997</v>
      </c>
      <c r="F78" s="35">
        <f t="shared" si="1"/>
        <v>43775.46</v>
      </c>
      <c r="G78" s="26"/>
      <c r="H78" s="39"/>
      <c r="K78" s="39"/>
    </row>
    <row r="79" spans="1:12" s="1" customFormat="1" x14ac:dyDescent="0.25">
      <c r="A79" s="81">
        <v>7.2</v>
      </c>
      <c r="B79" s="89" t="s">
        <v>71</v>
      </c>
      <c r="C79" s="54">
        <v>465</v>
      </c>
      <c r="D79" s="43" t="s">
        <v>16</v>
      </c>
      <c r="E79" s="34">
        <v>26.424097800000002</v>
      </c>
      <c r="F79" s="35">
        <f t="shared" si="1"/>
        <v>12287.21</v>
      </c>
      <c r="G79" s="26"/>
      <c r="H79" s="39"/>
      <c r="K79" s="39"/>
    </row>
    <row r="80" spans="1:12" s="1" customFormat="1" x14ac:dyDescent="0.25">
      <c r="A80" s="81"/>
      <c r="B80" s="89"/>
      <c r="C80" s="54"/>
      <c r="D80" s="43"/>
      <c r="E80" s="34"/>
      <c r="F80" s="35">
        <f t="shared" si="1"/>
        <v>0</v>
      </c>
      <c r="G80" s="26"/>
      <c r="H80" s="39"/>
      <c r="K80" s="39"/>
    </row>
    <row r="81" spans="1:12" s="1" customFormat="1" x14ac:dyDescent="0.25">
      <c r="A81" s="86">
        <v>9</v>
      </c>
      <c r="B81" s="132" t="s">
        <v>72</v>
      </c>
      <c r="C81" s="54"/>
      <c r="D81" s="43"/>
      <c r="E81" s="34"/>
      <c r="F81" s="35">
        <f t="shared" si="1"/>
        <v>0</v>
      </c>
      <c r="G81" s="26"/>
      <c r="H81" s="39"/>
      <c r="K81" s="39"/>
    </row>
    <row r="82" spans="1:12" s="1" customFormat="1" ht="25.5" x14ac:dyDescent="0.25">
      <c r="A82" s="81">
        <v>9.1</v>
      </c>
      <c r="B82" s="55" t="s">
        <v>73</v>
      </c>
      <c r="C82" s="54">
        <v>6</v>
      </c>
      <c r="D82" s="43" t="s">
        <v>35</v>
      </c>
      <c r="E82" s="34">
        <v>37308.849972699987</v>
      </c>
      <c r="F82" s="35">
        <f t="shared" si="1"/>
        <v>223853.1</v>
      </c>
      <c r="G82" s="26"/>
      <c r="H82" s="39"/>
      <c r="K82" s="39"/>
      <c r="L82" s="39"/>
    </row>
    <row r="83" spans="1:12" s="1" customFormat="1" x14ac:dyDescent="0.25">
      <c r="A83" s="133"/>
      <c r="B83" s="134"/>
      <c r="C83" s="135"/>
      <c r="D83" s="73"/>
      <c r="E83" s="74"/>
      <c r="F83" s="126">
        <f t="shared" si="1"/>
        <v>0</v>
      </c>
      <c r="G83" s="26"/>
      <c r="H83" s="39"/>
      <c r="K83" s="39"/>
      <c r="L83" s="39"/>
    </row>
    <row r="84" spans="1:12" s="1" customFormat="1" ht="25.5" x14ac:dyDescent="0.25">
      <c r="A84" s="91">
        <v>10</v>
      </c>
      <c r="B84" s="55" t="s">
        <v>41</v>
      </c>
      <c r="C84" s="63">
        <v>945</v>
      </c>
      <c r="D84" s="56" t="s">
        <v>16</v>
      </c>
      <c r="E84" s="34">
        <v>23.8</v>
      </c>
      <c r="F84" s="35">
        <f t="shared" si="1"/>
        <v>22491</v>
      </c>
      <c r="G84" s="26"/>
      <c r="H84" s="39"/>
      <c r="K84" s="39"/>
      <c r="L84" s="39"/>
    </row>
    <row r="85" spans="1:12" s="1" customFormat="1" x14ac:dyDescent="0.25">
      <c r="A85" s="81"/>
      <c r="B85" s="55"/>
      <c r="C85" s="63"/>
      <c r="D85" s="56"/>
      <c r="E85" s="34"/>
      <c r="F85" s="35">
        <f t="shared" si="1"/>
        <v>0</v>
      </c>
      <c r="G85" s="26"/>
      <c r="H85" s="39"/>
      <c r="K85" s="39"/>
      <c r="L85" s="39"/>
    </row>
    <row r="86" spans="1:12" s="1" customFormat="1" x14ac:dyDescent="0.25">
      <c r="A86" s="62">
        <v>7</v>
      </c>
      <c r="B86" s="55" t="s">
        <v>42</v>
      </c>
      <c r="C86" s="63">
        <v>1</v>
      </c>
      <c r="D86" s="56" t="s">
        <v>35</v>
      </c>
      <c r="E86" s="34">
        <v>8500</v>
      </c>
      <c r="F86" s="35">
        <f t="shared" si="1"/>
        <v>8500</v>
      </c>
      <c r="G86" s="26"/>
      <c r="H86" s="39"/>
      <c r="K86" s="39"/>
      <c r="L86" s="39"/>
    </row>
    <row r="87" spans="1:12" s="1" customFormat="1" x14ac:dyDescent="0.25">
      <c r="A87" s="81"/>
      <c r="B87" s="55"/>
      <c r="C87" s="63"/>
      <c r="D87" s="56"/>
      <c r="E87" s="34"/>
      <c r="F87" s="35">
        <f t="shared" si="1"/>
        <v>0</v>
      </c>
      <c r="G87" s="26"/>
      <c r="H87" s="39"/>
      <c r="K87" s="39"/>
      <c r="L87" s="39"/>
    </row>
    <row r="88" spans="1:12" s="1" customFormat="1" x14ac:dyDescent="0.25">
      <c r="A88" s="81"/>
      <c r="B88" s="21" t="s">
        <v>74</v>
      </c>
      <c r="C88" s="92"/>
      <c r="D88" s="76"/>
      <c r="E88" s="25"/>
      <c r="F88" s="64">
        <f>SUM(F46:F86)</f>
        <v>5088745.7499999991</v>
      </c>
      <c r="G88" s="26"/>
      <c r="H88" s="39"/>
      <c r="K88" s="39"/>
    </row>
    <row r="89" spans="1:12" s="1" customFormat="1" x14ac:dyDescent="0.25">
      <c r="A89" s="81"/>
      <c r="B89" s="21"/>
      <c r="C89" s="92"/>
      <c r="D89" s="76"/>
      <c r="E89" s="25"/>
      <c r="F89" s="64"/>
      <c r="G89" s="26"/>
      <c r="H89" s="39"/>
      <c r="K89" s="39"/>
    </row>
    <row r="90" spans="1:12" s="1" customFormat="1" x14ac:dyDescent="0.25">
      <c r="A90" s="136" t="s">
        <v>163</v>
      </c>
      <c r="B90" s="22" t="s">
        <v>164</v>
      </c>
      <c r="C90" s="92"/>
      <c r="D90" s="76"/>
      <c r="E90" s="25"/>
      <c r="F90" s="64"/>
      <c r="G90" s="26"/>
      <c r="H90" s="39"/>
      <c r="K90" s="39"/>
    </row>
    <row r="91" spans="1:12" s="143" customFormat="1" ht="63.75" x14ac:dyDescent="0.2">
      <c r="A91" s="55">
        <v>1</v>
      </c>
      <c r="B91" s="137" t="s">
        <v>165</v>
      </c>
      <c r="C91" s="138">
        <v>1</v>
      </c>
      <c r="D91" s="139" t="s">
        <v>35</v>
      </c>
      <c r="E91" s="140">
        <v>43500</v>
      </c>
      <c r="F91" s="141">
        <f>ROUND((C91*E91),2)</f>
        <v>43500</v>
      </c>
      <c r="G91" s="142" t="s">
        <v>166</v>
      </c>
    </row>
    <row r="92" spans="1:12" s="149" customFormat="1" ht="12.75" x14ac:dyDescent="0.2">
      <c r="A92" s="55">
        <v>2</v>
      </c>
      <c r="B92" s="137" t="s">
        <v>167</v>
      </c>
      <c r="C92" s="144">
        <v>1</v>
      </c>
      <c r="D92" s="145" t="s">
        <v>35</v>
      </c>
      <c r="E92" s="146">
        <v>45000</v>
      </c>
      <c r="F92" s="147">
        <f>+ROUND(C92*E92,2)</f>
        <v>45000</v>
      </c>
      <c r="G92" s="148"/>
      <c r="I92" s="150"/>
    </row>
    <row r="93" spans="1:12" s="1" customFormat="1" x14ac:dyDescent="0.25">
      <c r="A93" s="81"/>
      <c r="B93" s="21" t="s">
        <v>168</v>
      </c>
      <c r="C93" s="92"/>
      <c r="D93" s="76"/>
      <c r="E93" s="25"/>
      <c r="F93" s="64">
        <f>SUM(F91:F92)</f>
        <v>88500</v>
      </c>
      <c r="G93" s="26"/>
      <c r="H93" s="39"/>
      <c r="K93" s="39"/>
    </row>
    <row r="94" spans="1:12" s="1" customFormat="1" x14ac:dyDescent="0.25">
      <c r="A94" s="81"/>
      <c r="B94" s="21"/>
      <c r="C94" s="92"/>
      <c r="D94" s="76"/>
      <c r="E94" s="25"/>
      <c r="F94" s="64"/>
      <c r="G94" s="26"/>
      <c r="H94" s="39"/>
      <c r="K94" s="39"/>
    </row>
    <row r="95" spans="1:12" s="1" customFormat="1" x14ac:dyDescent="0.25">
      <c r="A95" s="93"/>
      <c r="B95" s="93" t="s">
        <v>75</v>
      </c>
      <c r="C95" s="94"/>
      <c r="D95" s="95"/>
      <c r="E95" s="96"/>
      <c r="F95" s="97">
        <f>F42+F93+F88</f>
        <v>5443079.8699999992</v>
      </c>
      <c r="G95" s="26"/>
      <c r="H95" s="39"/>
      <c r="K95" s="39"/>
    </row>
    <row r="96" spans="1:12" s="1" customFormat="1" x14ac:dyDescent="0.25">
      <c r="A96" s="21"/>
      <c r="B96" s="21" t="s">
        <v>75</v>
      </c>
      <c r="C96" s="98"/>
      <c r="D96" s="99"/>
      <c r="E96" s="100"/>
      <c r="F96" s="101">
        <f>+F95</f>
        <v>5443079.8699999992</v>
      </c>
      <c r="G96" s="26"/>
      <c r="H96" s="39"/>
      <c r="K96" s="39"/>
    </row>
    <row r="97" spans="1:11" s="1" customFormat="1" x14ac:dyDescent="0.25">
      <c r="A97" s="21"/>
      <c r="B97" s="21"/>
      <c r="C97" s="98"/>
      <c r="D97" s="99"/>
      <c r="E97" s="100"/>
      <c r="F97" s="101"/>
      <c r="G97" s="26"/>
      <c r="H97" s="39"/>
      <c r="K97" s="39"/>
    </row>
    <row r="98" spans="1:11" s="1" customFormat="1" x14ac:dyDescent="0.25">
      <c r="A98" s="21"/>
      <c r="B98" s="102" t="s">
        <v>76</v>
      </c>
      <c r="C98" s="98"/>
      <c r="D98" s="99"/>
      <c r="E98" s="100"/>
      <c r="F98" s="101"/>
      <c r="G98" s="26"/>
      <c r="H98" s="39"/>
      <c r="K98" s="39"/>
    </row>
    <row r="99" spans="1:11" s="1" customFormat="1" x14ac:dyDescent="0.25">
      <c r="A99" s="21"/>
      <c r="B99" s="103" t="s">
        <v>77</v>
      </c>
      <c r="C99" s="104">
        <v>0.04</v>
      </c>
      <c r="D99" s="99"/>
      <c r="E99" s="100"/>
      <c r="F99" s="84">
        <f>F96*0.04</f>
        <v>217723.19479999997</v>
      </c>
      <c r="G99" s="26"/>
      <c r="H99" s="39"/>
      <c r="K99" s="39"/>
    </row>
    <row r="100" spans="1:11" s="1" customFormat="1" x14ac:dyDescent="0.25">
      <c r="A100" s="21"/>
      <c r="B100" s="103" t="s">
        <v>78</v>
      </c>
      <c r="C100" s="104">
        <v>0.1</v>
      </c>
      <c r="D100" s="99"/>
      <c r="E100" s="100"/>
      <c r="F100" s="84">
        <f>F96*0.1</f>
        <v>544307.98699999996</v>
      </c>
      <c r="G100" s="26"/>
      <c r="H100" s="39"/>
      <c r="K100" s="39"/>
    </row>
    <row r="101" spans="1:11" s="1" customFormat="1" x14ac:dyDescent="0.25">
      <c r="A101" s="21"/>
      <c r="B101" s="103" t="s">
        <v>79</v>
      </c>
      <c r="C101" s="104">
        <v>0.04</v>
      </c>
      <c r="D101" s="99"/>
      <c r="E101" s="100"/>
      <c r="F101" s="84">
        <f>F96*0.04</f>
        <v>217723.19479999997</v>
      </c>
      <c r="G101" s="26"/>
      <c r="H101" s="39"/>
      <c r="K101" s="39"/>
    </row>
    <row r="102" spans="1:11" s="1" customFormat="1" x14ac:dyDescent="0.25">
      <c r="A102" s="21"/>
      <c r="B102" s="103" t="s">
        <v>80</v>
      </c>
      <c r="C102" s="104">
        <v>0.05</v>
      </c>
      <c r="D102" s="99"/>
      <c r="E102" s="100"/>
      <c r="F102" s="84">
        <f>F96*0.05</f>
        <v>272153.99349999998</v>
      </c>
      <c r="G102" s="26"/>
      <c r="H102" s="39"/>
      <c r="K102" s="39"/>
    </row>
    <row r="103" spans="1:11" s="1" customFormat="1" x14ac:dyDescent="0.25">
      <c r="A103" s="21"/>
      <c r="B103" s="103" t="s">
        <v>81</v>
      </c>
      <c r="C103" s="104">
        <v>0.02</v>
      </c>
      <c r="D103" s="99"/>
      <c r="E103" s="100"/>
      <c r="F103" s="84">
        <f>F96*0.02</f>
        <v>108861.59739999998</v>
      </c>
      <c r="G103" s="26"/>
      <c r="H103" s="39"/>
      <c r="K103" s="39"/>
    </row>
    <row r="104" spans="1:11" s="1" customFormat="1" x14ac:dyDescent="0.25">
      <c r="A104" s="21"/>
      <c r="B104" s="105" t="s">
        <v>82</v>
      </c>
      <c r="C104" s="104">
        <v>0.01</v>
      </c>
      <c r="D104" s="99"/>
      <c r="E104" s="100"/>
      <c r="F104" s="84">
        <f>F96*0.01</f>
        <v>54430.798699999992</v>
      </c>
      <c r="G104" s="26"/>
      <c r="H104" s="39"/>
      <c r="K104" s="39"/>
    </row>
    <row r="105" spans="1:11" s="1" customFormat="1" x14ac:dyDescent="0.25">
      <c r="A105" s="21"/>
      <c r="B105" s="103" t="s">
        <v>83</v>
      </c>
      <c r="C105" s="104">
        <v>0.18</v>
      </c>
      <c r="D105" s="99"/>
      <c r="E105" s="100"/>
      <c r="F105" s="84">
        <f>F100*0.18</f>
        <v>97975.437659999996</v>
      </c>
      <c r="G105" s="26"/>
      <c r="H105" s="39"/>
      <c r="K105" s="39"/>
    </row>
    <row r="106" spans="1:11" s="1" customFormat="1" x14ac:dyDescent="0.25">
      <c r="A106" s="21"/>
      <c r="B106" s="103" t="s">
        <v>84</v>
      </c>
      <c r="C106" s="104">
        <v>1E-3</v>
      </c>
      <c r="D106" s="99"/>
      <c r="E106" s="100"/>
      <c r="F106" s="84">
        <f>F96*0.01</f>
        <v>54430.798699999992</v>
      </c>
      <c r="G106" s="26"/>
      <c r="H106" s="39"/>
      <c r="K106" s="39"/>
    </row>
    <row r="107" spans="1:11" s="1" customFormat="1" x14ac:dyDescent="0.25">
      <c r="A107" s="21"/>
      <c r="B107" s="103" t="s">
        <v>85</v>
      </c>
      <c r="C107" s="104">
        <v>0.1</v>
      </c>
      <c r="D107" s="99"/>
      <c r="E107" s="100"/>
      <c r="F107" s="84">
        <f>F96*0.1</f>
        <v>544307.98699999996</v>
      </c>
      <c r="G107" s="26"/>
      <c r="H107" s="39"/>
      <c r="K107" s="39"/>
    </row>
    <row r="108" spans="1:11" s="1" customFormat="1" x14ac:dyDescent="0.25">
      <c r="A108" s="21"/>
      <c r="B108" s="103" t="s">
        <v>86</v>
      </c>
      <c r="C108" s="104">
        <v>0.1</v>
      </c>
      <c r="D108" s="99"/>
      <c r="E108" s="100"/>
      <c r="F108" s="84">
        <f>+F96*C108</f>
        <v>544307.98699999996</v>
      </c>
      <c r="G108" s="26"/>
      <c r="H108" s="39"/>
      <c r="K108" s="39"/>
    </row>
    <row r="109" spans="1:11" s="1" customFormat="1" ht="38.25" x14ac:dyDescent="0.25">
      <c r="A109" s="21"/>
      <c r="B109" s="103" t="s">
        <v>87</v>
      </c>
      <c r="C109" s="104"/>
      <c r="D109" s="99"/>
      <c r="E109" s="100"/>
      <c r="F109" s="84">
        <v>50000</v>
      </c>
      <c r="G109" s="26"/>
      <c r="H109" s="39"/>
      <c r="K109" s="39"/>
    </row>
    <row r="110" spans="1:11" s="1" customFormat="1" ht="25.5" x14ac:dyDescent="0.25">
      <c r="A110" s="21"/>
      <c r="B110" s="103" t="s">
        <v>88</v>
      </c>
      <c r="C110" s="104"/>
      <c r="D110" s="99"/>
      <c r="E110" s="100"/>
      <c r="F110" s="84">
        <v>18000</v>
      </c>
      <c r="G110" s="26"/>
      <c r="H110" s="39"/>
      <c r="K110" s="39"/>
    </row>
    <row r="111" spans="1:11" s="155" customFormat="1" ht="38.25" x14ac:dyDescent="0.25">
      <c r="A111" s="151"/>
      <c r="B111" s="106" t="s">
        <v>169</v>
      </c>
      <c r="C111" s="104"/>
      <c r="D111" s="152"/>
      <c r="E111" s="153"/>
      <c r="F111" s="84"/>
      <c r="G111" s="26"/>
      <c r="H111" s="154"/>
      <c r="K111" s="154"/>
    </row>
    <row r="112" spans="1:11" s="1" customFormat="1" x14ac:dyDescent="0.25">
      <c r="A112" s="18"/>
      <c r="B112" s="107" t="s">
        <v>78</v>
      </c>
      <c r="C112" s="108">
        <v>0.1</v>
      </c>
      <c r="D112" s="109"/>
      <c r="E112" s="110">
        <v>497178.36000000004</v>
      </c>
      <c r="F112" s="111">
        <f>E112*C112</f>
        <v>49717.83600000001</v>
      </c>
      <c r="G112" s="26"/>
      <c r="H112" s="39"/>
      <c r="K112" s="39"/>
    </row>
    <row r="113" spans="1:11" s="1" customFormat="1" x14ac:dyDescent="0.25">
      <c r="A113" s="18"/>
      <c r="B113" s="107" t="s">
        <v>77</v>
      </c>
      <c r="C113" s="108">
        <v>0.04</v>
      </c>
      <c r="D113" s="109"/>
      <c r="E113" s="110">
        <v>497178.36000000004</v>
      </c>
      <c r="F113" s="111">
        <f>E113*C113</f>
        <v>19887.134400000003</v>
      </c>
      <c r="G113" s="26"/>
      <c r="H113" s="39"/>
      <c r="K113" s="39"/>
    </row>
    <row r="114" spans="1:11" s="1" customFormat="1" x14ac:dyDescent="0.25">
      <c r="A114" s="18"/>
      <c r="B114" s="107" t="s">
        <v>89</v>
      </c>
      <c r="C114" s="108">
        <v>0.18</v>
      </c>
      <c r="D114" s="112"/>
      <c r="E114" s="59"/>
      <c r="F114" s="111">
        <f>C114*F112</f>
        <v>8949.2104800000016</v>
      </c>
      <c r="G114" s="26"/>
      <c r="H114" s="39"/>
      <c r="K114" s="39"/>
    </row>
    <row r="115" spans="1:11" s="1" customFormat="1" x14ac:dyDescent="0.25">
      <c r="A115" s="21"/>
      <c r="B115" s="103"/>
      <c r="C115" s="104"/>
      <c r="D115" s="99"/>
      <c r="E115" s="100"/>
      <c r="F115" s="84"/>
      <c r="G115" s="26"/>
      <c r="H115" s="39"/>
      <c r="K115" s="39"/>
    </row>
    <row r="116" spans="1:11" s="1" customFormat="1" x14ac:dyDescent="0.25">
      <c r="A116" s="21"/>
      <c r="B116" s="102" t="s">
        <v>90</v>
      </c>
      <c r="C116" s="98"/>
      <c r="D116" s="99"/>
      <c r="E116" s="100"/>
      <c r="F116" s="101">
        <f>SUM(F99:F114)</f>
        <v>2802777.1574399993</v>
      </c>
      <c r="G116" s="26"/>
      <c r="H116" s="39"/>
      <c r="K116" s="39"/>
    </row>
    <row r="117" spans="1:11" s="1" customFormat="1" x14ac:dyDescent="0.25">
      <c r="A117" s="21"/>
      <c r="B117" s="102"/>
      <c r="C117" s="98"/>
      <c r="D117" s="99"/>
      <c r="E117" s="100"/>
      <c r="F117" s="101"/>
      <c r="G117" s="26"/>
      <c r="H117" s="39"/>
      <c r="K117" s="39"/>
    </row>
    <row r="118" spans="1:11" s="1" customFormat="1" x14ac:dyDescent="0.25">
      <c r="A118" s="93"/>
      <c r="B118" s="113" t="s">
        <v>91</v>
      </c>
      <c r="C118" s="94"/>
      <c r="D118" s="95"/>
      <c r="E118" s="96"/>
      <c r="F118" s="114">
        <f>+F96+F116</f>
        <v>8245857.0274399985</v>
      </c>
      <c r="G118" s="26"/>
      <c r="H118" s="39"/>
      <c r="K118" s="39"/>
    </row>
    <row r="358" spans="7:255" x14ac:dyDescent="0.25">
      <c r="G358" s="2"/>
      <c r="IO358" s="118" t="s">
        <v>92</v>
      </c>
      <c r="IP358" s="119" t="s">
        <v>93</v>
      </c>
      <c r="IQ358" s="120" t="s">
        <v>94</v>
      </c>
      <c r="IT358" s="118" t="s">
        <v>95</v>
      </c>
    </row>
    <row r="359" spans="7:255" x14ac:dyDescent="0.25">
      <c r="G359" s="2"/>
      <c r="IO359" s="121" t="s">
        <v>96</v>
      </c>
      <c r="IP359" s="115" t="s">
        <v>97</v>
      </c>
      <c r="IQ359" s="122">
        <v>0.03</v>
      </c>
    </row>
    <row r="360" spans="7:255" x14ac:dyDescent="0.25">
      <c r="G360" s="2"/>
      <c r="IO360" s="121" t="s">
        <v>98</v>
      </c>
      <c r="IP360" s="115" t="s">
        <v>99</v>
      </c>
      <c r="IQ360" s="122">
        <v>0.04</v>
      </c>
      <c r="IR360" s="13" t="s">
        <v>100</v>
      </c>
      <c r="IT360" s="121"/>
      <c r="IU360" s="2" t="s">
        <v>101</v>
      </c>
    </row>
    <row r="361" spans="7:255" x14ac:dyDescent="0.25">
      <c r="G361" s="2"/>
      <c r="IO361" s="121" t="s">
        <v>102</v>
      </c>
      <c r="IP361" s="115" t="s">
        <v>99</v>
      </c>
      <c r="IQ361" s="122">
        <v>0.03</v>
      </c>
      <c r="IR361" s="13" t="s">
        <v>103</v>
      </c>
      <c r="IT361" s="121"/>
      <c r="IU361" s="2" t="s">
        <v>104</v>
      </c>
    </row>
    <row r="362" spans="7:255" x14ac:dyDescent="0.25">
      <c r="G362" s="2"/>
      <c r="IO362" s="121" t="s">
        <v>105</v>
      </c>
      <c r="IP362" s="115" t="s">
        <v>106</v>
      </c>
      <c r="IQ362" s="122">
        <v>4.4999999999999998E-2</v>
      </c>
      <c r="IR362" s="13" t="s">
        <v>107</v>
      </c>
      <c r="IT362" s="121"/>
      <c r="IU362" s="2" t="s">
        <v>101</v>
      </c>
    </row>
    <row r="363" spans="7:255" x14ac:dyDescent="0.25">
      <c r="G363" s="2"/>
      <c r="IO363" s="121" t="s">
        <v>108</v>
      </c>
      <c r="IP363" s="115" t="s">
        <v>97</v>
      </c>
      <c r="IQ363" s="122">
        <v>1.4999999999999999E-2</v>
      </c>
      <c r="IR363" s="13" t="s">
        <v>109</v>
      </c>
      <c r="IT363" s="121"/>
      <c r="IU363" s="2" t="s">
        <v>110</v>
      </c>
    </row>
    <row r="364" spans="7:255" x14ac:dyDescent="0.25">
      <c r="G364" s="2"/>
      <c r="IO364" s="121" t="s">
        <v>111</v>
      </c>
      <c r="IP364" s="115" t="s">
        <v>112</v>
      </c>
      <c r="IQ364" s="122">
        <v>0.03</v>
      </c>
      <c r="IR364" s="13" t="s">
        <v>113</v>
      </c>
      <c r="IT364" s="121"/>
      <c r="IU364" s="2" t="s">
        <v>110</v>
      </c>
    </row>
    <row r="365" spans="7:255" x14ac:dyDescent="0.25">
      <c r="G365" s="2"/>
      <c r="IO365" s="121" t="s">
        <v>114</v>
      </c>
      <c r="IP365" s="115" t="s">
        <v>115</v>
      </c>
      <c r="IQ365" s="122">
        <v>0.04</v>
      </c>
      <c r="IR365" s="13" t="s">
        <v>116</v>
      </c>
      <c r="IT365" s="121"/>
      <c r="IU365" s="2" t="s">
        <v>110</v>
      </c>
    </row>
    <row r="366" spans="7:255" x14ac:dyDescent="0.25">
      <c r="G366" s="2"/>
      <c r="IO366" s="121" t="s">
        <v>117</v>
      </c>
      <c r="IP366" s="115" t="s">
        <v>97</v>
      </c>
      <c r="IQ366" s="122">
        <v>4.4999999999999998E-2</v>
      </c>
      <c r="IR366" s="13" t="s">
        <v>118</v>
      </c>
      <c r="IT366" s="121"/>
      <c r="IU366" s="2" t="s">
        <v>110</v>
      </c>
    </row>
    <row r="367" spans="7:255" x14ac:dyDescent="0.25">
      <c r="G367" s="2"/>
      <c r="IO367" s="121" t="s">
        <v>119</v>
      </c>
      <c r="IP367" s="115" t="s">
        <v>120</v>
      </c>
      <c r="IQ367" s="122">
        <v>0.04</v>
      </c>
      <c r="IR367" s="13" t="s">
        <v>121</v>
      </c>
      <c r="IT367" s="121"/>
      <c r="IU367" s="2" t="s">
        <v>110</v>
      </c>
    </row>
    <row r="368" spans="7:255" x14ac:dyDescent="0.25">
      <c r="G368" s="2"/>
      <c r="IO368" s="121" t="s">
        <v>122</v>
      </c>
      <c r="IP368" s="115" t="s">
        <v>123</v>
      </c>
      <c r="IR368" s="13" t="s">
        <v>124</v>
      </c>
      <c r="IT368" s="121"/>
      <c r="IU368" s="2" t="s">
        <v>110</v>
      </c>
    </row>
    <row r="369" spans="7:255" x14ac:dyDescent="0.25">
      <c r="G369" s="2"/>
      <c r="IO369" s="121" t="s">
        <v>125</v>
      </c>
      <c r="IP369" s="115" t="s">
        <v>115</v>
      </c>
      <c r="IQ369" s="122">
        <v>0.03</v>
      </c>
      <c r="IR369" s="13" t="s">
        <v>126</v>
      </c>
      <c r="IT369" s="121"/>
      <c r="IU369" s="2" t="s">
        <v>110</v>
      </c>
    </row>
    <row r="370" spans="7:255" x14ac:dyDescent="0.25">
      <c r="G370" s="2"/>
      <c r="IO370" s="121" t="s">
        <v>127</v>
      </c>
      <c r="IP370" s="115" t="s">
        <v>112</v>
      </c>
      <c r="IQ370" s="122">
        <v>0.03</v>
      </c>
      <c r="IR370" s="13" t="s">
        <v>128</v>
      </c>
      <c r="IT370" s="121"/>
      <c r="IU370" s="2" t="s">
        <v>110</v>
      </c>
    </row>
    <row r="371" spans="7:255" x14ac:dyDescent="0.25">
      <c r="G371" s="2"/>
      <c r="IO371" s="121" t="s">
        <v>129</v>
      </c>
      <c r="IP371" s="115" t="s">
        <v>99</v>
      </c>
      <c r="IQ371" s="122">
        <v>4.4999999999999998E-2</v>
      </c>
      <c r="IR371" s="13" t="s">
        <v>130</v>
      </c>
      <c r="IT371" s="121"/>
      <c r="IU371" s="2" t="s">
        <v>104</v>
      </c>
    </row>
    <row r="372" spans="7:255" x14ac:dyDescent="0.25">
      <c r="G372" s="2"/>
      <c r="IO372" s="121" t="s">
        <v>131</v>
      </c>
      <c r="IP372" s="115" t="s">
        <v>115</v>
      </c>
      <c r="IQ372" s="122">
        <v>0.04</v>
      </c>
      <c r="IR372" s="13" t="s">
        <v>132</v>
      </c>
      <c r="IT372" s="121"/>
      <c r="IU372" s="2" t="s">
        <v>110</v>
      </c>
    </row>
    <row r="373" spans="7:255" x14ac:dyDescent="0.25">
      <c r="G373" s="2"/>
      <c r="IO373" s="121" t="s">
        <v>133</v>
      </c>
      <c r="IP373" s="115" t="s">
        <v>115</v>
      </c>
      <c r="IQ373" s="122">
        <v>0.03</v>
      </c>
      <c r="IR373" s="13" t="s">
        <v>134</v>
      </c>
      <c r="IT373" s="121"/>
      <c r="IU373" s="2" t="s">
        <v>110</v>
      </c>
    </row>
    <row r="374" spans="7:255" x14ac:dyDescent="0.25">
      <c r="G374" s="2"/>
      <c r="IO374" s="121" t="s">
        <v>135</v>
      </c>
      <c r="IP374" s="115" t="s">
        <v>120</v>
      </c>
      <c r="IQ374" s="122">
        <v>0.03</v>
      </c>
      <c r="IR374" s="13" t="s">
        <v>136</v>
      </c>
      <c r="IT374" s="121"/>
      <c r="IU374" s="2" t="s">
        <v>110</v>
      </c>
    </row>
    <row r="375" spans="7:255" x14ac:dyDescent="0.25">
      <c r="G375" s="2"/>
      <c r="IO375" s="121" t="s">
        <v>137</v>
      </c>
      <c r="IP375" s="115" t="s">
        <v>112</v>
      </c>
      <c r="IQ375" s="122">
        <v>0.04</v>
      </c>
      <c r="IR375" s="13" t="s">
        <v>138</v>
      </c>
      <c r="IT375" s="121"/>
      <c r="IU375" s="2" t="s">
        <v>110</v>
      </c>
    </row>
    <row r="376" spans="7:255" x14ac:dyDescent="0.25">
      <c r="G376" s="2"/>
      <c r="IO376" s="121" t="s">
        <v>139</v>
      </c>
      <c r="IP376" s="115" t="s">
        <v>120</v>
      </c>
      <c r="IQ376" s="122">
        <v>0.03</v>
      </c>
      <c r="IR376" s="13" t="s">
        <v>140</v>
      </c>
      <c r="IT376" s="121"/>
      <c r="IU376" s="2" t="s">
        <v>141</v>
      </c>
    </row>
    <row r="377" spans="7:255" x14ac:dyDescent="0.25">
      <c r="G377" s="2"/>
      <c r="IO377" s="121" t="s">
        <v>142</v>
      </c>
      <c r="IP377" s="115" t="s">
        <v>106</v>
      </c>
      <c r="IQ377" s="122">
        <v>4.4999999999999998E-2</v>
      </c>
    </row>
    <row r="378" spans="7:255" x14ac:dyDescent="0.25">
      <c r="G378" s="2"/>
      <c r="IO378" s="121" t="s">
        <v>143</v>
      </c>
      <c r="IP378" s="115" t="s">
        <v>144</v>
      </c>
      <c r="IQ378" s="122">
        <v>0.03</v>
      </c>
    </row>
    <row r="379" spans="7:255" x14ac:dyDescent="0.25">
      <c r="G379" s="2"/>
      <c r="IO379" s="121" t="s">
        <v>145</v>
      </c>
      <c r="IP379" s="115" t="s">
        <v>99</v>
      </c>
      <c r="IQ379" s="122">
        <v>4.4999999999999998E-2</v>
      </c>
    </row>
    <row r="380" spans="7:255" x14ac:dyDescent="0.25">
      <c r="G380" s="2"/>
      <c r="IO380" s="121" t="s">
        <v>146</v>
      </c>
      <c r="IP380" s="115" t="s">
        <v>144</v>
      </c>
      <c r="IQ380" s="122">
        <v>0.03</v>
      </c>
    </row>
    <row r="381" spans="7:255" x14ac:dyDescent="0.25">
      <c r="G381" s="2"/>
      <c r="IO381" s="121" t="s">
        <v>147</v>
      </c>
      <c r="IP381" s="115" t="s">
        <v>148</v>
      </c>
      <c r="IQ381" s="122">
        <v>0.04</v>
      </c>
    </row>
    <row r="382" spans="7:255" x14ac:dyDescent="0.25">
      <c r="G382" s="2"/>
      <c r="IO382" s="121" t="s">
        <v>149</v>
      </c>
      <c r="IP382" s="115" t="s">
        <v>112</v>
      </c>
      <c r="IQ382" s="122">
        <v>0.04</v>
      </c>
      <c r="IS382" s="2" t="s">
        <v>150</v>
      </c>
    </row>
    <row r="383" spans="7:255" x14ac:dyDescent="0.25">
      <c r="G383" s="2"/>
      <c r="IO383" s="121" t="s">
        <v>151</v>
      </c>
      <c r="IP383" s="115" t="s">
        <v>144</v>
      </c>
      <c r="IQ383" s="122">
        <v>0.02</v>
      </c>
      <c r="IS383" s="2" t="s">
        <v>152</v>
      </c>
    </row>
    <row r="384" spans="7:255" x14ac:dyDescent="0.25">
      <c r="G384" s="2"/>
      <c r="IO384" s="121" t="s">
        <v>153</v>
      </c>
      <c r="IP384" s="115" t="s">
        <v>144</v>
      </c>
      <c r="IQ384" s="122">
        <v>0.03</v>
      </c>
      <c r="IS384" s="2" t="s">
        <v>154</v>
      </c>
    </row>
    <row r="385" spans="5:251" x14ac:dyDescent="0.25">
      <c r="G385" s="2"/>
      <c r="IO385" s="121" t="s">
        <v>155</v>
      </c>
      <c r="IP385" s="115" t="s">
        <v>97</v>
      </c>
      <c r="IQ385" s="122">
        <v>0.04</v>
      </c>
    </row>
    <row r="386" spans="5:251" x14ac:dyDescent="0.25">
      <c r="G386" s="2"/>
      <c r="IO386" s="121" t="s">
        <v>156</v>
      </c>
      <c r="IP386" s="115" t="s">
        <v>115</v>
      </c>
      <c r="IQ386" s="122">
        <v>2.5000000000000001E-2</v>
      </c>
    </row>
    <row r="387" spans="5:251" x14ac:dyDescent="0.25">
      <c r="G387" s="2"/>
      <c r="IO387" s="121" t="s">
        <v>157</v>
      </c>
      <c r="IP387" s="115" t="s">
        <v>112</v>
      </c>
      <c r="IQ387" s="122">
        <v>0.03</v>
      </c>
    </row>
    <row r="388" spans="5:251" x14ac:dyDescent="0.25">
      <c r="G388" s="2"/>
      <c r="IO388" s="121" t="s">
        <v>158</v>
      </c>
      <c r="IP388" s="115" t="s">
        <v>120</v>
      </c>
      <c r="IQ388" s="122">
        <v>0.03</v>
      </c>
    </row>
    <row r="389" spans="5:251" x14ac:dyDescent="0.25">
      <c r="G389" s="2"/>
      <c r="IO389" s="121" t="s">
        <v>159</v>
      </c>
      <c r="IP389" s="115" t="s">
        <v>106</v>
      </c>
      <c r="IQ389" s="122">
        <v>0.04</v>
      </c>
    </row>
    <row r="390" spans="5:251" x14ac:dyDescent="0.25">
      <c r="G390" s="2"/>
      <c r="IO390" s="121" t="s">
        <v>160</v>
      </c>
      <c r="IP390" s="115" t="s">
        <v>97</v>
      </c>
      <c r="IQ390" s="122">
        <v>1.4999999999999999E-2</v>
      </c>
    </row>
    <row r="391" spans="5:251" x14ac:dyDescent="0.25">
      <c r="G391" s="2"/>
      <c r="IO391" s="121" t="s">
        <v>161</v>
      </c>
      <c r="IP391" s="115" t="s">
        <v>106</v>
      </c>
      <c r="IQ391" s="122">
        <v>0.04</v>
      </c>
    </row>
    <row r="396" spans="5:251" x14ac:dyDescent="0.25">
      <c r="E396" s="123"/>
    </row>
    <row r="397" spans="5:251" x14ac:dyDescent="0.25">
      <c r="E397" s="123"/>
    </row>
    <row r="398" spans="5:251" x14ac:dyDescent="0.25">
      <c r="E398" s="123"/>
    </row>
    <row r="399" spans="5:251" x14ac:dyDescent="0.25">
      <c r="E399" s="123"/>
    </row>
    <row r="400" spans="5:251" x14ac:dyDescent="0.25">
      <c r="E400" s="123"/>
    </row>
    <row r="401" spans="5:5" x14ac:dyDescent="0.25">
      <c r="E401" s="123"/>
    </row>
    <row r="402" spans="5:5" x14ac:dyDescent="0.25">
      <c r="E402" s="123"/>
    </row>
    <row r="403" spans="5:5" x14ac:dyDescent="0.25">
      <c r="E403" s="123"/>
    </row>
    <row r="404" spans="5:5" x14ac:dyDescent="0.25">
      <c r="E404" s="123"/>
    </row>
    <row r="405" spans="5:5" x14ac:dyDescent="0.25">
      <c r="E405" s="123"/>
    </row>
    <row r="406" spans="5:5" x14ac:dyDescent="0.25">
      <c r="E406" s="123"/>
    </row>
    <row r="407" spans="5:5" x14ac:dyDescent="0.25">
      <c r="E407" s="123"/>
    </row>
    <row r="408" spans="5:5" x14ac:dyDescent="0.25">
      <c r="E408" s="123"/>
    </row>
    <row r="409" spans="5:5" x14ac:dyDescent="0.25">
      <c r="E409" s="123"/>
    </row>
    <row r="410" spans="5:5" x14ac:dyDescent="0.25">
      <c r="E410" s="123"/>
    </row>
    <row r="411" spans="5:5" x14ac:dyDescent="0.25">
      <c r="E411" s="123"/>
    </row>
    <row r="412" spans="5:5" x14ac:dyDescent="0.25">
      <c r="E412" s="123"/>
    </row>
    <row r="413" spans="5:5" x14ac:dyDescent="0.25">
      <c r="E413" s="123"/>
    </row>
    <row r="414" spans="5:5" x14ac:dyDescent="0.25">
      <c r="E414" s="123"/>
    </row>
    <row r="415" spans="5:5" x14ac:dyDescent="0.25">
      <c r="E415" s="123"/>
    </row>
    <row r="416" spans="5:5" x14ac:dyDescent="0.25">
      <c r="E416" s="123"/>
    </row>
    <row r="417" spans="5:5" x14ac:dyDescent="0.25">
      <c r="E417" s="123"/>
    </row>
    <row r="418" spans="5:5" x14ac:dyDescent="0.25">
      <c r="E418" s="123"/>
    </row>
    <row r="419" spans="5:5" x14ac:dyDescent="0.25">
      <c r="E419" s="123"/>
    </row>
    <row r="420" spans="5:5" x14ac:dyDescent="0.25">
      <c r="E420" s="123"/>
    </row>
    <row r="421" spans="5:5" x14ac:dyDescent="0.25">
      <c r="E421" s="123"/>
    </row>
    <row r="422" spans="5:5" x14ac:dyDescent="0.25">
      <c r="E422" s="123"/>
    </row>
    <row r="423" spans="5:5" x14ac:dyDescent="0.25">
      <c r="E423" s="123"/>
    </row>
    <row r="424" spans="5:5" x14ac:dyDescent="0.25">
      <c r="E424" s="123"/>
    </row>
    <row r="425" spans="5:5" x14ac:dyDescent="0.25">
      <c r="E425" s="123"/>
    </row>
    <row r="426" spans="5:5" x14ac:dyDescent="0.25">
      <c r="E426" s="123"/>
    </row>
    <row r="427" spans="5:5" x14ac:dyDescent="0.25">
      <c r="E427" s="123"/>
    </row>
    <row r="428" spans="5:5" x14ac:dyDescent="0.25">
      <c r="E428" s="123"/>
    </row>
    <row r="429" spans="5:5" x14ac:dyDescent="0.25">
      <c r="E429" s="123"/>
    </row>
  </sheetData>
  <sheetProtection password="F585" sheet="1" objects="1" scenarios="1"/>
  <mergeCells count="7">
    <mergeCell ref="A9:F9"/>
    <mergeCell ref="A1:F1"/>
    <mergeCell ref="A2:F2"/>
    <mergeCell ref="A3:F3"/>
    <mergeCell ref="A4:F4"/>
    <mergeCell ref="A6:F6"/>
    <mergeCell ref="A7:F7"/>
  </mergeCells>
  <dataValidations count="1">
    <dataValidation type="list" allowBlank="1" showInputMessage="1" showErrorMessage="1" sqref="B8">
      <formula1>$IO$359:$IO$390</formula1>
    </dataValidation>
  </dataValidations>
  <printOptions horizontalCentered="1"/>
  <pageMargins left="0.15748031496062992" right="0.15748031496062992" top="0.19685039370078741" bottom="0.27559055118110237" header="0.31496062992125984" footer="0.15748031496062992"/>
  <pageSetup scale="90" orientation="portrait" r:id="rId1"/>
  <headerFooter>
    <oddFooter>&amp;C&amp;6Página &amp;P de &amp;N</oddFooter>
  </headerFooter>
  <rowBreaks count="3" manualBreakCount="3">
    <brk id="50" max="5" man="1"/>
    <brk id="83" max="5" man="1"/>
    <brk id="9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presupuesto</vt:lpstr>
      <vt:lpstr>Hoja2</vt:lpstr>
      <vt:lpstr>Hoja3</vt:lpstr>
      <vt:lpstr>presupuesto!Área_de_impresión</vt:lpstr>
      <vt:lpstr>presupuesto!Títulos_a_imprimir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Jasmín Altagracia Candelario</cp:lastModifiedBy>
  <cp:lastPrinted>2019-01-11T16:50:29Z</cp:lastPrinted>
  <dcterms:created xsi:type="dcterms:W3CDTF">2019-01-11T16:27:21Z</dcterms:created>
  <dcterms:modified xsi:type="dcterms:W3CDTF">2019-08-09T14:31:53Z</dcterms:modified>
</cp:coreProperties>
</file>